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" yWindow="-12" windowWidth="13980" windowHeight="12492" activeTab="1"/>
  </bookViews>
  <sheets>
    <sheet name="國中" sheetId="1" r:id="rId1"/>
    <sheet name="國小" sheetId="30" r:id="rId2"/>
    <sheet name="偏鄉國小" sheetId="31" r:id="rId3"/>
    <sheet name="國中素" sheetId="29" r:id="rId4"/>
    <sheet name="國小素" sheetId="32" r:id="rId5"/>
    <sheet name="附餐點心" sheetId="28" r:id="rId6"/>
    <sheet name="中心溫度" sheetId="27" r:id="rId7"/>
  </sheets>
  <externalReferences>
    <externalReference r:id="rId8"/>
  </externalReferences>
  <definedNames>
    <definedName name="_xlnm.Print_Area" localSheetId="2">偏鄉國小!$A$1:$N$164</definedName>
    <definedName name="_xlnm.Print_Area" localSheetId="1">國小!$A$1:$N$164</definedName>
    <definedName name="_xlnm.Print_Area" localSheetId="4">國小素!$A$1:$N$164</definedName>
    <definedName name="_xlnm.Print_Area" localSheetId="0">國中!$A$1:$P$164</definedName>
    <definedName name="_xlnm.Print_Area" localSheetId="3">國中素!$A$1:$P$164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27" l="1"/>
  <c r="A6" i="27" s="1"/>
  <c r="A7" i="27" s="1"/>
  <c r="A8" i="27" s="1"/>
  <c r="A9" i="27" s="1"/>
  <c r="D152" i="32"/>
  <c r="D131" i="32"/>
  <c r="D130" i="32"/>
  <c r="D129" i="32"/>
  <c r="D126" i="32"/>
  <c r="D125" i="32"/>
  <c r="D124" i="32"/>
  <c r="D123" i="32"/>
  <c r="D119" i="32"/>
  <c r="D118" i="32"/>
  <c r="D117" i="32"/>
  <c r="D116" i="32"/>
  <c r="D115" i="32"/>
  <c r="D113" i="32"/>
  <c r="D112" i="32"/>
  <c r="D111" i="32"/>
  <c r="D109" i="32"/>
  <c r="D106" i="32"/>
  <c r="D105" i="32"/>
  <c r="D102" i="32"/>
  <c r="D101" i="32"/>
  <c r="D99" i="32"/>
  <c r="D95" i="32"/>
  <c r="D94" i="32"/>
  <c r="D93" i="32"/>
  <c r="D92" i="32"/>
  <c r="D91" i="32"/>
  <c r="D89" i="32"/>
  <c r="D82" i="32"/>
  <c r="D81" i="32"/>
  <c r="D80" i="32"/>
  <c r="D77" i="32"/>
  <c r="D76" i="32"/>
  <c r="D75" i="32"/>
  <c r="D71" i="32"/>
  <c r="D70" i="32"/>
  <c r="D68" i="32"/>
  <c r="D67" i="32"/>
  <c r="D65" i="32"/>
  <c r="D64" i="32"/>
  <c r="D63" i="32"/>
  <c r="D62" i="32"/>
  <c r="D61" i="32"/>
  <c r="D60" i="32"/>
  <c r="D59" i="32"/>
  <c r="D58" i="32"/>
  <c r="D54" i="32"/>
  <c r="D53" i="32"/>
  <c r="D52" i="32"/>
  <c r="D51" i="32"/>
  <c r="D44" i="32"/>
  <c r="D43" i="32"/>
  <c r="D35" i="32"/>
  <c r="D34" i="32"/>
  <c r="D32" i="32"/>
  <c r="D31" i="32"/>
  <c r="D30" i="32"/>
  <c r="D29" i="32"/>
  <c r="D28" i="32"/>
  <c r="A28" i="32"/>
  <c r="D27" i="32"/>
  <c r="U22" i="32"/>
  <c r="M22" i="32"/>
  <c r="K22" i="32"/>
  <c r="G22" i="32"/>
  <c r="E22" i="32"/>
  <c r="D22" i="32"/>
  <c r="C22" i="32"/>
  <c r="U21" i="32"/>
  <c r="M21" i="32"/>
  <c r="K21" i="32"/>
  <c r="G21" i="32"/>
  <c r="E21" i="32"/>
  <c r="D21" i="32"/>
  <c r="C21" i="32"/>
  <c r="U20" i="32"/>
  <c r="M20" i="32"/>
  <c r="K20" i="32"/>
  <c r="G20" i="32"/>
  <c r="E20" i="32"/>
  <c r="D20" i="32"/>
  <c r="C20" i="32"/>
  <c r="U19" i="32"/>
  <c r="M19" i="32"/>
  <c r="K19" i="32"/>
  <c r="G19" i="32"/>
  <c r="E19" i="32"/>
  <c r="D19" i="32"/>
  <c r="C19" i="32"/>
  <c r="U18" i="32"/>
  <c r="M18" i="32"/>
  <c r="K18" i="32"/>
  <c r="G18" i="32"/>
  <c r="E18" i="32"/>
  <c r="D18" i="32"/>
  <c r="C18" i="32"/>
  <c r="U17" i="32"/>
  <c r="M17" i="32"/>
  <c r="K17" i="32"/>
  <c r="G17" i="32"/>
  <c r="E17" i="32"/>
  <c r="D17" i="32"/>
  <c r="C17" i="32"/>
  <c r="U16" i="32"/>
  <c r="M16" i="32"/>
  <c r="K16" i="32"/>
  <c r="G16" i="32"/>
  <c r="E16" i="32"/>
  <c r="D16" i="32"/>
  <c r="C16" i="32"/>
  <c r="U15" i="32"/>
  <c r="M15" i="32"/>
  <c r="K15" i="32"/>
  <c r="G15" i="32"/>
  <c r="E15" i="32"/>
  <c r="D15" i="32"/>
  <c r="C15" i="32"/>
  <c r="U14" i="32"/>
  <c r="M14" i="32"/>
  <c r="K14" i="32"/>
  <c r="G14" i="32"/>
  <c r="E14" i="32"/>
  <c r="D14" i="32"/>
  <c r="C14" i="32"/>
  <c r="U13" i="32"/>
  <c r="M13" i="32"/>
  <c r="K13" i="32"/>
  <c r="G13" i="32"/>
  <c r="E13" i="32"/>
  <c r="D13" i="32"/>
  <c r="C13" i="32"/>
  <c r="U12" i="32"/>
  <c r="M12" i="32"/>
  <c r="K12" i="32"/>
  <c r="G12" i="32"/>
  <c r="E12" i="32"/>
  <c r="D12" i="32"/>
  <c r="C12" i="32"/>
  <c r="U11" i="32"/>
  <c r="M11" i="32"/>
  <c r="K11" i="32"/>
  <c r="G11" i="32"/>
  <c r="E11" i="32"/>
  <c r="D11" i="32"/>
  <c r="C11" i="32"/>
  <c r="U10" i="32"/>
  <c r="M10" i="32"/>
  <c r="K10" i="32"/>
  <c r="G10" i="32"/>
  <c r="E10" i="32"/>
  <c r="D10" i="32"/>
  <c r="C10" i="32"/>
  <c r="U9" i="32"/>
  <c r="M9" i="32"/>
  <c r="K9" i="32"/>
  <c r="G9" i="32"/>
  <c r="E9" i="32"/>
  <c r="D9" i="32"/>
  <c r="C9" i="32"/>
  <c r="U8" i="32"/>
  <c r="M8" i="32"/>
  <c r="K8" i="32"/>
  <c r="G8" i="32"/>
  <c r="E8" i="32"/>
  <c r="D8" i="32"/>
  <c r="C8" i="32"/>
  <c r="U7" i="32"/>
  <c r="M7" i="32"/>
  <c r="K7" i="32"/>
  <c r="G7" i="32"/>
  <c r="E7" i="32"/>
  <c r="D7" i="32"/>
  <c r="C7" i="32"/>
  <c r="U6" i="32"/>
  <c r="M6" i="32"/>
  <c r="K6" i="32"/>
  <c r="G6" i="32"/>
  <c r="E6" i="32"/>
  <c r="D6" i="32"/>
  <c r="C6" i="32"/>
  <c r="U5" i="32"/>
  <c r="M5" i="32"/>
  <c r="K5" i="32"/>
  <c r="G5" i="32"/>
  <c r="E5" i="32"/>
  <c r="D5" i="32"/>
  <c r="C5" i="32"/>
  <c r="U4" i="32"/>
  <c r="M4" i="32"/>
  <c r="K4" i="32"/>
  <c r="G4" i="32"/>
  <c r="E4" i="32"/>
  <c r="D4" i="32"/>
  <c r="C4" i="32"/>
  <c r="A4" i="32"/>
  <c r="B4" i="32" s="1"/>
  <c r="A33" i="32" s="1"/>
  <c r="U3" i="32"/>
  <c r="M3" i="32"/>
  <c r="K3" i="32"/>
  <c r="G3" i="32"/>
  <c r="E3" i="32"/>
  <c r="D3" i="32"/>
  <c r="C3" i="32"/>
  <c r="B3" i="32"/>
  <c r="A27" i="32" s="1"/>
  <c r="D152" i="31"/>
  <c r="D131" i="31"/>
  <c r="D130" i="31"/>
  <c r="D129" i="31"/>
  <c r="D126" i="31"/>
  <c r="D125" i="31"/>
  <c r="D124" i="31"/>
  <c r="D123" i="31"/>
  <c r="D119" i="31"/>
  <c r="D118" i="31"/>
  <c r="D117" i="31"/>
  <c r="D116" i="31"/>
  <c r="D115" i="31"/>
  <c r="D113" i="31"/>
  <c r="D112" i="31"/>
  <c r="D111" i="31"/>
  <c r="D109" i="31"/>
  <c r="D106" i="31"/>
  <c r="D105" i="31"/>
  <c r="D102" i="31"/>
  <c r="D101" i="31"/>
  <c r="D99" i="31"/>
  <c r="D95" i="31"/>
  <c r="D94" i="31"/>
  <c r="D93" i="31"/>
  <c r="D92" i="31"/>
  <c r="D91" i="31"/>
  <c r="D89" i="31"/>
  <c r="D82" i="31"/>
  <c r="D81" i="31"/>
  <c r="D80" i="31"/>
  <c r="D77" i="31"/>
  <c r="D76" i="31"/>
  <c r="D75" i="31"/>
  <c r="D71" i="31"/>
  <c r="D70" i="31"/>
  <c r="D68" i="31"/>
  <c r="D67" i="31"/>
  <c r="D65" i="31"/>
  <c r="D64" i="31"/>
  <c r="D63" i="31"/>
  <c r="D62" i="31"/>
  <c r="D61" i="31"/>
  <c r="D60" i="31"/>
  <c r="D59" i="31"/>
  <c r="D58" i="31"/>
  <c r="D54" i="31"/>
  <c r="D53" i="31"/>
  <c r="D52" i="31"/>
  <c r="D51" i="31"/>
  <c r="D44" i="31"/>
  <c r="D43" i="31"/>
  <c r="D35" i="31"/>
  <c r="D34" i="31"/>
  <c r="D32" i="31"/>
  <c r="D31" i="31"/>
  <c r="D30" i="31"/>
  <c r="D29" i="31"/>
  <c r="D28" i="31"/>
  <c r="A28" i="31"/>
  <c r="D27" i="31"/>
  <c r="U22" i="31"/>
  <c r="M22" i="31"/>
  <c r="K22" i="31"/>
  <c r="G22" i="31"/>
  <c r="E22" i="31"/>
  <c r="D22" i="31"/>
  <c r="C22" i="31"/>
  <c r="U21" i="31"/>
  <c r="M21" i="31"/>
  <c r="K21" i="31"/>
  <c r="G21" i="31"/>
  <c r="E21" i="31"/>
  <c r="D21" i="31"/>
  <c r="C21" i="31"/>
  <c r="U20" i="31"/>
  <c r="M20" i="31"/>
  <c r="K20" i="31"/>
  <c r="G20" i="31"/>
  <c r="E20" i="31"/>
  <c r="D20" i="31"/>
  <c r="C20" i="31"/>
  <c r="U19" i="31"/>
  <c r="M19" i="31"/>
  <c r="K19" i="31"/>
  <c r="G19" i="31"/>
  <c r="E19" i="31"/>
  <c r="D19" i="31"/>
  <c r="C19" i="31"/>
  <c r="U18" i="31"/>
  <c r="M18" i="31"/>
  <c r="K18" i="31"/>
  <c r="G18" i="31"/>
  <c r="E18" i="31"/>
  <c r="D18" i="31"/>
  <c r="C18" i="31"/>
  <c r="U17" i="31"/>
  <c r="M17" i="31"/>
  <c r="K17" i="31"/>
  <c r="G17" i="31"/>
  <c r="E17" i="31"/>
  <c r="D17" i="31"/>
  <c r="C17" i="31"/>
  <c r="U16" i="31"/>
  <c r="M16" i="31"/>
  <c r="K16" i="31"/>
  <c r="G16" i="31"/>
  <c r="E16" i="31"/>
  <c r="D16" i="31"/>
  <c r="C16" i="31"/>
  <c r="U15" i="31"/>
  <c r="M15" i="31"/>
  <c r="K15" i="31"/>
  <c r="G15" i="31"/>
  <c r="E15" i="31"/>
  <c r="D15" i="31"/>
  <c r="C15" i="31"/>
  <c r="U14" i="31"/>
  <c r="M14" i="31"/>
  <c r="K14" i="31"/>
  <c r="G14" i="31"/>
  <c r="E14" i="31"/>
  <c r="D14" i="31"/>
  <c r="C14" i="31"/>
  <c r="U13" i="31"/>
  <c r="M13" i="31"/>
  <c r="K13" i="31"/>
  <c r="G13" i="31"/>
  <c r="E13" i="31"/>
  <c r="D13" i="31"/>
  <c r="C13" i="31"/>
  <c r="U12" i="31"/>
  <c r="M12" i="31"/>
  <c r="K12" i="31"/>
  <c r="G12" i="31"/>
  <c r="E12" i="31"/>
  <c r="D12" i="31"/>
  <c r="C12" i="31"/>
  <c r="U11" i="31"/>
  <c r="M11" i="31"/>
  <c r="K11" i="31"/>
  <c r="G11" i="31"/>
  <c r="E11" i="31"/>
  <c r="D11" i="31"/>
  <c r="C11" i="31"/>
  <c r="U10" i="31"/>
  <c r="M10" i="31"/>
  <c r="K10" i="31"/>
  <c r="G10" i="31"/>
  <c r="E10" i="31"/>
  <c r="D10" i="31"/>
  <c r="C10" i="31"/>
  <c r="U9" i="31"/>
  <c r="M9" i="31"/>
  <c r="K9" i="31"/>
  <c r="G9" i="31"/>
  <c r="E9" i="31"/>
  <c r="D9" i="31"/>
  <c r="C9" i="31"/>
  <c r="U8" i="31"/>
  <c r="M8" i="31"/>
  <c r="K8" i="31"/>
  <c r="G8" i="31"/>
  <c r="E8" i="31"/>
  <c r="D8" i="31"/>
  <c r="C8" i="31"/>
  <c r="U7" i="31"/>
  <c r="M7" i="31"/>
  <c r="K7" i="31"/>
  <c r="G7" i="31"/>
  <c r="E7" i="31"/>
  <c r="D7" i="31"/>
  <c r="C7" i="31"/>
  <c r="U6" i="31"/>
  <c r="M6" i="31"/>
  <c r="K6" i="31"/>
  <c r="G6" i="31"/>
  <c r="E6" i="31"/>
  <c r="D6" i="31"/>
  <c r="C6" i="31"/>
  <c r="U5" i="31"/>
  <c r="M5" i="31"/>
  <c r="K5" i="31"/>
  <c r="G5" i="31"/>
  <c r="E5" i="31"/>
  <c r="D5" i="31"/>
  <c r="C5" i="31"/>
  <c r="U4" i="31"/>
  <c r="M4" i="31"/>
  <c r="K4" i="31"/>
  <c r="G4" i="31"/>
  <c r="E4" i="31"/>
  <c r="D4" i="31"/>
  <c r="C4" i="31"/>
  <c r="A4" i="31"/>
  <c r="A34" i="31" s="1"/>
  <c r="U3" i="31"/>
  <c r="M3" i="31"/>
  <c r="K3" i="31"/>
  <c r="G3" i="31"/>
  <c r="E3" i="31"/>
  <c r="D3" i="31"/>
  <c r="C3" i="31"/>
  <c r="B3" i="31"/>
  <c r="A27" i="31" s="1"/>
  <c r="D152" i="30"/>
  <c r="D131" i="30"/>
  <c r="D130" i="30"/>
  <c r="D129" i="30"/>
  <c r="D126" i="30"/>
  <c r="D125" i="30"/>
  <c r="D124" i="30"/>
  <c r="D123" i="30"/>
  <c r="D119" i="30"/>
  <c r="D118" i="30"/>
  <c r="D117" i="30"/>
  <c r="D116" i="30"/>
  <c r="D115" i="30"/>
  <c r="D113" i="30"/>
  <c r="D112" i="30"/>
  <c r="D111" i="30"/>
  <c r="D109" i="30"/>
  <c r="D106" i="30"/>
  <c r="D105" i="30"/>
  <c r="D102" i="30"/>
  <c r="D101" i="30"/>
  <c r="D99" i="30"/>
  <c r="D95" i="30"/>
  <c r="D94" i="30"/>
  <c r="D93" i="30"/>
  <c r="D92" i="30"/>
  <c r="D91" i="30"/>
  <c r="D89" i="30"/>
  <c r="D82" i="30"/>
  <c r="D81" i="30"/>
  <c r="D80" i="30"/>
  <c r="D77" i="30"/>
  <c r="D76" i="30"/>
  <c r="D75" i="30"/>
  <c r="D71" i="30"/>
  <c r="D70" i="30"/>
  <c r="D68" i="30"/>
  <c r="D67" i="30"/>
  <c r="D65" i="30"/>
  <c r="D64" i="30"/>
  <c r="D63" i="30"/>
  <c r="D62" i="30"/>
  <c r="D61" i="30"/>
  <c r="D60" i="30"/>
  <c r="D59" i="30"/>
  <c r="D58" i="30"/>
  <c r="D54" i="30"/>
  <c r="D53" i="30"/>
  <c r="D52" i="30"/>
  <c r="D51" i="30"/>
  <c r="D44" i="30"/>
  <c r="D43" i="30"/>
  <c r="D35" i="30"/>
  <c r="D34" i="30"/>
  <c r="D32" i="30"/>
  <c r="D31" i="30"/>
  <c r="D30" i="30"/>
  <c r="D29" i="30"/>
  <c r="D28" i="30"/>
  <c r="A28" i="30"/>
  <c r="D27" i="30"/>
  <c r="U22" i="30"/>
  <c r="M22" i="30"/>
  <c r="K22" i="30"/>
  <c r="G22" i="30"/>
  <c r="E22" i="30"/>
  <c r="D22" i="30"/>
  <c r="C22" i="30"/>
  <c r="U21" i="30"/>
  <c r="M21" i="30"/>
  <c r="K21" i="30"/>
  <c r="G21" i="30"/>
  <c r="E21" i="30"/>
  <c r="D21" i="30"/>
  <c r="C21" i="30"/>
  <c r="U20" i="30"/>
  <c r="M20" i="30"/>
  <c r="K20" i="30"/>
  <c r="G20" i="30"/>
  <c r="E20" i="30"/>
  <c r="D20" i="30"/>
  <c r="C20" i="30"/>
  <c r="U19" i="30"/>
  <c r="M19" i="30"/>
  <c r="K19" i="30"/>
  <c r="G19" i="30"/>
  <c r="E19" i="30"/>
  <c r="D19" i="30"/>
  <c r="C19" i="30"/>
  <c r="U18" i="30"/>
  <c r="M18" i="30"/>
  <c r="K18" i="30"/>
  <c r="G18" i="30"/>
  <c r="E18" i="30"/>
  <c r="D18" i="30"/>
  <c r="C18" i="30"/>
  <c r="U17" i="30"/>
  <c r="M17" i="30"/>
  <c r="K17" i="30"/>
  <c r="G17" i="30"/>
  <c r="E17" i="30"/>
  <c r="D17" i="30"/>
  <c r="C17" i="30"/>
  <c r="U16" i="30"/>
  <c r="M16" i="30"/>
  <c r="K16" i="30"/>
  <c r="G16" i="30"/>
  <c r="E16" i="30"/>
  <c r="D16" i="30"/>
  <c r="C16" i="30"/>
  <c r="U15" i="30"/>
  <c r="M15" i="30"/>
  <c r="K15" i="30"/>
  <c r="G15" i="30"/>
  <c r="E15" i="30"/>
  <c r="D15" i="30"/>
  <c r="C15" i="30"/>
  <c r="U14" i="30"/>
  <c r="M14" i="30"/>
  <c r="K14" i="30"/>
  <c r="G14" i="30"/>
  <c r="E14" i="30"/>
  <c r="D14" i="30"/>
  <c r="C14" i="30"/>
  <c r="U13" i="30"/>
  <c r="M13" i="30"/>
  <c r="K13" i="30"/>
  <c r="G13" i="30"/>
  <c r="E13" i="30"/>
  <c r="D13" i="30"/>
  <c r="C13" i="30"/>
  <c r="U12" i="30"/>
  <c r="M12" i="30"/>
  <c r="K12" i="30"/>
  <c r="G12" i="30"/>
  <c r="E12" i="30"/>
  <c r="D12" i="30"/>
  <c r="C12" i="30"/>
  <c r="U11" i="30"/>
  <c r="M11" i="30"/>
  <c r="K11" i="30"/>
  <c r="G11" i="30"/>
  <c r="E11" i="30"/>
  <c r="D11" i="30"/>
  <c r="C11" i="30"/>
  <c r="U10" i="30"/>
  <c r="M10" i="30"/>
  <c r="K10" i="30"/>
  <c r="G10" i="30"/>
  <c r="E10" i="30"/>
  <c r="D10" i="30"/>
  <c r="C10" i="30"/>
  <c r="U9" i="30"/>
  <c r="M9" i="30"/>
  <c r="K9" i="30"/>
  <c r="G9" i="30"/>
  <c r="E9" i="30"/>
  <c r="D9" i="30"/>
  <c r="C9" i="30"/>
  <c r="U8" i="30"/>
  <c r="M8" i="30"/>
  <c r="K8" i="30"/>
  <c r="G8" i="30"/>
  <c r="E8" i="30"/>
  <c r="D8" i="30"/>
  <c r="C8" i="30"/>
  <c r="U7" i="30"/>
  <c r="M7" i="30"/>
  <c r="K7" i="30"/>
  <c r="G7" i="30"/>
  <c r="E7" i="30"/>
  <c r="D7" i="30"/>
  <c r="C7" i="30"/>
  <c r="U6" i="30"/>
  <c r="M6" i="30"/>
  <c r="K6" i="30"/>
  <c r="G6" i="30"/>
  <c r="E6" i="30"/>
  <c r="D6" i="30"/>
  <c r="C6" i="30"/>
  <c r="U5" i="30"/>
  <c r="M5" i="30"/>
  <c r="K5" i="30"/>
  <c r="G5" i="30"/>
  <c r="E5" i="30"/>
  <c r="D5" i="30"/>
  <c r="C5" i="30"/>
  <c r="U4" i="30"/>
  <c r="M4" i="30"/>
  <c r="K4" i="30"/>
  <c r="G4" i="30"/>
  <c r="E4" i="30"/>
  <c r="D4" i="30"/>
  <c r="C4" i="30"/>
  <c r="A4" i="30"/>
  <c r="B4" i="30" s="1"/>
  <c r="A33" i="30" s="1"/>
  <c r="U3" i="30"/>
  <c r="M3" i="30"/>
  <c r="K3" i="30"/>
  <c r="G3" i="30"/>
  <c r="E3" i="30"/>
  <c r="D3" i="30"/>
  <c r="C3" i="30"/>
  <c r="B3" i="30"/>
  <c r="A27" i="30" s="1"/>
  <c r="D152" i="29"/>
  <c r="D131" i="29"/>
  <c r="D130" i="29"/>
  <c r="D129" i="29"/>
  <c r="D126" i="29"/>
  <c r="D125" i="29"/>
  <c r="D124" i="29"/>
  <c r="D123" i="29"/>
  <c r="I121" i="29"/>
  <c r="I119" i="29"/>
  <c r="D119" i="29"/>
  <c r="D118" i="29"/>
  <c r="D117" i="29"/>
  <c r="D116" i="29"/>
  <c r="D115" i="29"/>
  <c r="D113" i="29"/>
  <c r="D112" i="29"/>
  <c r="D111" i="29"/>
  <c r="D109" i="29"/>
  <c r="D106" i="29"/>
  <c r="D105" i="29"/>
  <c r="D102" i="29"/>
  <c r="D101" i="29"/>
  <c r="D99" i="29"/>
  <c r="D95" i="29"/>
  <c r="D94" i="29"/>
  <c r="D93" i="29"/>
  <c r="D92" i="29"/>
  <c r="D91" i="29"/>
  <c r="D89" i="29"/>
  <c r="D82" i="29"/>
  <c r="D81" i="29"/>
  <c r="D80" i="29"/>
  <c r="D77" i="29"/>
  <c r="D76" i="29"/>
  <c r="D75" i="29"/>
  <c r="D71" i="29"/>
  <c r="D70" i="29"/>
  <c r="D68" i="29"/>
  <c r="D67" i="29"/>
  <c r="D65" i="29"/>
  <c r="D64" i="29"/>
  <c r="D63" i="29"/>
  <c r="D62" i="29"/>
  <c r="D61" i="29"/>
  <c r="D60" i="29"/>
  <c r="D59" i="29"/>
  <c r="D58" i="29"/>
  <c r="D54" i="29"/>
  <c r="D53" i="29"/>
  <c r="D52" i="29"/>
  <c r="D51" i="29"/>
  <c r="D44" i="29"/>
  <c r="D43" i="29"/>
  <c r="D35" i="29"/>
  <c r="D34" i="29"/>
  <c r="D32" i="29"/>
  <c r="D31" i="29"/>
  <c r="D30" i="29"/>
  <c r="D29" i="29"/>
  <c r="D28" i="29"/>
  <c r="A28" i="29"/>
  <c r="D27" i="29"/>
  <c r="W22" i="29"/>
  <c r="O22" i="29"/>
  <c r="M22" i="29"/>
  <c r="I22" i="29"/>
  <c r="G22" i="29"/>
  <c r="E22" i="29"/>
  <c r="D22" i="29"/>
  <c r="C22" i="29"/>
  <c r="W21" i="29"/>
  <c r="O21" i="29"/>
  <c r="M21" i="29"/>
  <c r="I21" i="29"/>
  <c r="G21" i="29"/>
  <c r="E21" i="29"/>
  <c r="D21" i="29"/>
  <c r="C21" i="29"/>
  <c r="W20" i="29"/>
  <c r="O20" i="29"/>
  <c r="M20" i="29"/>
  <c r="I20" i="29"/>
  <c r="G20" i="29"/>
  <c r="E20" i="29"/>
  <c r="D20" i="29"/>
  <c r="C20" i="29"/>
  <c r="W19" i="29"/>
  <c r="O19" i="29"/>
  <c r="M19" i="29"/>
  <c r="I19" i="29"/>
  <c r="G19" i="29"/>
  <c r="E19" i="29"/>
  <c r="D19" i="29"/>
  <c r="C19" i="29"/>
  <c r="W18" i="29"/>
  <c r="O18" i="29"/>
  <c r="M18" i="29"/>
  <c r="I18" i="29"/>
  <c r="G18" i="29"/>
  <c r="E18" i="29"/>
  <c r="D18" i="29"/>
  <c r="C18" i="29"/>
  <c r="W17" i="29"/>
  <c r="O17" i="29"/>
  <c r="M17" i="29"/>
  <c r="I17" i="29"/>
  <c r="G17" i="29"/>
  <c r="E17" i="29"/>
  <c r="D17" i="29"/>
  <c r="C17" i="29"/>
  <c r="W16" i="29"/>
  <c r="O16" i="29"/>
  <c r="M16" i="29"/>
  <c r="I16" i="29"/>
  <c r="G16" i="29"/>
  <c r="E16" i="29"/>
  <c r="D16" i="29"/>
  <c r="C16" i="29"/>
  <c r="W15" i="29"/>
  <c r="O15" i="29"/>
  <c r="M15" i="29"/>
  <c r="I15" i="29"/>
  <c r="G15" i="29"/>
  <c r="E15" i="29"/>
  <c r="D15" i="29"/>
  <c r="C15" i="29"/>
  <c r="W14" i="29"/>
  <c r="O14" i="29"/>
  <c r="M14" i="29"/>
  <c r="I14" i="29"/>
  <c r="G14" i="29"/>
  <c r="E14" i="29"/>
  <c r="D14" i="29"/>
  <c r="C14" i="29"/>
  <c r="W13" i="29"/>
  <c r="O13" i="29"/>
  <c r="M13" i="29"/>
  <c r="I13" i="29"/>
  <c r="G13" i="29"/>
  <c r="E13" i="29"/>
  <c r="D13" i="29"/>
  <c r="C13" i="29"/>
  <c r="W12" i="29"/>
  <c r="O12" i="29"/>
  <c r="M12" i="29"/>
  <c r="I12" i="29"/>
  <c r="G12" i="29"/>
  <c r="E12" i="29"/>
  <c r="D12" i="29"/>
  <c r="C12" i="29"/>
  <c r="W11" i="29"/>
  <c r="O11" i="29"/>
  <c r="M11" i="29"/>
  <c r="I11" i="29"/>
  <c r="G11" i="29"/>
  <c r="E11" i="29"/>
  <c r="D11" i="29"/>
  <c r="C11" i="29"/>
  <c r="W10" i="29"/>
  <c r="O10" i="29"/>
  <c r="M10" i="29"/>
  <c r="I10" i="29"/>
  <c r="G10" i="29"/>
  <c r="E10" i="29"/>
  <c r="D10" i="29"/>
  <c r="C10" i="29"/>
  <c r="W9" i="29"/>
  <c r="O9" i="29"/>
  <c r="M9" i="29"/>
  <c r="I9" i="29"/>
  <c r="G9" i="29"/>
  <c r="E9" i="29"/>
  <c r="D9" i="29"/>
  <c r="C9" i="29"/>
  <c r="W8" i="29"/>
  <c r="O8" i="29"/>
  <c r="M8" i="29"/>
  <c r="I8" i="29"/>
  <c r="G8" i="29"/>
  <c r="E8" i="29"/>
  <c r="D8" i="29"/>
  <c r="C8" i="29"/>
  <c r="W7" i="29"/>
  <c r="O7" i="29"/>
  <c r="M7" i="29"/>
  <c r="I7" i="29"/>
  <c r="G7" i="29"/>
  <c r="E7" i="29"/>
  <c r="D7" i="29"/>
  <c r="C7" i="29"/>
  <c r="W6" i="29"/>
  <c r="O6" i="29"/>
  <c r="M6" i="29"/>
  <c r="I6" i="29"/>
  <c r="G6" i="29"/>
  <c r="E6" i="29"/>
  <c r="D6" i="29"/>
  <c r="C6" i="29"/>
  <c r="W5" i="29"/>
  <c r="O5" i="29"/>
  <c r="M5" i="29"/>
  <c r="I5" i="29"/>
  <c r="G5" i="29"/>
  <c r="E5" i="29"/>
  <c r="D5" i="29"/>
  <c r="C5" i="29"/>
  <c r="W4" i="29"/>
  <c r="O4" i="29"/>
  <c r="M4" i="29"/>
  <c r="I4" i="29"/>
  <c r="G4" i="29"/>
  <c r="E4" i="29"/>
  <c r="D4" i="29"/>
  <c r="C4" i="29"/>
  <c r="A4" i="29"/>
  <c r="B4" i="29" s="1"/>
  <c r="A33" i="29" s="1"/>
  <c r="W3" i="29"/>
  <c r="O3" i="29"/>
  <c r="M3" i="29"/>
  <c r="I3" i="29"/>
  <c r="G3" i="29"/>
  <c r="E3" i="29"/>
  <c r="D3" i="29"/>
  <c r="C3" i="29"/>
  <c r="B3" i="29"/>
  <c r="A27" i="29" s="1"/>
  <c r="H22" i="32"/>
  <c r="F14" i="32"/>
  <c r="L5" i="32"/>
  <c r="L6" i="32"/>
  <c r="F19" i="32"/>
  <c r="H9" i="32"/>
  <c r="H17" i="32"/>
  <c r="H11" i="32"/>
  <c r="L15" i="31"/>
  <c r="H22" i="31"/>
  <c r="H13" i="31"/>
  <c r="H5" i="31"/>
  <c r="F16" i="31"/>
  <c r="F8" i="31"/>
  <c r="L4" i="31"/>
  <c r="H16" i="30"/>
  <c r="F8" i="30"/>
  <c r="F12" i="30"/>
  <c r="H21" i="30"/>
  <c r="H12" i="30"/>
  <c r="H3" i="30"/>
  <c r="H5" i="30"/>
  <c r="N17" i="29"/>
  <c r="N11" i="29"/>
  <c r="N5" i="29"/>
  <c r="F18" i="29"/>
  <c r="J10" i="29"/>
  <c r="J20" i="29"/>
  <c r="H12" i="29"/>
  <c r="H6" i="29"/>
  <c r="F9" i="29"/>
  <c r="H15" i="32"/>
  <c r="F4" i="30"/>
  <c r="L20" i="32"/>
  <c r="H13" i="32"/>
  <c r="F5" i="32"/>
  <c r="F6" i="32"/>
  <c r="H18" i="32"/>
  <c r="L7" i="32"/>
  <c r="F15" i="32"/>
  <c r="L22" i="31"/>
  <c r="L14" i="31"/>
  <c r="H21" i="31"/>
  <c r="H12" i="31"/>
  <c r="H4" i="31"/>
  <c r="F15" i="31"/>
  <c r="F7" i="31"/>
  <c r="L9" i="31"/>
  <c r="L14" i="30"/>
  <c r="H7" i="30"/>
  <c r="F9" i="30"/>
  <c r="L19" i="30"/>
  <c r="L10" i="30"/>
  <c r="H20" i="30"/>
  <c r="L3" i="30"/>
  <c r="F17" i="29"/>
  <c r="F11" i="29"/>
  <c r="F5" i="29"/>
  <c r="H17" i="29"/>
  <c r="J4" i="29"/>
  <c r="N19" i="29"/>
  <c r="J11" i="29"/>
  <c r="J5" i="29"/>
  <c r="H8" i="29"/>
  <c r="J14" i="29"/>
  <c r="F4" i="32"/>
  <c r="H16" i="32"/>
  <c r="F8" i="32"/>
  <c r="F9" i="32"/>
  <c r="H21" i="32"/>
  <c r="L10" i="32"/>
  <c r="F21" i="32"/>
  <c r="H20" i="32"/>
  <c r="L17" i="31"/>
  <c r="L7" i="31"/>
  <c r="H16" i="31"/>
  <c r="H7" i="31"/>
  <c r="F18" i="31"/>
  <c r="F10" i="31"/>
  <c r="L6" i="31"/>
  <c r="L17" i="30"/>
  <c r="H10" i="30"/>
  <c r="H14" i="30"/>
  <c r="L22" i="30"/>
  <c r="L13" i="30"/>
  <c r="H6" i="30"/>
  <c r="F15" i="30"/>
  <c r="F20" i="29"/>
  <c r="H13" i="29"/>
  <c r="H7" i="29"/>
  <c r="J19" i="29"/>
  <c r="F12" i="29"/>
  <c r="F22" i="29"/>
  <c r="F16" i="29"/>
  <c r="N7" i="29"/>
  <c r="F15" i="29"/>
  <c r="N13" i="29"/>
  <c r="F4" i="31"/>
  <c r="L14" i="32"/>
  <c r="H7" i="32"/>
  <c r="H8" i="32"/>
  <c r="L19" i="32"/>
  <c r="F10" i="32"/>
  <c r="F18" i="32"/>
  <c r="F12" i="32"/>
  <c r="L16" i="31"/>
  <c r="L3" i="31"/>
  <c r="H14" i="31"/>
  <c r="H6" i="31"/>
  <c r="F17" i="31"/>
  <c r="F9" i="31"/>
  <c r="L5" i="31"/>
  <c r="F17" i="30"/>
  <c r="L8" i="30"/>
  <c r="L12" i="30"/>
  <c r="F22" i="30"/>
  <c r="F13" i="30"/>
  <c r="L4" i="30"/>
  <c r="H11" i="30"/>
  <c r="H19" i="29"/>
  <c r="F20" i="32"/>
  <c r="L11" i="32"/>
  <c r="H4" i="32"/>
  <c r="H5" i="32"/>
  <c r="L16" i="32"/>
  <c r="F7" i="32"/>
  <c r="L12" i="32"/>
  <c r="L21" i="31"/>
  <c r="L13" i="31"/>
  <c r="H20" i="31"/>
  <c r="H11" i="31"/>
  <c r="H3" i="31"/>
  <c r="F14" i="31"/>
  <c r="F6" i="31"/>
  <c r="H22" i="30"/>
  <c r="F14" i="30"/>
  <c r="L5" i="30"/>
  <c r="L6" i="30"/>
  <c r="F19" i="30"/>
  <c r="F10" i="30"/>
  <c r="L18" i="30"/>
  <c r="F3" i="30"/>
  <c r="H16" i="29"/>
  <c r="H10" i="29"/>
  <c r="H4" i="29"/>
  <c r="J16" i="29"/>
  <c r="N3" i="29"/>
  <c r="F19" i="29"/>
  <c r="N10" i="29"/>
  <c r="N4" i="29"/>
  <c r="J7" i="29"/>
  <c r="H15" i="29"/>
  <c r="F4" i="29"/>
  <c r="H12" i="32"/>
  <c r="L8" i="31"/>
  <c r="F19" i="31"/>
  <c r="H19" i="30"/>
  <c r="L21" i="30"/>
  <c r="F16" i="30"/>
  <c r="L15" i="30"/>
  <c r="F14" i="29"/>
  <c r="H20" i="29"/>
  <c r="N22" i="29"/>
  <c r="J8" i="29"/>
  <c r="H5" i="29"/>
  <c r="F21" i="31"/>
  <c r="H19" i="32"/>
  <c r="F11" i="32"/>
  <c r="L18" i="32"/>
  <c r="F3" i="32"/>
  <c r="F16" i="32"/>
  <c r="H6" i="32"/>
  <c r="L9" i="32"/>
  <c r="L20" i="31"/>
  <c r="L12" i="31"/>
  <c r="H19" i="31"/>
  <c r="H10" i="31"/>
  <c r="F22" i="31"/>
  <c r="F13" i="31"/>
  <c r="F5" i="31"/>
  <c r="L20" i="30"/>
  <c r="H13" i="30"/>
  <c r="F5" i="30"/>
  <c r="F6" i="30"/>
  <c r="H18" i="30"/>
  <c r="H9" i="30"/>
  <c r="F18" i="30"/>
  <c r="H22" i="29"/>
  <c r="J15" i="29"/>
  <c r="J9" i="29"/>
  <c r="J3" i="29"/>
  <c r="H14" i="29"/>
  <c r="F3" i="29"/>
  <c r="H18" i="29"/>
  <c r="F10" i="29"/>
  <c r="H3" i="29"/>
  <c r="N6" i="29"/>
  <c r="H15" i="31"/>
  <c r="J18" i="29"/>
  <c r="F17" i="32"/>
  <c r="L8" i="32"/>
  <c r="H14" i="32"/>
  <c r="F22" i="32"/>
  <c r="H3" i="32"/>
  <c r="L21" i="32"/>
  <c r="L18" i="31"/>
  <c r="H17" i="31"/>
  <c r="H8" i="31"/>
  <c r="F11" i="31"/>
  <c r="L10" i="31"/>
  <c r="F11" i="30"/>
  <c r="H8" i="30"/>
  <c r="F7" i="30"/>
  <c r="N20" i="29"/>
  <c r="F8" i="29"/>
  <c r="N12" i="29"/>
  <c r="N16" i="29"/>
  <c r="N15" i="29"/>
  <c r="L17" i="32"/>
  <c r="H10" i="32"/>
  <c r="L15" i="32"/>
  <c r="L22" i="32"/>
  <c r="F13" i="32"/>
  <c r="L4" i="32"/>
  <c r="L3" i="32"/>
  <c r="L19" i="31"/>
  <c r="L11" i="31"/>
  <c r="H18" i="31"/>
  <c r="H9" i="31"/>
  <c r="F20" i="31"/>
  <c r="F12" i="31"/>
  <c r="F3" i="31"/>
  <c r="F20" i="30"/>
  <c r="L11" i="30"/>
  <c r="H4" i="30"/>
  <c r="L9" i="30"/>
  <c r="L16" i="30"/>
  <c r="L7" i="30"/>
  <c r="H17" i="30"/>
  <c r="J21" i="29"/>
  <c r="N14" i="29"/>
  <c r="N8" i="29"/>
  <c r="J22" i="29"/>
  <c r="J13" i="29"/>
  <c r="F21" i="29"/>
  <c r="J17" i="29"/>
  <c r="H9" i="29"/>
  <c r="N21" i="29"/>
  <c r="F6" i="29"/>
  <c r="H15" i="30"/>
  <c r="F7" i="29"/>
  <c r="N9" i="29"/>
  <c r="F21" i="30"/>
  <c r="J12" i="29"/>
  <c r="L13" i="32"/>
  <c r="N18" i="29"/>
  <c r="H11" i="29"/>
  <c r="J6" i="29"/>
  <c r="H21" i="29"/>
  <c r="F13" i="29"/>
  <c r="A5" i="29" l="1"/>
  <c r="A6" i="29" s="1"/>
  <c r="A46" i="29" s="1"/>
  <c r="A5" i="30"/>
  <c r="A6" i="30" s="1"/>
  <c r="A46" i="30" s="1"/>
  <c r="A5" i="32"/>
  <c r="B5" i="32" s="1"/>
  <c r="A39" i="32" s="1"/>
  <c r="A34" i="32"/>
  <c r="A5" i="31"/>
  <c r="B4" i="31"/>
  <c r="A33" i="31" s="1"/>
  <c r="B6" i="30"/>
  <c r="A45" i="30" s="1"/>
  <c r="A34" i="30"/>
  <c r="B5" i="29"/>
  <c r="A39" i="29" s="1"/>
  <c r="A34" i="29"/>
  <c r="M12" i="1"/>
  <c r="N12" i="1"/>
  <c r="A7" i="30" l="1"/>
  <c r="B7" i="30" s="1"/>
  <c r="A51" i="30" s="1"/>
  <c r="B6" i="29"/>
  <c r="A45" i="29" s="1"/>
  <c r="B5" i="30"/>
  <c r="A39" i="30" s="1"/>
  <c r="A7" i="29"/>
  <c r="A8" i="29" s="1"/>
  <c r="A40" i="30"/>
  <c r="A6" i="32"/>
  <c r="A40" i="29"/>
  <c r="A40" i="32"/>
  <c r="A46" i="32"/>
  <c r="A7" i="32"/>
  <c r="B6" i="32"/>
  <c r="A45" i="32" s="1"/>
  <c r="A40" i="31"/>
  <c r="B5" i="31"/>
  <c r="A39" i="31" s="1"/>
  <c r="A6" i="31"/>
  <c r="A52" i="29"/>
  <c r="D4" i="1"/>
  <c r="M11" i="1"/>
  <c r="N11" i="1"/>
  <c r="B7" i="29" l="1"/>
  <c r="A51" i="29" s="1"/>
  <c r="A8" i="30"/>
  <c r="A52" i="30"/>
  <c r="B7" i="32"/>
  <c r="A51" i="32" s="1"/>
  <c r="A52" i="32"/>
  <c r="A8" i="32"/>
  <c r="B6" i="31"/>
  <c r="A45" i="31" s="1"/>
  <c r="A7" i="31"/>
  <c r="A46" i="31"/>
  <c r="A58" i="30"/>
  <c r="B8" i="30"/>
  <c r="A57" i="30" s="1"/>
  <c r="A9" i="30"/>
  <c r="A9" i="29"/>
  <c r="A58" i="29"/>
  <c r="B8" i="29"/>
  <c r="A57" i="29" s="1"/>
  <c r="O19" i="1"/>
  <c r="O14" i="1"/>
  <c r="I121" i="1"/>
  <c r="I119" i="1"/>
  <c r="B8" i="32" l="1"/>
  <c r="A57" i="32" s="1"/>
  <c r="A9" i="32"/>
  <c r="A58" i="32"/>
  <c r="A52" i="31"/>
  <c r="B7" i="31"/>
  <c r="A51" i="31" s="1"/>
  <c r="A8" i="31"/>
  <c r="A10" i="30"/>
  <c r="A64" i="30"/>
  <c r="B9" i="30"/>
  <c r="A63" i="30" s="1"/>
  <c r="A10" i="29"/>
  <c r="A64" i="29"/>
  <c r="B9" i="29"/>
  <c r="A63" i="29" s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7" i="1"/>
  <c r="D6" i="1"/>
  <c r="D5" i="1"/>
  <c r="C22" i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A10" i="32" l="1"/>
  <c r="A64" i="32"/>
  <c r="B9" i="32"/>
  <c r="A63" i="32" s="1"/>
  <c r="A58" i="31"/>
  <c r="B8" i="31"/>
  <c r="A57" i="31" s="1"/>
  <c r="A9" i="31"/>
  <c r="B10" i="30"/>
  <c r="A69" i="30" s="1"/>
  <c r="A11" i="30"/>
  <c r="A70" i="30"/>
  <c r="B10" i="29"/>
  <c r="A69" i="29" s="1"/>
  <c r="A70" i="29"/>
  <c r="A11" i="29"/>
  <c r="A4" i="28"/>
  <c r="A5" i="28" s="1"/>
  <c r="B3" i="28"/>
  <c r="A4" i="1"/>
  <c r="A5" i="1" s="1"/>
  <c r="A6" i="1" s="1"/>
  <c r="B10" i="32" l="1"/>
  <c r="A69" i="32" s="1"/>
  <c r="A70" i="32"/>
  <c r="A11" i="32"/>
  <c r="A64" i="31"/>
  <c r="B9" i="31"/>
  <c r="A63" i="31" s="1"/>
  <c r="A10" i="31"/>
  <c r="B11" i="30"/>
  <c r="A75" i="30" s="1"/>
  <c r="A76" i="30"/>
  <c r="A12" i="30"/>
  <c r="B11" i="29"/>
  <c r="A75" i="29" s="1"/>
  <c r="A76" i="29"/>
  <c r="A12" i="29"/>
  <c r="A6" i="28"/>
  <c r="B5" i="28"/>
  <c r="B4" i="28"/>
  <c r="A76" i="32" l="1"/>
  <c r="A12" i="32"/>
  <c r="B11" i="32"/>
  <c r="A75" i="32" s="1"/>
  <c r="A70" i="31"/>
  <c r="B10" i="31"/>
  <c r="A69" i="31" s="1"/>
  <c r="A11" i="31"/>
  <c r="A13" i="30"/>
  <c r="B12" i="30"/>
  <c r="A81" i="30" s="1"/>
  <c r="A82" i="30"/>
  <c r="A13" i="29"/>
  <c r="B12" i="29"/>
  <c r="A81" i="29" s="1"/>
  <c r="A82" i="29"/>
  <c r="A7" i="28"/>
  <c r="B6" i="28"/>
  <c r="A10" i="27"/>
  <c r="A11" i="27" s="1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13" i="32" l="1"/>
  <c r="B12" i="32"/>
  <c r="A81" i="32" s="1"/>
  <c r="A82" i="32"/>
  <c r="A76" i="31"/>
  <c r="B11" i="31"/>
  <c r="A75" i="31" s="1"/>
  <c r="A12" i="31"/>
  <c r="A88" i="30"/>
  <c r="B13" i="30"/>
  <c r="A87" i="30" s="1"/>
  <c r="A14" i="30"/>
  <c r="A88" i="29"/>
  <c r="B13" i="29"/>
  <c r="A87" i="29" s="1"/>
  <c r="A14" i="29"/>
  <c r="B7" i="28"/>
  <c r="A8" i="28"/>
  <c r="A88" i="32" l="1"/>
  <c r="B13" i="32"/>
  <c r="A87" i="32" s="1"/>
  <c r="A14" i="32"/>
  <c r="A82" i="31"/>
  <c r="B12" i="31"/>
  <c r="A81" i="31" s="1"/>
  <c r="A13" i="31"/>
  <c r="A94" i="30"/>
  <c r="B14" i="30"/>
  <c r="A93" i="30" s="1"/>
  <c r="A15" i="30"/>
  <c r="A94" i="29"/>
  <c r="B14" i="29"/>
  <c r="A93" i="29" s="1"/>
  <c r="A15" i="29"/>
  <c r="A9" i="28"/>
  <c r="B8" i="28"/>
  <c r="E19" i="1"/>
  <c r="B20" i="27" s="1"/>
  <c r="F3" i="1"/>
  <c r="A94" i="32" l="1"/>
  <c r="B14" i="32"/>
  <c r="A93" i="32" s="1"/>
  <c r="A15" i="32"/>
  <c r="B13" i="31"/>
  <c r="A87" i="31" s="1"/>
  <c r="A14" i="31"/>
  <c r="A88" i="31"/>
  <c r="A100" i="30"/>
  <c r="A16" i="30"/>
  <c r="B15" i="30"/>
  <c r="A99" i="30" s="1"/>
  <c r="A100" i="29"/>
  <c r="A16" i="29"/>
  <c r="B15" i="29"/>
  <c r="A99" i="29" s="1"/>
  <c r="A10" i="28"/>
  <c r="B9" i="28"/>
  <c r="W3" i="1"/>
  <c r="A100" i="32" l="1"/>
  <c r="A16" i="32"/>
  <c r="B15" i="32"/>
  <c r="A99" i="32" s="1"/>
  <c r="B14" i="31"/>
  <c r="A93" i="31" s="1"/>
  <c r="A15" i="31"/>
  <c r="A94" i="31"/>
  <c r="B16" i="30"/>
  <c r="A105" i="30" s="1"/>
  <c r="A106" i="30"/>
  <c r="A17" i="30"/>
  <c r="B16" i="29"/>
  <c r="A105" i="29" s="1"/>
  <c r="A17" i="29"/>
  <c r="A106" i="29"/>
  <c r="A11" i="28"/>
  <c r="B10" i="28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B16" i="32" l="1"/>
  <c r="A105" i="32" s="1"/>
  <c r="A106" i="32"/>
  <c r="A17" i="32"/>
  <c r="B15" i="31"/>
  <c r="A99" i="31" s="1"/>
  <c r="A16" i="31"/>
  <c r="A100" i="31"/>
  <c r="A112" i="30"/>
  <c r="A18" i="30"/>
  <c r="B17" i="30"/>
  <c r="A111" i="30" s="1"/>
  <c r="A112" i="29"/>
  <c r="A18" i="29"/>
  <c r="B17" i="29"/>
  <c r="A111" i="29" s="1"/>
  <c r="A12" i="28"/>
  <c r="B11" i="28"/>
  <c r="B17" i="32" l="1"/>
  <c r="A111" i="32" s="1"/>
  <c r="A112" i="32"/>
  <c r="A18" i="32"/>
  <c r="A106" i="31"/>
  <c r="B16" i="31"/>
  <c r="A105" i="31" s="1"/>
  <c r="A17" i="31"/>
  <c r="A19" i="30"/>
  <c r="A118" i="30"/>
  <c r="B18" i="30"/>
  <c r="A117" i="30" s="1"/>
  <c r="A19" i="29"/>
  <c r="A118" i="29"/>
  <c r="B18" i="29"/>
  <c r="A117" i="29" s="1"/>
  <c r="A13" i="28"/>
  <c r="B12" i="28"/>
  <c r="A19" i="32" l="1"/>
  <c r="A118" i="32"/>
  <c r="B18" i="32"/>
  <c r="A117" i="32" s="1"/>
  <c r="A112" i="31"/>
  <c r="B17" i="31"/>
  <c r="A111" i="31" s="1"/>
  <c r="A18" i="31"/>
  <c r="B19" i="30"/>
  <c r="A123" i="30" s="1"/>
  <c r="A124" i="30"/>
  <c r="A20" i="30"/>
  <c r="B19" i="29"/>
  <c r="A123" i="29" s="1"/>
  <c r="A20" i="29"/>
  <c r="A124" i="29"/>
  <c r="A14" i="28"/>
  <c r="B13" i="28"/>
  <c r="B19" i="32" l="1"/>
  <c r="A123" i="32" s="1"/>
  <c r="A124" i="32"/>
  <c r="A20" i="32"/>
  <c r="A118" i="31"/>
  <c r="B18" i="31"/>
  <c r="A117" i="31" s="1"/>
  <c r="A19" i="31"/>
  <c r="B20" i="30"/>
  <c r="A129" i="30" s="1"/>
  <c r="A130" i="30"/>
  <c r="A21" i="30"/>
  <c r="B20" i="29"/>
  <c r="A129" i="29" s="1"/>
  <c r="A130" i="29"/>
  <c r="A21" i="29"/>
  <c r="A15" i="28"/>
  <c r="B14" i="28"/>
  <c r="O21" i="1"/>
  <c r="E4" i="1"/>
  <c r="B5" i="27" s="1"/>
  <c r="F4" i="1"/>
  <c r="B20" i="32" l="1"/>
  <c r="A129" i="32" s="1"/>
  <c r="A130" i="32"/>
  <c r="A21" i="32"/>
  <c r="A124" i="31"/>
  <c r="B19" i="31"/>
  <c r="A123" i="31" s="1"/>
  <c r="A20" i="31"/>
  <c r="A22" i="30"/>
  <c r="B21" i="30"/>
  <c r="A135" i="30" s="1"/>
  <c r="A136" i="30"/>
  <c r="A22" i="29"/>
  <c r="B21" i="29"/>
  <c r="A135" i="29" s="1"/>
  <c r="A136" i="29"/>
  <c r="A16" i="28"/>
  <c r="B15" i="28"/>
  <c r="O22" i="1"/>
  <c r="O20" i="1"/>
  <c r="O18" i="1"/>
  <c r="O17" i="1"/>
  <c r="O16" i="1"/>
  <c r="O15" i="1"/>
  <c r="O13" i="1"/>
  <c r="O12" i="1"/>
  <c r="O11" i="1"/>
  <c r="O10" i="1"/>
  <c r="O9" i="1"/>
  <c r="O8" i="1"/>
  <c r="O7" i="1"/>
  <c r="O6" i="1"/>
  <c r="O5" i="1"/>
  <c r="O4" i="1"/>
  <c r="O3" i="1"/>
  <c r="A22" i="32" l="1"/>
  <c r="B21" i="32"/>
  <c r="A135" i="32" s="1"/>
  <c r="A136" i="32"/>
  <c r="A130" i="31"/>
  <c r="B20" i="31"/>
  <c r="A129" i="31" s="1"/>
  <c r="A21" i="31"/>
  <c r="B22" i="30"/>
  <c r="A141" i="30" s="1"/>
  <c r="A142" i="30"/>
  <c r="B22" i="29"/>
  <c r="A141" i="29" s="1"/>
  <c r="A142" i="29"/>
  <c r="A17" i="28"/>
  <c r="B16" i="28"/>
  <c r="B5" i="1"/>
  <c r="B4" i="1"/>
  <c r="B3" i="1"/>
  <c r="A7" i="1"/>
  <c r="B22" i="32" l="1"/>
  <c r="A141" i="32" s="1"/>
  <c r="A142" i="32"/>
  <c r="B21" i="31"/>
  <c r="A135" i="31" s="1"/>
  <c r="A136" i="31"/>
  <c r="A22" i="31"/>
  <c r="A8" i="1"/>
  <c r="A9" i="1" s="1"/>
  <c r="A18" i="28"/>
  <c r="B17" i="28"/>
  <c r="B6" i="1"/>
  <c r="B7" i="1"/>
  <c r="A142" i="31" l="1"/>
  <c r="B22" i="31"/>
  <c r="A141" i="31" s="1"/>
  <c r="A10" i="1"/>
  <c r="B9" i="1"/>
  <c r="B8" i="1"/>
  <c r="A19" i="28"/>
  <c r="B18" i="28"/>
  <c r="A11" i="1" l="1"/>
  <c r="B10" i="1"/>
  <c r="A69" i="1" s="1"/>
  <c r="A20" i="28"/>
  <c r="B19" i="28"/>
  <c r="D131" i="1"/>
  <c r="D118" i="1"/>
  <c r="D117" i="1"/>
  <c r="D119" i="1"/>
  <c r="D95" i="1"/>
  <c r="D99" i="1"/>
  <c r="D89" i="1"/>
  <c r="D59" i="1"/>
  <c r="D58" i="1"/>
  <c r="D53" i="1"/>
  <c r="D82" i="1"/>
  <c r="D81" i="1"/>
  <c r="A63" i="1"/>
  <c r="A57" i="1"/>
  <c r="A12" i="1" l="1"/>
  <c r="B11" i="1"/>
  <c r="A75" i="1" s="1"/>
  <c r="A21" i="28"/>
  <c r="B20" i="28"/>
  <c r="D35" i="1"/>
  <c r="D34" i="1"/>
  <c r="D32" i="1"/>
  <c r="D31" i="1"/>
  <c r="D30" i="1"/>
  <c r="D29" i="1"/>
  <c r="D28" i="1"/>
  <c r="D27" i="1"/>
  <c r="A13" i="1" l="1"/>
  <c r="B12" i="1"/>
  <c r="A81" i="1" s="1"/>
  <c r="A22" i="28"/>
  <c r="B22" i="28" s="1"/>
  <c r="B21" i="28"/>
  <c r="A14" i="1" l="1"/>
  <c r="B13" i="1"/>
  <c r="A87" i="1" s="1"/>
  <c r="A15" i="1" l="1"/>
  <c r="B14" i="1"/>
  <c r="A93" i="1" s="1"/>
  <c r="A16" i="1" l="1"/>
  <c r="B15" i="1"/>
  <c r="A99" i="1" s="1"/>
  <c r="M22" i="1"/>
  <c r="M21" i="1"/>
  <c r="M20" i="1"/>
  <c r="M19" i="1"/>
  <c r="I22" i="1"/>
  <c r="I21" i="1"/>
  <c r="I20" i="1"/>
  <c r="I19" i="1"/>
  <c r="G22" i="1"/>
  <c r="D23" i="27" s="1"/>
  <c r="G21" i="1"/>
  <c r="D22" i="27" s="1"/>
  <c r="G20" i="1"/>
  <c r="D21" i="27" s="1"/>
  <c r="G19" i="1"/>
  <c r="D20" i="27" s="1"/>
  <c r="H20" i="1"/>
  <c r="N20" i="1"/>
  <c r="F19" i="1"/>
  <c r="N19" i="1"/>
  <c r="J19" i="1"/>
  <c r="F22" i="1"/>
  <c r="N22" i="1"/>
  <c r="J22" i="1"/>
  <c r="H22" i="1"/>
  <c r="H19" i="1"/>
  <c r="F21" i="1"/>
  <c r="J21" i="1"/>
  <c r="N21" i="1"/>
  <c r="F20" i="1"/>
  <c r="H21" i="1"/>
  <c r="J20" i="1"/>
  <c r="A17" i="1" l="1"/>
  <c r="B16" i="1"/>
  <c r="A105" i="1" s="1"/>
  <c r="M14" i="1"/>
  <c r="M10" i="1"/>
  <c r="I14" i="1"/>
  <c r="G14" i="1"/>
  <c r="D15" i="27" s="1"/>
  <c r="E14" i="1"/>
  <c r="B15" i="27" s="1"/>
  <c r="E22" i="1"/>
  <c r="B23" i="27" s="1"/>
  <c r="E21" i="1"/>
  <c r="B22" i="27" s="1"/>
  <c r="E20" i="1"/>
  <c r="B21" i="27" s="1"/>
  <c r="D94" i="1"/>
  <c r="D93" i="1"/>
  <c r="D102" i="1"/>
  <c r="D64" i="1"/>
  <c r="D63" i="1"/>
  <c r="D62" i="1"/>
  <c r="D61" i="1"/>
  <c r="D60" i="1"/>
  <c r="A51" i="1"/>
  <c r="F14" i="1"/>
  <c r="N10" i="1"/>
  <c r="N14" i="1"/>
  <c r="H14" i="1"/>
  <c r="J14" i="1"/>
  <c r="A18" i="1" l="1"/>
  <c r="B17" i="1"/>
  <c r="A111" i="1" s="1"/>
  <c r="A45" i="1"/>
  <c r="A39" i="1"/>
  <c r="A33" i="1"/>
  <c r="A27" i="1"/>
  <c r="A19" i="1" l="1"/>
  <c r="B18" i="1"/>
  <c r="A117" i="1" s="1"/>
  <c r="A20" i="1" l="1"/>
  <c r="B19" i="1"/>
  <c r="A123" i="1" s="1"/>
  <c r="A21" i="1" l="1"/>
  <c r="B20" i="1"/>
  <c r="A129" i="1" s="1"/>
  <c r="A22" i="1" l="1"/>
  <c r="B22" i="1" s="1"/>
  <c r="A141" i="1" s="1"/>
  <c r="B21" i="1"/>
  <c r="A135" i="1" s="1"/>
  <c r="E8" i="1"/>
  <c r="B9" i="27" s="1"/>
  <c r="D105" i="1" l="1"/>
  <c r="D77" i="1"/>
  <c r="D52" i="1"/>
  <c r="D51" i="1"/>
  <c r="D54" i="1"/>
  <c r="N13" i="1"/>
  <c r="M18" i="1" l="1"/>
  <c r="M17" i="1"/>
  <c r="M16" i="1"/>
  <c r="M15" i="1"/>
  <c r="I18" i="1"/>
  <c r="I17" i="1"/>
  <c r="I16" i="1"/>
  <c r="I15" i="1"/>
  <c r="G18" i="1"/>
  <c r="D19" i="27" s="1"/>
  <c r="G17" i="1"/>
  <c r="D18" i="27" s="1"/>
  <c r="G16" i="1"/>
  <c r="D17" i="27" s="1"/>
  <c r="G15" i="1"/>
  <c r="D16" i="27" s="1"/>
  <c r="F16" i="1"/>
  <c r="H16" i="1"/>
  <c r="H15" i="1"/>
  <c r="J18" i="1"/>
  <c r="F15" i="1"/>
  <c r="N18" i="1"/>
  <c r="N15" i="1"/>
  <c r="N17" i="1"/>
  <c r="F18" i="1"/>
  <c r="H17" i="1"/>
  <c r="N16" i="1"/>
  <c r="J15" i="1"/>
  <c r="H18" i="1"/>
  <c r="J17" i="1"/>
  <c r="F17" i="1"/>
  <c r="J16" i="1"/>
  <c r="E18" i="1" l="1"/>
  <c r="B19" i="27" s="1"/>
  <c r="E17" i="1"/>
  <c r="B18" i="27" s="1"/>
  <c r="E16" i="1"/>
  <c r="B17" i="27" s="1"/>
  <c r="E15" i="1"/>
  <c r="B16" i="27" s="1"/>
  <c r="G12" i="1" l="1"/>
  <c r="D13" i="27" s="1"/>
  <c r="H12" i="1"/>
  <c r="D80" i="1" l="1"/>
  <c r="D76" i="1"/>
  <c r="D75" i="1"/>
  <c r="D152" i="1" l="1"/>
  <c r="D130" i="1"/>
  <c r="D129" i="1"/>
  <c r="D126" i="1"/>
  <c r="D125" i="1"/>
  <c r="D124" i="1"/>
  <c r="D123" i="1"/>
  <c r="D113" i="1"/>
  <c r="D112" i="1"/>
  <c r="D111" i="1"/>
  <c r="D116" i="1"/>
  <c r="D115" i="1"/>
  <c r="D106" i="1"/>
  <c r="D109" i="1"/>
  <c r="D101" i="1"/>
  <c r="M7" i="1" l="1"/>
  <c r="M8" i="1"/>
  <c r="G13" i="1"/>
  <c r="D14" i="27" s="1"/>
  <c r="N9" i="1"/>
  <c r="N6" i="1"/>
  <c r="N4" i="1"/>
  <c r="J10" i="1"/>
  <c r="J9" i="1"/>
  <c r="H13" i="1"/>
  <c r="F10" i="1"/>
  <c r="N5" i="1"/>
  <c r="J13" i="1"/>
  <c r="N3" i="1"/>
  <c r="J12" i="1"/>
  <c r="N8" i="1"/>
  <c r="N7" i="1"/>
  <c r="J5" i="1"/>
  <c r="J7" i="1"/>
  <c r="J11" i="1"/>
  <c r="J4" i="1"/>
  <c r="J6" i="1"/>
  <c r="J8" i="1"/>
  <c r="J3" i="1"/>
  <c r="G8" i="1" l="1"/>
  <c r="D9" i="27" s="1"/>
  <c r="F5" i="1"/>
  <c r="H10" i="1"/>
  <c r="H6" i="1"/>
  <c r="F13" i="1"/>
  <c r="H3" i="1"/>
  <c r="F9" i="1"/>
  <c r="H9" i="1"/>
  <c r="H11" i="1"/>
  <c r="F8" i="1"/>
  <c r="H4" i="1"/>
  <c r="H7" i="1"/>
  <c r="F7" i="1"/>
  <c r="H5" i="1"/>
  <c r="F12" i="1"/>
  <c r="H8" i="1"/>
  <c r="F11" i="1"/>
  <c r="F6" i="1"/>
  <c r="D43" i="1" l="1"/>
  <c r="D44" i="1"/>
  <c r="D65" i="1"/>
  <c r="D67" i="1"/>
  <c r="D68" i="1"/>
  <c r="D70" i="1"/>
  <c r="D71" i="1"/>
  <c r="D91" i="1"/>
  <c r="D92" i="1"/>
  <c r="M13" i="1"/>
  <c r="M9" i="1"/>
  <c r="M6" i="1"/>
  <c r="M5" i="1"/>
  <c r="M4" i="1"/>
  <c r="M3" i="1"/>
  <c r="I13" i="1"/>
  <c r="I12" i="1"/>
  <c r="I11" i="1"/>
  <c r="I10" i="1"/>
  <c r="I9" i="1"/>
  <c r="I8" i="1"/>
  <c r="I7" i="1"/>
  <c r="I6" i="1"/>
  <c r="I5" i="1"/>
  <c r="I4" i="1"/>
  <c r="I3" i="1"/>
  <c r="G11" i="1"/>
  <c r="D12" i="27" s="1"/>
  <c r="G10" i="1"/>
  <c r="D11" i="27" s="1"/>
  <c r="G9" i="1"/>
  <c r="D10" i="27" s="1"/>
  <c r="G7" i="1"/>
  <c r="D8" i="27" s="1"/>
  <c r="G6" i="1"/>
  <c r="D7" i="27" s="1"/>
  <c r="G5" i="1"/>
  <c r="D6" i="27" s="1"/>
  <c r="G4" i="1"/>
  <c r="D5" i="27" s="1"/>
  <c r="G3" i="1"/>
  <c r="D4" i="27" s="1"/>
  <c r="E13" i="1"/>
  <c r="B14" i="27" s="1"/>
  <c r="E12" i="1"/>
  <c r="B13" i="27" s="1"/>
  <c r="E11" i="1"/>
  <c r="B12" i="27" s="1"/>
  <c r="E10" i="1"/>
  <c r="B11" i="27" s="1"/>
  <c r="E9" i="1"/>
  <c r="B10" i="27" s="1"/>
  <c r="E7" i="1"/>
  <c r="B8" i="27" s="1"/>
  <c r="E6" i="1"/>
  <c r="B7" i="27" s="1"/>
  <c r="E5" i="1"/>
  <c r="B6" i="27" s="1"/>
  <c r="E3" i="1"/>
  <c r="B4" i="27" s="1"/>
  <c r="D8" i="1"/>
  <c r="D3" i="1" l="1"/>
  <c r="C3" i="1"/>
  <c r="A28" i="1" l="1"/>
  <c r="A34" i="1" l="1"/>
  <c r="A40" i="1" l="1"/>
  <c r="A46" i="1" l="1"/>
  <c r="A52" i="1" l="1"/>
  <c r="A58" i="1" l="1"/>
  <c r="A64" i="1"/>
  <c r="A70" i="1" l="1"/>
  <c r="A76" i="1"/>
  <c r="A82" i="1" l="1"/>
  <c r="A88" i="1" l="1"/>
  <c r="A94" i="1"/>
  <c r="A106" i="1" l="1"/>
  <c r="A100" i="1"/>
  <c r="A112" i="1" l="1"/>
  <c r="A118" i="1"/>
  <c r="A124" i="1" l="1"/>
  <c r="A130" i="1" l="1"/>
  <c r="A136" i="1" l="1"/>
  <c r="A142" i="1" l="1"/>
</calcChain>
</file>

<file path=xl/sharedStrings.xml><?xml version="1.0" encoding="utf-8"?>
<sst xmlns="http://schemas.openxmlformats.org/spreadsheetml/2006/main" count="3111" uniqueCount="475">
  <si>
    <t>糙米飯</t>
  </si>
  <si>
    <t>時蔬</t>
  </si>
  <si>
    <t>學年度</t>
    <phoneticPr fontId="1" type="noConversion"/>
  </si>
  <si>
    <t>湯品</t>
  </si>
  <si>
    <t>過敏警語：「本月產品含有蛋、芝麻、含麩之穀物、花生、大豆、魚類、亞硫酸鹽類及其相關製品，不適合其過敏體質者食用」</t>
  </si>
  <si>
    <t>主食</t>
  </si>
  <si>
    <t>公斤</t>
  </si>
  <si>
    <t>主菜</t>
  </si>
  <si>
    <t>副菜一</t>
  </si>
  <si>
    <t>副菜二</t>
  </si>
  <si>
    <t>蔬菜</t>
  </si>
  <si>
    <t>米</t>
  </si>
  <si>
    <t>大蒜</t>
  </si>
  <si>
    <t>糙米</t>
  </si>
  <si>
    <t>津吉-本店使用台灣豬肉</t>
    <phoneticPr fontId="1" type="noConversion"/>
  </si>
  <si>
    <t>重/公斤</t>
    <phoneticPr fontId="1" type="noConversion"/>
  </si>
  <si>
    <t>大蒜</t>
    <phoneticPr fontId="1" type="noConversion"/>
  </si>
  <si>
    <t>薑</t>
    <phoneticPr fontId="1" type="noConversion"/>
  </si>
  <si>
    <r>
      <rPr>
        <sz val="12"/>
        <color rgb="FF000000"/>
        <rFont val="DFKai-SB"/>
        <family val="4"/>
        <charset val="136"/>
      </rPr>
      <t>重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DFKai-SB"/>
        <family val="4"/>
        <charset val="136"/>
      </rPr>
      <t>公斤</t>
    </r>
    <phoneticPr fontId="1" type="noConversion"/>
  </si>
  <si>
    <t>紅砂糖</t>
    <phoneticPr fontId="1" type="noConversion"/>
  </si>
  <si>
    <t>胡蘿蔔</t>
    <phoneticPr fontId="1" type="noConversion"/>
  </si>
  <si>
    <t>番茄糊</t>
    <phoneticPr fontId="1" type="noConversion"/>
  </si>
  <si>
    <t>穀/份</t>
    <phoneticPr fontId="1" type="noConversion"/>
  </si>
  <si>
    <t>豆/份</t>
    <phoneticPr fontId="1" type="noConversion"/>
  </si>
  <si>
    <t>蔬/份</t>
    <phoneticPr fontId="1" type="noConversion"/>
  </si>
  <si>
    <t>油/份</t>
    <phoneticPr fontId="1" type="noConversion"/>
  </si>
  <si>
    <t>果/份</t>
    <phoneticPr fontId="1" type="noConversion"/>
  </si>
  <si>
    <t>熱量</t>
    <phoneticPr fontId="1" type="noConversion"/>
  </si>
  <si>
    <t>時蔬</t>
    <phoneticPr fontId="1" type="noConversion"/>
  </si>
  <si>
    <t>乾香菇</t>
    <phoneticPr fontId="1" type="noConversion"/>
  </si>
  <si>
    <t>冬粉</t>
    <phoneticPr fontId="1" type="noConversion"/>
  </si>
  <si>
    <t>大蒜</t>
    <phoneticPr fontId="1" type="noConversion"/>
  </si>
  <si>
    <t>豆腐</t>
    <phoneticPr fontId="1" type="noConversion"/>
  </si>
  <si>
    <t>日期</t>
    <phoneticPr fontId="9" type="noConversion"/>
  </si>
  <si>
    <t>主食明細</t>
  </si>
  <si>
    <t>主菜明細</t>
  </si>
  <si>
    <t>副菜一明細</t>
  </si>
  <si>
    <t>副菜二明細</t>
  </si>
  <si>
    <t>蔬菜明細</t>
  </si>
  <si>
    <t>湯品明細</t>
  </si>
  <si>
    <t>蔬菜大蒜</t>
    <phoneticPr fontId="1" type="noConversion"/>
  </si>
  <si>
    <t>津吉</t>
    <phoneticPr fontId="1" type="noConversion"/>
  </si>
  <si>
    <t>茄汁豆腐</t>
    <phoneticPr fontId="1" type="noConversion"/>
  </si>
  <si>
    <t>番茄醬</t>
    <phoneticPr fontId="1" type="noConversion"/>
  </si>
  <si>
    <t>時瓜</t>
    <phoneticPr fontId="1" type="noConversion"/>
  </si>
  <si>
    <t>仙草凍</t>
    <phoneticPr fontId="1" type="noConversion"/>
  </si>
  <si>
    <t>洋蔥</t>
    <phoneticPr fontId="1" type="noConversion"/>
  </si>
  <si>
    <t>時瓜湯</t>
    <phoneticPr fontId="1" type="noConversion"/>
  </si>
  <si>
    <t>乾木耳</t>
    <phoneticPr fontId="1" type="noConversion"/>
  </si>
  <si>
    <t>蜜汁豆干</t>
    <phoneticPr fontId="9" type="noConversion"/>
  </si>
  <si>
    <t>豬絞肉</t>
    <phoneticPr fontId="1" type="noConversion"/>
  </si>
  <si>
    <t>時瓜湯</t>
    <phoneticPr fontId="1" type="noConversion"/>
  </si>
  <si>
    <t>星期</t>
    <phoneticPr fontId="1" type="noConversion"/>
  </si>
  <si>
    <t>中學</t>
    <phoneticPr fontId="1" type="noConversion"/>
  </si>
  <si>
    <t>國民</t>
  </si>
  <si>
    <t>紅藜飯</t>
  </si>
  <si>
    <t>紅藜</t>
  </si>
  <si>
    <t>白米飯</t>
  </si>
  <si>
    <t>小米飯</t>
  </si>
  <si>
    <t>小米</t>
  </si>
  <si>
    <t>米粉</t>
    <phoneticPr fontId="9" type="noConversion"/>
  </si>
  <si>
    <t>紫米飯</t>
  </si>
  <si>
    <t>黑糯米</t>
  </si>
  <si>
    <t>燕麥飯</t>
  </si>
  <si>
    <t>燕麥</t>
  </si>
  <si>
    <t>芝麻飯</t>
  </si>
  <si>
    <t>E4</t>
    <phoneticPr fontId="1" type="noConversion"/>
  </si>
  <si>
    <t>日期</t>
    <phoneticPr fontId="1" type="noConversion"/>
  </si>
  <si>
    <t>月葷食菜單-7案</t>
    <phoneticPr fontId="1" type="noConversion"/>
  </si>
  <si>
    <t>豬絞肉</t>
  </si>
  <si>
    <t>洋蔥</t>
    <phoneticPr fontId="9" type="noConversion"/>
  </si>
  <si>
    <t>打拋醬</t>
    <phoneticPr fontId="9" type="noConversion"/>
  </si>
  <si>
    <t>肉雞</t>
  </si>
  <si>
    <t>胡蘿蔔</t>
  </si>
  <si>
    <t>白蘿蔔</t>
    <phoneticPr fontId="9" type="noConversion"/>
  </si>
  <si>
    <t>豬後腿肉</t>
  </si>
  <si>
    <t>洋蔥</t>
  </si>
  <si>
    <t>醃鹹豬肉粉</t>
    <phoneticPr fontId="9" type="noConversion"/>
  </si>
  <si>
    <t>豬後腿肉</t>
    <phoneticPr fontId="9" type="noConversion"/>
  </si>
  <si>
    <t>海帶結</t>
    <phoneticPr fontId="9" type="noConversion"/>
  </si>
  <si>
    <t>椒鹽魚排</t>
  </si>
  <si>
    <t>魚排</t>
  </si>
  <si>
    <t>胡椒鹽</t>
  </si>
  <si>
    <t>馬鈴薯</t>
  </si>
  <si>
    <t>家常里雞</t>
    <phoneticPr fontId="9" type="noConversion"/>
  </si>
  <si>
    <t>咖哩粉</t>
  </si>
  <si>
    <t>胡蘿蔔</t>
    <phoneticPr fontId="9" type="noConversion"/>
  </si>
  <si>
    <t>薑</t>
  </si>
  <si>
    <t>麻竹筍干</t>
  </si>
  <si>
    <t>三節翅</t>
  </si>
  <si>
    <t>滷包</t>
  </si>
  <si>
    <t>酸菜肉片</t>
    <phoneticPr fontId="9" type="noConversion"/>
  </si>
  <si>
    <t>魚丁</t>
    <phoneticPr fontId="9" type="noConversion"/>
  </si>
  <si>
    <t>時蔬</t>
    <phoneticPr fontId="9" type="noConversion"/>
  </si>
  <si>
    <t>綠豆芽</t>
  </si>
  <si>
    <t>乾木耳</t>
  </si>
  <si>
    <t>豆干</t>
  </si>
  <si>
    <t>雞蛋</t>
  </si>
  <si>
    <t>結球白菜</t>
    <phoneticPr fontId="9" type="noConversion"/>
  </si>
  <si>
    <t>乾香菇</t>
    <phoneticPr fontId="9" type="noConversion"/>
  </si>
  <si>
    <t>金針湯</t>
    <phoneticPr fontId="1" type="noConversion"/>
  </si>
  <si>
    <t>金針菜乾</t>
    <phoneticPr fontId="1" type="noConversion"/>
  </si>
  <si>
    <t>榨菜</t>
    <phoneticPr fontId="1" type="noConversion"/>
  </si>
  <si>
    <t>蔬香冬粉</t>
  </si>
  <si>
    <t>冬粉</t>
  </si>
  <si>
    <t>鮮菇豆腐</t>
    <phoneticPr fontId="9" type="noConversion"/>
  </si>
  <si>
    <t>豆腐</t>
  </si>
  <si>
    <t>杏鮑菇</t>
    <phoneticPr fontId="9" type="noConversion"/>
  </si>
  <si>
    <t>金針菇</t>
    <phoneticPr fontId="9" type="noConversion"/>
  </si>
  <si>
    <t>甘藍</t>
  </si>
  <si>
    <t>胡蘿蔔</t>
    <phoneticPr fontId="1" type="noConversion"/>
  </si>
  <si>
    <t>時蔬</t>
    <phoneticPr fontId="1" type="noConversion"/>
  </si>
  <si>
    <t>麵輪</t>
    <phoneticPr fontId="9" type="noConversion"/>
  </si>
  <si>
    <t>時瓜</t>
    <phoneticPr fontId="1" type="noConversion"/>
  </si>
  <si>
    <t>果汁</t>
    <phoneticPr fontId="1" type="noConversion"/>
  </si>
  <si>
    <t>水果</t>
    <phoneticPr fontId="1" type="noConversion"/>
  </si>
  <si>
    <t>保久乳</t>
    <phoneticPr fontId="1" type="noConversion"/>
  </si>
  <si>
    <t>水果</t>
    <phoneticPr fontId="1" type="noConversion"/>
  </si>
  <si>
    <t>小餐包</t>
    <phoneticPr fontId="1" type="noConversion"/>
  </si>
  <si>
    <t>結球白菜</t>
    <phoneticPr fontId="1" type="noConversion"/>
  </si>
  <si>
    <t>大蒜</t>
    <phoneticPr fontId="1" type="noConversion"/>
  </si>
  <si>
    <t>枸杞</t>
    <phoneticPr fontId="1" type="noConversion"/>
  </si>
  <si>
    <t>薑</t>
    <phoneticPr fontId="1" type="noConversion"/>
  </si>
  <si>
    <t>仙草甜湯</t>
    <phoneticPr fontId="1" type="noConversion"/>
  </si>
  <si>
    <t>仙草凍</t>
    <phoneticPr fontId="1" type="noConversion"/>
  </si>
  <si>
    <t>甘藍</t>
    <phoneticPr fontId="1" type="noConversion"/>
  </si>
  <si>
    <t>螞蟻上樹</t>
    <phoneticPr fontId="1" type="noConversion"/>
  </si>
  <si>
    <t>金針湯</t>
    <phoneticPr fontId="1" type="noConversion"/>
  </si>
  <si>
    <t>金針菜乾</t>
    <phoneticPr fontId="1" type="noConversion"/>
  </si>
  <si>
    <t>榨菜</t>
    <phoneticPr fontId="1" type="noConversion"/>
  </si>
  <si>
    <t>薑</t>
    <phoneticPr fontId="1" type="noConversion"/>
  </si>
  <si>
    <t>時蔬湯</t>
    <phoneticPr fontId="1" type="noConversion"/>
  </si>
  <si>
    <t>絞肉白菜</t>
    <phoneticPr fontId="1" type="noConversion"/>
  </si>
  <si>
    <t xml:space="preserve"> 食材明細（食材重量以100人份計量，營養分析以個人計量,其中肉雞包含23%骨頭之採購量，每周供應特餐一次，當日得混搭供應，國中4菜1湯1附餐，國小3菜1湯1附餐）</t>
    <phoneticPr fontId="1" type="noConversion"/>
  </si>
  <si>
    <t>凍豆腐</t>
  </si>
  <si>
    <t>小學</t>
    <phoneticPr fontId="1" type="noConversion"/>
  </si>
  <si>
    <t>優酪乳</t>
    <phoneticPr fontId="1" type="noConversion"/>
  </si>
  <si>
    <t>麵筋</t>
    <phoneticPr fontId="9" type="noConversion"/>
  </si>
  <si>
    <t>時瓜</t>
    <phoneticPr fontId="9" type="noConversion"/>
  </si>
  <si>
    <t>乾香菇</t>
  </si>
  <si>
    <t>二砂糖</t>
  </si>
  <si>
    <t>豆皮海帶</t>
    <phoneticPr fontId="9" type="noConversion"/>
  </si>
  <si>
    <t>凍豆腐</t>
    <phoneticPr fontId="9" type="noConversion"/>
  </si>
  <si>
    <t>豆皮</t>
    <phoneticPr fontId="9" type="noConversion"/>
  </si>
  <si>
    <t>麵腸</t>
  </si>
  <si>
    <t>味噌蔬湯</t>
    <phoneticPr fontId="9" type="noConversion"/>
  </si>
  <si>
    <t>雞蛋</t>
    <phoneticPr fontId="9" type="noConversion"/>
  </si>
  <si>
    <t>味噌</t>
  </si>
  <si>
    <t>香滷凍腐</t>
  </si>
  <si>
    <t>蛋花芽湯</t>
    <phoneticPr fontId="9" type="noConversion"/>
  </si>
  <si>
    <t>結球白菜</t>
  </si>
  <si>
    <t>枸杞</t>
    <phoneticPr fontId="9" type="noConversion"/>
  </si>
  <si>
    <t>素火腿</t>
    <phoneticPr fontId="9" type="noConversion"/>
  </si>
  <si>
    <t>醬油</t>
  </si>
  <si>
    <t>紅砂糖</t>
  </si>
  <si>
    <t>脆筍</t>
  </si>
  <si>
    <t>豆包</t>
    <phoneticPr fontId="9" type="noConversion"/>
  </si>
  <si>
    <t>麵輪</t>
  </si>
  <si>
    <t>豆干</t>
    <phoneticPr fontId="1" type="noConversion"/>
  </si>
  <si>
    <t>香茅</t>
    <phoneticPr fontId="9" type="noConversion"/>
  </si>
  <si>
    <t>甘藍</t>
    <phoneticPr fontId="1" type="noConversion"/>
  </si>
  <si>
    <t>乾木耳</t>
    <phoneticPr fontId="1" type="noConversion"/>
  </si>
  <si>
    <t>五香豆干</t>
    <phoneticPr fontId="1" type="noConversion"/>
  </si>
  <si>
    <t>豆干</t>
    <phoneticPr fontId="1" type="noConversion"/>
  </si>
  <si>
    <t>魯蒸煎炒蛋</t>
    <phoneticPr fontId="1" type="noConversion"/>
  </si>
  <si>
    <t>乾海帶</t>
    <phoneticPr fontId="9" type="noConversion"/>
  </si>
  <si>
    <t>有機豆漿</t>
    <phoneticPr fontId="1" type="noConversion"/>
  </si>
  <si>
    <t>附餐一</t>
    <phoneticPr fontId="1" type="noConversion"/>
  </si>
  <si>
    <t>附餐二</t>
    <phoneticPr fontId="1" type="noConversion"/>
  </si>
  <si>
    <t>TAP豆漿</t>
    <phoneticPr fontId="1" type="noConversion"/>
  </si>
  <si>
    <t>乳/分</t>
    <phoneticPr fontId="1" type="noConversion"/>
  </si>
  <si>
    <r>
      <t>(1)素菜類：75</t>
    </r>
    <r>
      <rPr>
        <sz val="9"/>
        <color theme="1"/>
        <rFont val="新細明體"/>
        <family val="1"/>
        <charset val="136"/>
      </rPr>
      <t>℃以上，(2)葷菜類：85℃以上</t>
    </r>
    <phoneticPr fontId="1" type="noConversion"/>
  </si>
  <si>
    <t>日期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</si>
  <si>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</si>
  <si>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</si>
  <si>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確認者</t>
    <phoneticPr fontId="1" type="noConversion"/>
  </si>
  <si>
    <t>菜餚名稱</t>
    <phoneticPr fontId="1" type="noConversion"/>
  </si>
  <si>
    <r>
      <t>溫度(</t>
    </r>
    <r>
      <rPr>
        <sz val="9"/>
        <color theme="1"/>
        <rFont val="新細明體"/>
        <family val="1"/>
        <charset val="136"/>
      </rPr>
      <t>℃)</t>
    </r>
    <phoneticPr fontId="1" type="noConversion"/>
  </si>
  <si>
    <t>廚師</t>
    <phoneticPr fontId="1" type="noConversion"/>
  </si>
  <si>
    <t>胡蘿蔔</t>
    <phoneticPr fontId="1" type="noConversion"/>
  </si>
  <si>
    <t>水果</t>
    <phoneticPr fontId="1" type="noConversion"/>
  </si>
  <si>
    <t>小餐包</t>
    <phoneticPr fontId="1" type="noConversion"/>
  </si>
  <si>
    <t>果汁</t>
    <phoneticPr fontId="1" type="noConversion"/>
  </si>
  <si>
    <t>堅果</t>
    <phoneticPr fontId="1" type="noConversion"/>
  </si>
  <si>
    <t>優酪乳</t>
    <phoneticPr fontId="1" type="noConversion"/>
  </si>
  <si>
    <t>海苔</t>
    <phoneticPr fontId="1" type="noConversion"/>
  </si>
  <si>
    <t>TAP豆漿</t>
    <phoneticPr fontId="1" type="noConversion"/>
  </si>
  <si>
    <t>優酪乳</t>
    <phoneticPr fontId="1" type="noConversion"/>
  </si>
  <si>
    <t>保久乳</t>
    <phoneticPr fontId="1" type="noConversion"/>
  </si>
  <si>
    <t>保久乳</t>
    <phoneticPr fontId="1" type="noConversion"/>
  </si>
  <si>
    <t>點心順序</t>
    <phoneticPr fontId="1" type="noConversion"/>
  </si>
  <si>
    <t>日期</t>
    <phoneticPr fontId="1" type="noConversion"/>
  </si>
  <si>
    <t>星期</t>
    <phoneticPr fontId="1" type="noConversion"/>
  </si>
  <si>
    <t>美崙國中</t>
    <phoneticPr fontId="1" type="noConversion"/>
  </si>
  <si>
    <t>和平國小</t>
    <phoneticPr fontId="1" type="noConversion"/>
  </si>
  <si>
    <t>東華附小</t>
    <phoneticPr fontId="1" type="noConversion"/>
  </si>
  <si>
    <t>信義國小</t>
    <phoneticPr fontId="1" type="noConversion"/>
  </si>
  <si>
    <t>復興國小</t>
    <phoneticPr fontId="1" type="noConversion"/>
  </si>
  <si>
    <t>鑄強國小</t>
    <phoneticPr fontId="1" type="noConversion"/>
  </si>
  <si>
    <t>海苔</t>
    <phoneticPr fontId="1" type="noConversion"/>
  </si>
  <si>
    <t>水果</t>
    <phoneticPr fontId="1" type="noConversion"/>
  </si>
  <si>
    <t>鮮乳</t>
    <phoneticPr fontId="1" type="noConversion"/>
  </si>
  <si>
    <t>米粉特餐</t>
    <phoneticPr fontId="9" type="noConversion"/>
  </si>
  <si>
    <t>米粉</t>
    <phoneticPr fontId="9" type="noConversion"/>
  </si>
  <si>
    <t>西式特餐</t>
    <phoneticPr fontId="9" type="noConversion"/>
  </si>
  <si>
    <t>義大利麵</t>
    <phoneticPr fontId="9" type="noConversion"/>
  </si>
  <si>
    <t>泰式特餐</t>
    <phoneticPr fontId="9" type="noConversion"/>
  </si>
  <si>
    <t>糙米</t>
    <phoneticPr fontId="9" type="noConversion"/>
  </si>
  <si>
    <t>刈包特餐</t>
    <phoneticPr fontId="9" type="noConversion"/>
  </si>
  <si>
    <t>刈包</t>
    <phoneticPr fontId="9" type="noConversion"/>
  </si>
  <si>
    <t>時蔬</t>
    <phoneticPr fontId="9" type="noConversion"/>
  </si>
  <si>
    <t>乾香菇</t>
    <phoneticPr fontId="9" type="noConversion"/>
  </si>
  <si>
    <t>胡蘿蔔</t>
    <phoneticPr fontId="9" type="noConversion"/>
  </si>
  <si>
    <t>油蔥酥</t>
    <phoneticPr fontId="9" type="noConversion"/>
  </si>
  <si>
    <t>米粉配料</t>
    <phoneticPr fontId="1" type="noConversion"/>
  </si>
  <si>
    <t>筍干燒雞</t>
    <phoneticPr fontId="9" type="noConversion"/>
  </si>
  <si>
    <t>麻竹筍干</t>
    <phoneticPr fontId="9" type="noConversion"/>
  </si>
  <si>
    <t>沙茶三鮮</t>
    <phoneticPr fontId="9" type="noConversion"/>
  </si>
  <si>
    <t>阿根廷魷</t>
    <phoneticPr fontId="9" type="noConversion"/>
  </si>
  <si>
    <t>虱目魚丸</t>
    <phoneticPr fontId="9" type="noConversion"/>
  </si>
  <si>
    <t>白蘿蔔</t>
    <phoneticPr fontId="9" type="noConversion"/>
  </si>
  <si>
    <t>茄汁肉醬</t>
    <phoneticPr fontId="9" type="noConversion"/>
  </si>
  <si>
    <t>豬絞肉</t>
    <phoneticPr fontId="9" type="noConversion"/>
  </si>
  <si>
    <t>馬鈴薯</t>
    <phoneticPr fontId="9" type="noConversion"/>
  </si>
  <si>
    <t>洋蔥</t>
    <phoneticPr fontId="9" type="noConversion"/>
  </si>
  <si>
    <t>大蒜</t>
    <phoneticPr fontId="9" type="noConversion"/>
  </si>
  <si>
    <t>金黃魚塊</t>
    <phoneticPr fontId="9" type="noConversion"/>
  </si>
  <si>
    <t>虱目魚塊</t>
    <phoneticPr fontId="9" type="noConversion"/>
  </si>
  <si>
    <t>醬燒雞翅</t>
    <phoneticPr fontId="9" type="noConversion"/>
  </si>
  <si>
    <t>三節翅</t>
    <phoneticPr fontId="9" type="noConversion"/>
  </si>
  <si>
    <t>海結滷肉</t>
    <phoneticPr fontId="9" type="noConversion"/>
  </si>
  <si>
    <t>乾海帶</t>
    <phoneticPr fontId="9" type="noConversion"/>
  </si>
  <si>
    <t>麵輪</t>
    <phoneticPr fontId="9" type="noConversion"/>
  </si>
  <si>
    <t>黑椒肉絲</t>
    <phoneticPr fontId="9" type="noConversion"/>
  </si>
  <si>
    <t>豬後腿肉</t>
    <phoneticPr fontId="9" type="noConversion"/>
  </si>
  <si>
    <t>打拋豬</t>
    <phoneticPr fontId="9" type="noConversion"/>
  </si>
  <si>
    <t>洋蔥</t>
    <phoneticPr fontId="9" type="noConversion"/>
  </si>
  <si>
    <t>打拋醬</t>
    <phoneticPr fontId="9" type="noConversion"/>
  </si>
  <si>
    <t>大蒜</t>
    <phoneticPr fontId="9" type="noConversion"/>
  </si>
  <si>
    <t>豆瓣雞丁</t>
    <phoneticPr fontId="9" type="noConversion"/>
  </si>
  <si>
    <t>肉雞</t>
    <phoneticPr fontId="9" type="noConversion"/>
  </si>
  <si>
    <t>豆瓣醬</t>
    <phoneticPr fontId="9" type="noConversion"/>
  </si>
  <si>
    <t>鹹香肉片</t>
    <phoneticPr fontId="9" type="noConversion"/>
  </si>
  <si>
    <t>豬後腿肉</t>
    <phoneticPr fontId="9" type="noConversion"/>
  </si>
  <si>
    <t>甘藍</t>
    <phoneticPr fontId="9" type="noConversion"/>
  </si>
  <si>
    <t>醃鹹豬肉粉</t>
    <phoneticPr fontId="9" type="noConversion"/>
  </si>
  <si>
    <t>梅干絞肉</t>
    <phoneticPr fontId="9" type="noConversion"/>
  </si>
  <si>
    <t>梅乾菜</t>
    <phoneticPr fontId="9" type="noConversion"/>
  </si>
  <si>
    <t>麵筋</t>
    <phoneticPr fontId="9" type="noConversion"/>
  </si>
  <si>
    <t>香味雞翅</t>
    <phoneticPr fontId="9" type="noConversion"/>
  </si>
  <si>
    <t>酸菜肉片</t>
    <phoneticPr fontId="9" type="noConversion"/>
  </si>
  <si>
    <t>酸菜</t>
    <phoneticPr fontId="9" type="noConversion"/>
  </si>
  <si>
    <t>咖哩雞丁</t>
    <phoneticPr fontId="9" type="noConversion"/>
  </si>
  <si>
    <t>肉雞</t>
    <phoneticPr fontId="9" type="noConversion"/>
  </si>
  <si>
    <t>三鮮豉香</t>
    <phoneticPr fontId="9" type="noConversion"/>
  </si>
  <si>
    <t>魚丁</t>
    <phoneticPr fontId="9" type="noConversion"/>
  </si>
  <si>
    <t>豆豉</t>
    <phoneticPr fontId="9" type="noConversion"/>
  </si>
  <si>
    <t>家常里雞</t>
    <phoneticPr fontId="9" type="noConversion"/>
  </si>
  <si>
    <t>泡菜肉片</t>
    <phoneticPr fontId="9" type="noConversion"/>
  </si>
  <si>
    <t>韓式泡菜</t>
    <phoneticPr fontId="9" type="noConversion"/>
  </si>
  <si>
    <t>麵食特餐</t>
    <phoneticPr fontId="9" type="noConversion"/>
  </si>
  <si>
    <t>義大利麵</t>
    <phoneticPr fontId="9" type="noConversion"/>
  </si>
  <si>
    <t>芝麻(熟)</t>
  </si>
  <si>
    <t>蘑菇肉醬</t>
    <phoneticPr fontId="9" type="noConversion"/>
  </si>
  <si>
    <t>蘑菇罐頭</t>
    <phoneticPr fontId="9" type="noConversion"/>
  </si>
  <si>
    <t>番茄糊</t>
    <phoneticPr fontId="9" type="noConversion"/>
  </si>
  <si>
    <t>海結燒雞</t>
    <phoneticPr fontId="9" type="noConversion"/>
  </si>
  <si>
    <t>海帶結</t>
    <phoneticPr fontId="9" type="noConversion"/>
  </si>
  <si>
    <t>牛蒡豆腐</t>
    <phoneticPr fontId="9" type="noConversion"/>
  </si>
  <si>
    <t>豆腐</t>
    <phoneticPr fontId="9" type="noConversion"/>
  </si>
  <si>
    <t>牛蒡絲</t>
    <phoneticPr fontId="9" type="noConversion"/>
  </si>
  <si>
    <t>白菜凍腐</t>
    <phoneticPr fontId="9" type="noConversion"/>
  </si>
  <si>
    <t>凍豆腐</t>
    <phoneticPr fontId="9" type="noConversion"/>
  </si>
  <si>
    <t>結球白菜</t>
    <phoneticPr fontId="9" type="noConversion"/>
  </si>
  <si>
    <t>原味薯餅</t>
    <phoneticPr fontId="9" type="noConversion"/>
  </si>
  <si>
    <t>薯餅</t>
    <phoneticPr fontId="9" type="noConversion"/>
  </si>
  <si>
    <t>豆皮海帶</t>
    <phoneticPr fontId="9" type="noConversion"/>
  </si>
  <si>
    <t>豆皮</t>
    <phoneticPr fontId="9" type="noConversion"/>
  </si>
  <si>
    <t>乾海帶</t>
    <phoneticPr fontId="9" type="noConversion"/>
  </si>
  <si>
    <t>開陽花椰</t>
    <phoneticPr fontId="9" type="noConversion"/>
  </si>
  <si>
    <t>花椰菜</t>
    <phoneticPr fontId="9" type="noConversion"/>
  </si>
  <si>
    <t>蝦皮</t>
    <phoneticPr fontId="9" type="noConversion"/>
  </si>
  <si>
    <t>碎脯蛋香</t>
    <phoneticPr fontId="9" type="noConversion"/>
  </si>
  <si>
    <t>雞蛋</t>
    <phoneticPr fontId="9" type="noConversion"/>
  </si>
  <si>
    <t>蘿蔔乾</t>
    <phoneticPr fontId="9" type="noConversion"/>
  </si>
  <si>
    <t>白蘿蔔</t>
    <phoneticPr fontId="9" type="noConversion"/>
  </si>
  <si>
    <t>洋蔥</t>
    <phoneticPr fontId="9" type="noConversion"/>
  </si>
  <si>
    <t>蜜汁豆干</t>
    <phoneticPr fontId="9" type="noConversion"/>
  </si>
  <si>
    <t>豆干</t>
    <phoneticPr fontId="9" type="noConversion"/>
  </si>
  <si>
    <t>野菜天</t>
    <phoneticPr fontId="9" type="noConversion"/>
  </si>
  <si>
    <t>木須佐蛋</t>
    <phoneticPr fontId="9" type="noConversion"/>
  </si>
  <si>
    <t>雞蛋</t>
    <phoneticPr fontId="9" type="noConversion"/>
  </si>
  <si>
    <t>乾木耳</t>
    <phoneticPr fontId="9" type="noConversion"/>
  </si>
  <si>
    <t>培根豆芽</t>
    <phoneticPr fontId="9" type="noConversion"/>
  </si>
  <si>
    <t>培根</t>
  </si>
  <si>
    <t>蛋花芽湯</t>
    <phoneticPr fontId="9" type="noConversion"/>
  </si>
  <si>
    <t>乾裙帶菜</t>
    <phoneticPr fontId="9" type="noConversion"/>
  </si>
  <si>
    <t>雞蛋</t>
    <phoneticPr fontId="9" type="noConversion"/>
  </si>
  <si>
    <t>茄香蔬湯</t>
    <phoneticPr fontId="9" type="noConversion"/>
  </si>
  <si>
    <t>番茄糊</t>
    <phoneticPr fontId="9" type="noConversion"/>
  </si>
  <si>
    <t>時蔬</t>
    <phoneticPr fontId="9" type="noConversion"/>
  </si>
  <si>
    <t>豬骨</t>
    <phoneticPr fontId="9" type="noConversion"/>
  </si>
  <si>
    <t>三絲羹湯</t>
  </si>
  <si>
    <t>白蘿蔔</t>
    <phoneticPr fontId="9" type="noConversion"/>
  </si>
  <si>
    <t>綠豆湯</t>
    <phoneticPr fontId="9" type="noConversion"/>
  </si>
  <si>
    <t>綠豆</t>
    <phoneticPr fontId="9" type="noConversion"/>
  </si>
  <si>
    <t>金針湯</t>
    <phoneticPr fontId="9" type="noConversion"/>
  </si>
  <si>
    <t>金針菜乾</t>
    <phoneticPr fontId="9" type="noConversion"/>
  </si>
  <si>
    <t>榨菜</t>
    <phoneticPr fontId="9" type="noConversion"/>
  </si>
  <si>
    <t>豬骨</t>
  </si>
  <si>
    <t>玉米濃湯</t>
    <phoneticPr fontId="9" type="noConversion"/>
  </si>
  <si>
    <t>玉米粒罐頭</t>
    <phoneticPr fontId="9" type="noConversion"/>
  </si>
  <si>
    <t>玉米醬罐頭</t>
    <phoneticPr fontId="9" type="noConversion"/>
  </si>
  <si>
    <t>玉米濃湯粉</t>
    <phoneticPr fontId="9" type="noConversion"/>
  </si>
  <si>
    <t>花椰菜</t>
    <phoneticPr fontId="9" type="noConversion"/>
  </si>
  <si>
    <t>胡蘿蔔</t>
    <phoneticPr fontId="9" type="noConversion"/>
  </si>
  <si>
    <t>杏鮑菇</t>
    <phoneticPr fontId="9" type="noConversion"/>
  </si>
  <si>
    <t>絞肉瓜粒</t>
    <phoneticPr fontId="9" type="noConversion"/>
  </si>
  <si>
    <t>豬絞肉</t>
    <phoneticPr fontId="9" type="noConversion"/>
  </si>
  <si>
    <t>時瓜</t>
    <phoneticPr fontId="9" type="noConversion"/>
  </si>
  <si>
    <t>乾木耳</t>
    <phoneticPr fontId="9" type="noConversion"/>
  </si>
  <si>
    <t>銀蘿蛋香</t>
    <phoneticPr fontId="9" type="noConversion"/>
  </si>
  <si>
    <t>白蘿蔔</t>
    <phoneticPr fontId="9" type="noConversion"/>
  </si>
  <si>
    <t>五香豆干</t>
    <phoneticPr fontId="9" type="noConversion"/>
  </si>
  <si>
    <t>豆干</t>
    <phoneticPr fontId="9" type="noConversion"/>
  </si>
  <si>
    <t>滷野菜天</t>
    <phoneticPr fontId="9" type="noConversion"/>
  </si>
  <si>
    <t>野菜天</t>
    <phoneticPr fontId="9" type="noConversion"/>
  </si>
  <si>
    <t>風味甘藍</t>
    <phoneticPr fontId="9" type="noConversion"/>
  </si>
  <si>
    <t>甘藍</t>
    <phoneticPr fontId="9" type="noConversion"/>
  </si>
  <si>
    <t>胡蘿蔔</t>
    <phoneticPr fontId="9" type="noConversion"/>
  </si>
  <si>
    <t>南洋雞堡</t>
    <phoneticPr fontId="9" type="noConversion"/>
  </si>
  <si>
    <t>雞堡</t>
    <phoneticPr fontId="9" type="noConversion"/>
  </si>
  <si>
    <t>番茄蔬湯</t>
  </si>
  <si>
    <t>味噌芽湯</t>
    <phoneticPr fontId="9" type="noConversion"/>
  </si>
  <si>
    <t>味噌</t>
    <phoneticPr fontId="9" type="noConversion"/>
  </si>
  <si>
    <t>柴魚片</t>
  </si>
  <si>
    <t>冬蔭功湯</t>
    <phoneticPr fontId="9" type="noConversion"/>
  </si>
  <si>
    <t>金針菇</t>
    <phoneticPr fontId="9" type="noConversion"/>
  </si>
  <si>
    <t>南薑</t>
    <phoneticPr fontId="9" type="noConversion"/>
  </si>
  <si>
    <t>香茅</t>
    <phoneticPr fontId="9" type="noConversion"/>
  </si>
  <si>
    <t>枸杞銀耳</t>
    <phoneticPr fontId="9" type="noConversion"/>
  </si>
  <si>
    <t>乾銀耳</t>
    <phoneticPr fontId="9" type="noConversion"/>
  </si>
  <si>
    <t>枸杞</t>
    <phoneticPr fontId="9" type="noConversion"/>
  </si>
  <si>
    <t>紅砂糖</t>
    <phoneticPr fontId="9" type="noConversion"/>
  </si>
  <si>
    <t>豆皮銀絲</t>
    <phoneticPr fontId="9" type="noConversion"/>
  </si>
  <si>
    <t>豆皮</t>
    <phoneticPr fontId="9" type="noConversion"/>
  </si>
  <si>
    <t>原味薯餅</t>
    <phoneticPr fontId="9" type="noConversion"/>
  </si>
  <si>
    <t>薯餅</t>
    <phoneticPr fontId="9" type="noConversion"/>
  </si>
  <si>
    <t>滷香竹腸</t>
    <phoneticPr fontId="9" type="noConversion"/>
  </si>
  <si>
    <t>香竹腸</t>
    <phoneticPr fontId="9" type="noConversion"/>
  </si>
  <si>
    <t>玉筍豆腐</t>
    <phoneticPr fontId="9" type="noConversion"/>
  </si>
  <si>
    <t>豆腐</t>
    <phoneticPr fontId="9" type="noConversion"/>
  </si>
  <si>
    <t>冷凍玉米筍</t>
    <phoneticPr fontId="9" type="noConversion"/>
  </si>
  <si>
    <t>豆瓣醬</t>
    <phoneticPr fontId="9" type="noConversion"/>
  </si>
  <si>
    <t>大蒜</t>
    <phoneticPr fontId="9" type="noConversion"/>
  </si>
  <si>
    <t>麥香雞塊</t>
    <phoneticPr fontId="9" type="noConversion"/>
  </si>
  <si>
    <t>雞塊</t>
    <phoneticPr fontId="9" type="noConversion"/>
  </si>
  <si>
    <t>培根豆芽</t>
    <phoneticPr fontId="9" type="noConversion"/>
  </si>
  <si>
    <t>綠豆芽</t>
    <phoneticPr fontId="9" type="noConversion"/>
  </si>
  <si>
    <t>培根</t>
    <phoneticPr fontId="9" type="noConversion"/>
  </si>
  <si>
    <t>秘汁豆干</t>
    <phoneticPr fontId="9" type="noConversion"/>
  </si>
  <si>
    <t>照燒凍腐</t>
    <phoneticPr fontId="9" type="noConversion"/>
  </si>
  <si>
    <t>凍豆腐</t>
    <phoneticPr fontId="9" type="noConversion"/>
  </si>
  <si>
    <t>蛋花湯</t>
    <phoneticPr fontId="9" type="noConversion"/>
  </si>
  <si>
    <t>雞蛋</t>
    <phoneticPr fontId="9" type="noConversion"/>
  </si>
  <si>
    <t>乾裙帶菜</t>
    <phoneticPr fontId="9" type="noConversion"/>
  </si>
  <si>
    <t>豬骨</t>
    <phoneticPr fontId="1" type="noConversion"/>
  </si>
  <si>
    <t>糙米粥</t>
    <phoneticPr fontId="9" type="noConversion"/>
  </si>
  <si>
    <t>時蔬</t>
    <phoneticPr fontId="9" type="noConversion"/>
  </si>
  <si>
    <t>乾香菇</t>
    <phoneticPr fontId="9" type="noConversion"/>
  </si>
  <si>
    <t>糙米</t>
    <phoneticPr fontId="9" type="noConversion"/>
  </si>
  <si>
    <t>味噌蔬湯</t>
    <phoneticPr fontId="9" type="noConversion"/>
  </si>
  <si>
    <t>鐵板豆腐</t>
    <phoneticPr fontId="9" type="noConversion"/>
  </si>
  <si>
    <t>脆筍</t>
    <phoneticPr fontId="9" type="noConversion"/>
  </si>
  <si>
    <t>家常豆干</t>
    <phoneticPr fontId="9" type="noConversion"/>
  </si>
  <si>
    <t>乾木耳</t>
    <phoneticPr fontId="9" type="noConversion"/>
  </si>
  <si>
    <t>滷野菜天</t>
    <phoneticPr fontId="9" type="noConversion"/>
  </si>
  <si>
    <t>野菜天</t>
    <phoneticPr fontId="9" type="noConversion"/>
  </si>
  <si>
    <t>香炸薯餅</t>
    <phoneticPr fontId="9" type="noConversion"/>
  </si>
  <si>
    <t>三</t>
    <phoneticPr fontId="1" type="noConversion"/>
  </si>
  <si>
    <t>四</t>
    <phoneticPr fontId="1" type="noConversion"/>
  </si>
  <si>
    <t>蛋香甘藍</t>
  </si>
  <si>
    <t>時瓜凍腐</t>
    <phoneticPr fontId="9" type="noConversion"/>
  </si>
  <si>
    <t>銀羅三絲</t>
    <phoneticPr fontId="9" type="noConversion"/>
  </si>
  <si>
    <t>豆包</t>
    <phoneticPr fontId="9" type="noConversion"/>
  </si>
  <si>
    <t>蛋香冬粉</t>
    <phoneticPr fontId="9" type="noConversion"/>
  </si>
  <si>
    <t>甜西米露</t>
    <phoneticPr fontId="9" type="noConversion"/>
  </si>
  <si>
    <t>西谷米</t>
    <phoneticPr fontId="9" type="noConversion"/>
  </si>
  <si>
    <t>味噌蔬湯</t>
    <phoneticPr fontId="9" type="noConversion"/>
  </si>
  <si>
    <t>柴魚片</t>
    <phoneticPr fontId="9" type="noConversion"/>
  </si>
  <si>
    <t>小饅頭</t>
    <phoneticPr fontId="1" type="noConversion"/>
  </si>
  <si>
    <t>鮮乳</t>
    <phoneticPr fontId="1" type="noConversion"/>
  </si>
  <si>
    <t>檸檬愛玉</t>
    <phoneticPr fontId="9" type="noConversion"/>
  </si>
  <si>
    <t>愛玉</t>
  </si>
  <si>
    <t>檸檬汁</t>
    <phoneticPr fontId="9" type="noConversion"/>
  </si>
  <si>
    <t>番茄糊</t>
    <phoneticPr fontId="1" type="noConversion"/>
  </si>
  <si>
    <t>月菜單編排說明:一、每周三五吃有機蔬菜。二、每週五喝有機豆漿</t>
    <phoneticPr fontId="1" type="noConversion"/>
  </si>
  <si>
    <t>滷包</t>
    <phoneticPr fontId="1" type="noConversion"/>
  </si>
  <si>
    <t>起司花椰</t>
    <phoneticPr fontId="9" type="noConversion"/>
  </si>
  <si>
    <t>起司粉</t>
    <phoneticPr fontId="1" type="noConversion"/>
  </si>
  <si>
    <t>金沙花椰</t>
    <phoneticPr fontId="9" type="noConversion"/>
  </si>
  <si>
    <t>花椰菜</t>
    <phoneticPr fontId="1" type="noConversion"/>
  </si>
  <si>
    <t>蛋黃粉</t>
    <phoneticPr fontId="9" type="noConversion"/>
  </si>
  <si>
    <t>絞肉白菜</t>
    <phoneticPr fontId="1" type="noConversion"/>
  </si>
  <si>
    <t>開陽白菜</t>
    <phoneticPr fontId="9" type="noConversion"/>
  </si>
  <si>
    <t>蝦皮</t>
    <phoneticPr fontId="1" type="noConversion"/>
  </si>
  <si>
    <t>胡蘿蔔</t>
    <phoneticPr fontId="9" type="noConversion"/>
  </si>
  <si>
    <t>叻沙醬</t>
    <phoneticPr fontId="9" type="noConversion"/>
  </si>
  <si>
    <t>香炸魚排</t>
    <phoneticPr fontId="9" type="noConversion"/>
  </si>
  <si>
    <t>魚排</t>
    <phoneticPr fontId="9" type="noConversion"/>
  </si>
  <si>
    <t>乾海帶</t>
    <phoneticPr fontId="1" type="noConversion"/>
  </si>
  <si>
    <t>薑</t>
    <phoneticPr fontId="1" type="noConversion"/>
  </si>
  <si>
    <t>蔬菜薑</t>
  </si>
  <si>
    <t>素肉</t>
  </si>
  <si>
    <t>香炸素火腿</t>
  </si>
  <si>
    <t>素火腿</t>
  </si>
  <si>
    <t>椒鹽素火腿</t>
  </si>
  <si>
    <t xml:space="preserve"> 食材明細（食材重量以100人份計量，營養分析以個人計量,其中麵腸包含23%骨頭之採購量，每周供應特餐一次，當日得混搭供應，國中4菜1湯1附餐，國小3菜1湯1附餐）</t>
  </si>
  <si>
    <t>清炒花椰</t>
    <phoneticPr fontId="9" type="noConversion"/>
  </si>
  <si>
    <t>筍干百頁</t>
    <phoneticPr fontId="9" type="noConversion"/>
  </si>
  <si>
    <t>百頁</t>
    <phoneticPr fontId="1" type="noConversion"/>
  </si>
  <si>
    <t>時蔬</t>
    <phoneticPr fontId="9" type="noConversion"/>
  </si>
  <si>
    <t>沙茶油腐</t>
    <phoneticPr fontId="9" type="noConversion"/>
  </si>
  <si>
    <t>四角油豆腐</t>
    <phoneticPr fontId="9" type="noConversion"/>
  </si>
  <si>
    <t>素香豆芽</t>
    <phoneticPr fontId="9" type="noConversion"/>
  </si>
  <si>
    <t>素培根</t>
    <phoneticPr fontId="1" type="noConversion"/>
  </si>
  <si>
    <t>海結麵輪</t>
    <phoneticPr fontId="9" type="noConversion"/>
  </si>
  <si>
    <t>素火腿</t>
    <phoneticPr fontId="9" type="noConversion"/>
  </si>
  <si>
    <t>素肉瓜粒</t>
    <phoneticPr fontId="9" type="noConversion"/>
  </si>
  <si>
    <t>打拋諸</t>
    <phoneticPr fontId="9" type="noConversion"/>
  </si>
  <si>
    <t>豆瓣麵腸</t>
    <phoneticPr fontId="9" type="noConversion"/>
  </si>
  <si>
    <t>鹹香百頁</t>
    <phoneticPr fontId="9" type="noConversion"/>
  </si>
  <si>
    <t>豆皮甘藍</t>
    <phoneticPr fontId="9" type="noConversion"/>
  </si>
  <si>
    <t>毛豆白菜</t>
    <phoneticPr fontId="9" type="noConversion"/>
  </si>
  <si>
    <t>毛豆</t>
    <phoneticPr fontId="1" type="noConversion"/>
  </si>
  <si>
    <t>豆皮</t>
    <phoneticPr fontId="1" type="noConversion"/>
  </si>
  <si>
    <t>黑椒油腐</t>
    <phoneticPr fontId="9" type="noConversion"/>
  </si>
  <si>
    <t>南洋豆包</t>
    <phoneticPr fontId="9" type="noConversion"/>
  </si>
  <si>
    <t>豆包</t>
    <phoneticPr fontId="9" type="noConversion"/>
  </si>
  <si>
    <t>梅干麵筋</t>
    <phoneticPr fontId="9" type="noConversion"/>
  </si>
  <si>
    <t>毛豆白菜</t>
    <phoneticPr fontId="1" type="noConversion"/>
  </si>
  <si>
    <t>酸菜麵腸</t>
    <phoneticPr fontId="9" type="noConversion"/>
  </si>
  <si>
    <t>咖哩百頁</t>
    <phoneticPr fontId="9" type="noConversion"/>
  </si>
  <si>
    <t>麵腸</t>
    <phoneticPr fontId="1" type="noConversion"/>
  </si>
  <si>
    <t>素培根</t>
    <phoneticPr fontId="9" type="noConversion"/>
  </si>
  <si>
    <t>油腐豉香</t>
    <phoneticPr fontId="9" type="noConversion"/>
  </si>
  <si>
    <t>麥香薯餅</t>
    <phoneticPr fontId="9" type="noConversion"/>
  </si>
  <si>
    <t>薯餅</t>
    <phoneticPr fontId="9" type="noConversion"/>
  </si>
  <si>
    <t>泡菜麵腸</t>
    <phoneticPr fontId="9" type="noConversion"/>
  </si>
  <si>
    <t>麵腸</t>
    <phoneticPr fontId="1" type="noConversion"/>
  </si>
  <si>
    <t>家常百頁</t>
    <phoneticPr fontId="9" type="noConversion"/>
  </si>
  <si>
    <t>百頁</t>
    <phoneticPr fontId="9" type="noConversion"/>
  </si>
  <si>
    <t>麵輪</t>
    <phoneticPr fontId="1" type="noConversion"/>
  </si>
  <si>
    <t>保久乳/堅果</t>
    <phoneticPr fontId="1" type="noConversion"/>
  </si>
  <si>
    <t>優酪乳/保久乳</t>
    <phoneticPr fontId="1" type="noConversion"/>
  </si>
  <si>
    <t>鮮乳/保久乳</t>
    <phoneticPr fontId="1" type="noConversion"/>
  </si>
  <si>
    <t>保久乳</t>
    <phoneticPr fontId="1" type="noConversion"/>
  </si>
  <si>
    <t>蜂蜜蛋糕</t>
    <phoneticPr fontId="1" type="noConversion"/>
  </si>
  <si>
    <t>過敏警語：「本月產品含有蛋、芝麻、含麩之穀物、花生、大豆、亞硫酸鹽類及其相關製品，不適合其過敏體質者食用」</t>
    <phoneticPr fontId="1" type="noConversion"/>
  </si>
  <si>
    <t>月素食菜單-7案</t>
    <phoneticPr fontId="1" type="noConversion"/>
  </si>
  <si>
    <t>蜂蜜蛋糕</t>
    <phoneticPr fontId="1" type="noConversion"/>
  </si>
  <si>
    <t>素火腿</t>
    <phoneticPr fontId="1" type="noConversion"/>
  </si>
  <si>
    <t>甘藍佐蛋</t>
    <phoneticPr fontId="1" type="noConversion"/>
  </si>
  <si>
    <t>雞蛋</t>
    <phoneticPr fontId="1" type="noConversion"/>
  </si>
  <si>
    <t>絞肉時蔬</t>
    <phoneticPr fontId="9" type="noConversion"/>
  </si>
  <si>
    <t>豬絞肉</t>
    <phoneticPr fontId="9" type="noConversion"/>
  </si>
  <si>
    <t>素肉時蔬</t>
    <phoneticPr fontId="9" type="noConversion"/>
  </si>
  <si>
    <t>素肉</t>
    <phoneticPr fontId="9" type="noConversion"/>
  </si>
  <si>
    <t>家常雞排</t>
    <phoneticPr fontId="9" type="noConversion"/>
  </si>
  <si>
    <t>香雞排</t>
    <phoneticPr fontId="1" type="noConversion"/>
  </si>
  <si>
    <t>香雞排</t>
    <phoneticPr fontId="9" type="noConversion"/>
  </si>
  <si>
    <t>家常麵腸</t>
    <phoneticPr fontId="9" type="noConversion"/>
  </si>
  <si>
    <t>烹調中心(產品)溫度標準值：</t>
    <phoneticPr fontId="1" type="noConversion"/>
  </si>
  <si>
    <r>
      <t xml:space="preserve">   </t>
    </r>
    <r>
      <rPr>
        <u/>
        <sz val="14"/>
        <color theme="1"/>
        <rFont val="標楷體"/>
        <family val="4"/>
        <charset val="136"/>
      </rPr>
      <t xml:space="preserve">     國中</t>
    </r>
    <phoneticPr fontId="1" type="noConversion"/>
  </si>
  <si>
    <t xml:space="preserve"> 午餐廚房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</si>
</sst>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;@"/>
    <numFmt numFmtId="177" formatCode="[$-404]aaaa;@"/>
  </numFmts>
  <fonts count="5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9"/>
      <name val="新細明體"/>
      <family val="3"/>
      <charset val="136"/>
      <scheme val="minor"/>
    </font>
    <font>
      <sz val="8"/>
      <color theme="1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color theme="1"/>
      <name val="Times New Roman"/>
      <family val="1"/>
    </font>
    <font>
      <sz val="11"/>
      <color theme="1"/>
      <name val="標楷體"/>
      <family val="4"/>
      <charset val="136"/>
    </font>
    <font>
      <sz val="11"/>
      <color rgb="FF000000"/>
      <name val="DFKai-SB"/>
      <family val="4"/>
      <charset val="136"/>
    </font>
    <font>
      <sz val="10"/>
      <color theme="1"/>
      <name val="標楷體"/>
      <family val="4"/>
      <charset val="136"/>
    </font>
    <font>
      <sz val="12"/>
      <color theme="1" tint="0.14999847407452621"/>
      <name val="DFKai-SB"/>
      <family val="4"/>
      <charset val="136"/>
    </font>
    <font>
      <sz val="12"/>
      <color theme="1" tint="0.14999847407452621"/>
      <name val="新細明體"/>
      <family val="2"/>
      <scheme val="minor"/>
    </font>
    <font>
      <sz val="14"/>
      <color theme="1" tint="0.14999847407452621"/>
      <name val="標楷體"/>
      <family val="4"/>
      <charset val="136"/>
    </font>
    <font>
      <sz val="12"/>
      <color theme="1" tint="0.14999847407452621"/>
      <name val="標楷體"/>
      <family val="4"/>
      <charset val="136"/>
    </font>
    <font>
      <sz val="12"/>
      <name val="DFKai-SB"/>
      <family val="4"/>
      <charset val="136"/>
    </font>
    <font>
      <sz val="12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 tint="0.14999847407452621"/>
      <name val="Times New Roman"/>
      <family val="1"/>
    </font>
    <font>
      <sz val="12"/>
      <color theme="1" tint="0.249977111117893"/>
      <name val="標楷體"/>
      <family val="4"/>
      <charset val="136"/>
    </font>
    <font>
      <sz val="14"/>
      <color theme="1"/>
      <name val="Times New Roman"/>
      <family val="1"/>
    </font>
    <font>
      <sz val="12"/>
      <name val="Times New Roman"/>
      <family val="1"/>
    </font>
    <font>
      <sz val="11"/>
      <color theme="1"/>
      <name val="DFKai-SB"/>
      <family val="4"/>
      <charset val="136"/>
    </font>
    <font>
      <sz val="12"/>
      <name val="新細明體"/>
      <family val="2"/>
      <scheme val="minor"/>
    </font>
    <font>
      <sz val="11"/>
      <color theme="1"/>
      <name val="Times New Roman"/>
      <family val="1"/>
    </font>
    <font>
      <sz val="12"/>
      <color theme="1"/>
      <name val="Microsoft JhengHei UI"/>
      <family val="2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9"/>
      <name val="DFKai-SB"/>
      <family val="4"/>
      <charset val="136"/>
    </font>
    <font>
      <sz val="12"/>
      <color rgb="FF000000"/>
      <name val="標楷體"/>
      <family val="4"/>
      <charset val="136"/>
    </font>
    <font>
      <sz val="12"/>
      <color rgb="FF000000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2"/>
      <color theme="1" tint="0.1499984740745262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1"/>
      <color theme="0" tint="-0.499984740745262"/>
      <name val="DFKai-SB"/>
      <family val="4"/>
      <charset val="136"/>
    </font>
    <font>
      <sz val="12"/>
      <color theme="1"/>
      <name val="細明體"/>
      <family val="3"/>
      <charset val="136"/>
    </font>
    <font>
      <sz val="9"/>
      <color theme="1"/>
      <name val="新細明體"/>
      <family val="2"/>
      <charset val="136"/>
      <scheme val="minor"/>
    </font>
    <font>
      <u/>
      <sz val="14"/>
      <color theme="1"/>
      <name val="標楷體"/>
      <family val="4"/>
      <charset val="136"/>
    </font>
    <font>
      <sz val="9"/>
      <color theme="1"/>
      <name val="新細明體"/>
      <family val="1"/>
      <charset val="136"/>
    </font>
    <font>
      <sz val="9"/>
      <color theme="1"/>
      <name val="新細明體"/>
      <family val="1"/>
      <charset val="136"/>
      <scheme val="minor"/>
    </font>
    <font>
      <sz val="12"/>
      <color theme="0" tint="-0.34998626667073579"/>
      <name val="Times New Roman"/>
      <family val="1"/>
    </font>
    <font>
      <sz val="12"/>
      <color theme="0" tint="-0.34998626667073579"/>
      <name val="DFKai-SB"/>
      <family val="4"/>
      <charset val="136"/>
    </font>
    <font>
      <sz val="14"/>
      <color theme="0" tint="-0.34998626667073579"/>
      <name val="標楷體"/>
      <family val="4"/>
      <charset val="136"/>
    </font>
    <font>
      <sz val="12"/>
      <color theme="0" tint="-0.34998626667073579"/>
      <name val="新細明體"/>
      <family val="2"/>
      <scheme val="minor"/>
    </font>
    <font>
      <sz val="12"/>
      <color rgb="FFFF0000"/>
      <name val="新細明體"/>
      <family val="2"/>
      <charset val="136"/>
      <scheme val="minor"/>
    </font>
    <font>
      <sz val="14"/>
      <name val="標楷體"/>
      <family val="4"/>
      <charset val="136"/>
    </font>
    <font>
      <b/>
      <sz val="12"/>
      <color rgb="FF0000CC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theme="1"/>
      <name val="新細明體"/>
      <family val="3"/>
      <charset val="136"/>
      <scheme val="minor"/>
    </font>
    <font>
      <sz val="12"/>
      <color theme="1" tint="0.14999847407452621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2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34998626667073579"/>
      </right>
      <top/>
      <bottom/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2">
    <xf numFmtId="0" fontId="0" fillId="0" borderId="0">
      <alignment vertical="center"/>
    </xf>
    <xf numFmtId="0" fontId="12" fillId="0" borderId="0"/>
  </cellStyleXfs>
  <cellXfs count="276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 shrinkToFit="1"/>
    </xf>
    <xf numFmtId="0" fontId="24" fillId="0" borderId="0" xfId="0" applyFont="1" applyFill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left" vertical="center" shrinkToFit="1"/>
    </xf>
    <xf numFmtId="0" fontId="21" fillId="0" borderId="1" xfId="0" applyFont="1" applyBorder="1" applyAlignment="1">
      <alignment horizontal="center" vertical="center" shrinkToFit="1"/>
    </xf>
    <xf numFmtId="0" fontId="21" fillId="0" borderId="1" xfId="0" applyFont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/>
    <xf numFmtId="0" fontId="11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/>
    <xf numFmtId="0" fontId="3" fillId="0" borderId="1" xfId="0" applyFont="1" applyFill="1" applyBorder="1" applyAlignment="1">
      <alignment horizontal="left" vertical="center" shrinkToFit="1"/>
    </xf>
    <xf numFmtId="0" fontId="3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3" fillId="0" borderId="1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shrinkToFit="1"/>
    </xf>
    <xf numFmtId="0" fontId="17" fillId="0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28" fillId="0" borderId="1" xfId="0" applyFont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/>
    </xf>
    <xf numFmtId="0" fontId="30" fillId="2" borderId="1" xfId="0" applyFont="1" applyFill="1" applyBorder="1" applyAlignment="1">
      <alignment horizontal="left" vertical="center" shrinkToFit="1"/>
    </xf>
    <xf numFmtId="0" fontId="30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left" vertical="center"/>
    </xf>
    <xf numFmtId="0" fontId="14" fillId="2" borderId="1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/>
    </xf>
    <xf numFmtId="0" fontId="17" fillId="2" borderId="0" xfId="0" applyFont="1" applyFill="1" applyBorder="1" applyAlignment="1">
      <alignment horizontal="left" vertical="center"/>
    </xf>
    <xf numFmtId="0" fontId="33" fillId="0" borderId="5" xfId="0" applyFont="1" applyBorder="1" applyAlignment="1">
      <alignment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left" vertical="center"/>
    </xf>
    <xf numFmtId="0" fontId="33" fillId="0" borderId="6" xfId="0" applyFont="1" applyBorder="1" applyAlignment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/>
    </xf>
    <xf numFmtId="0" fontId="17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 shrinkToFit="1"/>
    </xf>
    <xf numFmtId="0" fontId="7" fillId="3" borderId="0" xfId="0" applyFont="1" applyFill="1" applyBorder="1" applyAlignment="1">
      <alignment horizontal="left" shrinkToFit="1"/>
    </xf>
    <xf numFmtId="0" fontId="20" fillId="2" borderId="0" xfId="0" applyFont="1" applyFill="1" applyBorder="1" applyAlignment="1">
      <alignment vertical="center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20" fillId="0" borderId="0" xfId="0" applyFont="1" applyFill="1" applyBorder="1" applyAlignment="1">
      <alignment vertical="center"/>
    </xf>
    <xf numFmtId="0" fontId="18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20" fillId="0" borderId="0" xfId="0" applyFont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24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left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left" vertical="center" shrinkToFit="1"/>
    </xf>
    <xf numFmtId="176" fontId="24" fillId="2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vertical="center"/>
    </xf>
    <xf numFmtId="0" fontId="17" fillId="2" borderId="1" xfId="0" applyFont="1" applyFill="1" applyBorder="1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center" shrinkToFit="1"/>
    </xf>
    <xf numFmtId="0" fontId="17" fillId="0" borderId="1" xfId="0" applyFont="1" applyFill="1" applyBorder="1" applyAlignment="1">
      <alignment horizontal="left" shrinkToFit="1"/>
    </xf>
    <xf numFmtId="0" fontId="24" fillId="2" borderId="1" xfId="0" applyFont="1" applyFill="1" applyBorder="1" applyAlignment="1">
      <alignment horizontal="left" vertical="center"/>
    </xf>
    <xf numFmtId="0" fontId="24" fillId="2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176" fontId="24" fillId="2" borderId="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 shrinkToFit="1"/>
    </xf>
    <xf numFmtId="0" fontId="17" fillId="0" borderId="1" xfId="0" applyFont="1" applyBorder="1" applyAlignment="1">
      <alignment horizontal="center" vertical="center"/>
    </xf>
    <xf numFmtId="0" fontId="20" fillId="2" borderId="1" xfId="0" applyFont="1" applyFill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176" fontId="24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24" fillId="0" borderId="1" xfId="0" applyFont="1" applyBorder="1" applyAlignment="1">
      <alignment horizontal="left" vertical="center"/>
    </xf>
    <xf numFmtId="0" fontId="20" fillId="0" borderId="1" xfId="0" applyFont="1" applyBorder="1" applyAlignment="1">
      <alignment vertical="center"/>
    </xf>
    <xf numFmtId="0" fontId="29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left"/>
    </xf>
    <xf numFmtId="176" fontId="3" fillId="0" borderId="1" xfId="0" applyNumberFormat="1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/>
    </xf>
    <xf numFmtId="0" fontId="20" fillId="0" borderId="1" xfId="0" applyFont="1" applyFill="1" applyBorder="1" applyAlignment="1">
      <alignment horizontal="left" vertical="center" shrinkToFit="1"/>
    </xf>
    <xf numFmtId="0" fontId="33" fillId="0" borderId="1" xfId="0" applyFont="1" applyBorder="1" applyAlignment="1">
      <alignment horizontal="left" vertical="center" shrinkToFit="1"/>
    </xf>
    <xf numFmtId="177" fontId="14" fillId="0" borderId="1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176" fontId="13" fillId="0" borderId="10" xfId="0" applyNumberFormat="1" applyFont="1" applyBorder="1" applyAlignment="1">
      <alignment horizontal="center" vertical="center" wrapText="1"/>
    </xf>
    <xf numFmtId="177" fontId="14" fillId="0" borderId="0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shrinkToFit="1"/>
    </xf>
    <xf numFmtId="0" fontId="34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/>
    </xf>
    <xf numFmtId="0" fontId="17" fillId="0" borderId="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/>
    </xf>
    <xf numFmtId="0" fontId="17" fillId="0" borderId="8" xfId="0" applyFont="1" applyFill="1" applyBorder="1" applyAlignment="1">
      <alignment horizontal="left" vertical="center"/>
    </xf>
    <xf numFmtId="0" fontId="17" fillId="0" borderId="8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 shrinkToFit="1"/>
    </xf>
    <xf numFmtId="0" fontId="22" fillId="3" borderId="9" xfId="0" applyFont="1" applyFill="1" applyBorder="1" applyAlignment="1">
      <alignment horizontal="left" vertical="center" shrinkToFit="1"/>
    </xf>
    <xf numFmtId="0" fontId="24" fillId="2" borderId="3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left" vertical="center" shrinkToFit="1"/>
    </xf>
    <xf numFmtId="0" fontId="35" fillId="3" borderId="1" xfId="0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8" fillId="0" borderId="8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38" fillId="0" borderId="1" xfId="0" applyFont="1" applyBorder="1" applyAlignment="1">
      <alignment horizontal="left" vertical="center"/>
    </xf>
    <xf numFmtId="0" fontId="17" fillId="0" borderId="12" xfId="0" applyFont="1" applyFill="1" applyBorder="1" applyAlignment="1">
      <alignment vertical="center"/>
    </xf>
    <xf numFmtId="0" fontId="17" fillId="0" borderId="3" xfId="0" applyFont="1" applyFill="1" applyBorder="1" applyAlignment="1">
      <alignment horizontal="center"/>
    </xf>
    <xf numFmtId="0" fontId="17" fillId="2" borderId="3" xfId="0" applyFont="1" applyFill="1" applyBorder="1" applyAlignment="1">
      <alignment horizontal="left"/>
    </xf>
    <xf numFmtId="0" fontId="21" fillId="0" borderId="1" xfId="0" applyFont="1" applyFill="1" applyBorder="1" applyAlignment="1">
      <alignment horizontal="left" vertical="center"/>
    </xf>
    <xf numFmtId="0" fontId="40" fillId="0" borderId="1" xfId="0" applyFont="1" applyBorder="1" applyAlignment="1">
      <alignment horizontal="left" vertical="center" shrinkToFit="1"/>
    </xf>
    <xf numFmtId="0" fontId="6" fillId="0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left" vertical="center" shrinkToFit="1"/>
    </xf>
    <xf numFmtId="0" fontId="21" fillId="0" borderId="9" xfId="0" applyFont="1" applyBorder="1" applyAlignment="1">
      <alignment horizontal="center" vertical="center" shrinkToFit="1"/>
    </xf>
    <xf numFmtId="0" fontId="7" fillId="0" borderId="9" xfId="0" applyFont="1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left" vertical="center"/>
    </xf>
    <xf numFmtId="0" fontId="17" fillId="0" borderId="3" xfId="0" applyFont="1" applyBorder="1" applyAlignment="1">
      <alignment horizontal="left" vertical="center"/>
    </xf>
    <xf numFmtId="0" fontId="7" fillId="3" borderId="1" xfId="0" applyFont="1" applyFill="1" applyBorder="1" applyAlignment="1">
      <alignment shrinkToFit="1"/>
    </xf>
    <xf numFmtId="0" fontId="7" fillId="3" borderId="1" xfId="0" applyFont="1" applyFill="1" applyBorder="1" applyAlignment="1">
      <alignment horizontal="left" shrinkToFit="1"/>
    </xf>
    <xf numFmtId="0" fontId="36" fillId="3" borderId="1" xfId="0" applyFont="1" applyFill="1" applyBorder="1" applyAlignment="1">
      <alignment horizontal="left" vertical="center" shrinkToFit="1"/>
    </xf>
    <xf numFmtId="0" fontId="36" fillId="3" borderId="1" xfId="0" applyFont="1" applyFill="1" applyBorder="1" applyAlignment="1">
      <alignment horizontal="left" shrinkToFit="1"/>
    </xf>
    <xf numFmtId="0" fontId="37" fillId="0" borderId="1" xfId="0" applyFont="1" applyBorder="1" applyAlignment="1">
      <alignment horizontal="left" vertical="center" shrinkToFit="1"/>
    </xf>
    <xf numFmtId="0" fontId="35" fillId="3" borderId="1" xfId="0" applyFont="1" applyFill="1" applyBorder="1" applyAlignment="1">
      <alignment horizontal="center" shrinkToFit="1"/>
    </xf>
    <xf numFmtId="0" fontId="19" fillId="0" borderId="1" xfId="0" applyFont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/>
    </xf>
    <xf numFmtId="0" fontId="35" fillId="3" borderId="1" xfId="0" applyFont="1" applyFill="1" applyBorder="1" applyAlignment="1">
      <alignment horizontal="left" vertical="center" shrinkToFit="1"/>
    </xf>
    <xf numFmtId="0" fontId="35" fillId="3" borderId="1" xfId="0" applyFont="1" applyFill="1" applyBorder="1" applyAlignment="1">
      <alignment horizontal="left" shrinkToFit="1"/>
    </xf>
    <xf numFmtId="0" fontId="24" fillId="3" borderId="1" xfId="0" applyFont="1" applyFill="1" applyBorder="1" applyAlignment="1">
      <alignment horizontal="center" vertical="center" shrinkToFit="1"/>
    </xf>
    <xf numFmtId="0" fontId="14" fillId="0" borderId="0" xfId="0" applyFont="1" applyBorder="1" applyAlignment="1">
      <alignment horizontal="left" vertical="center"/>
    </xf>
    <xf numFmtId="0" fontId="31" fillId="0" borderId="10" xfId="0" applyFont="1" applyBorder="1" applyAlignment="1"/>
    <xf numFmtId="0" fontId="32" fillId="0" borderId="10" xfId="0" applyFont="1" applyBorder="1" applyAlignment="1">
      <alignment vertical="center"/>
    </xf>
    <xf numFmtId="0" fontId="28" fillId="0" borderId="2" xfId="0" applyFont="1" applyBorder="1" applyAlignment="1">
      <alignment horizontal="left" vertical="center" shrinkToFit="1"/>
    </xf>
    <xf numFmtId="0" fontId="19" fillId="0" borderId="10" xfId="0" applyFont="1" applyBorder="1" applyAlignment="1">
      <alignment horizontal="left" vertical="center" shrinkToFit="1"/>
    </xf>
    <xf numFmtId="0" fontId="14" fillId="2" borderId="0" xfId="0" applyFont="1" applyFill="1" applyBorder="1" applyAlignment="1">
      <alignment horizontal="left" vertical="center" shrinkToFit="1"/>
    </xf>
    <xf numFmtId="0" fontId="35" fillId="3" borderId="10" xfId="0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/>
    </xf>
    <xf numFmtId="176" fontId="13" fillId="0" borderId="16" xfId="0" applyNumberFormat="1" applyFont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41" fillId="0" borderId="1" xfId="0" applyFont="1" applyBorder="1" applyAlignment="1">
      <alignment horizontal="left" vertical="center" shrinkToFit="1"/>
    </xf>
    <xf numFmtId="0" fontId="3" fillId="0" borderId="0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vertical="center" shrinkToFit="1"/>
    </xf>
    <xf numFmtId="0" fontId="28" fillId="0" borderId="0" xfId="0" applyFont="1" applyBorder="1" applyAlignment="1">
      <alignment horizontal="left" vertical="center" shrinkToFit="1"/>
    </xf>
    <xf numFmtId="0" fontId="40" fillId="0" borderId="0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  <xf numFmtId="0" fontId="42" fillId="0" borderId="0" xfId="0" applyFont="1" applyBorder="1">
      <alignment vertical="center"/>
    </xf>
    <xf numFmtId="0" fontId="42" fillId="0" borderId="0" xfId="0" applyFont="1" applyBorder="1" applyAlignment="1">
      <alignment horizontal="right" vertical="center"/>
    </xf>
    <xf numFmtId="0" fontId="45" fillId="0" borderId="1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47" fillId="0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left"/>
    </xf>
    <xf numFmtId="0" fontId="46" fillId="0" borderId="0" xfId="0" applyFont="1" applyFill="1" applyBorder="1" applyAlignment="1">
      <alignment vertical="center"/>
    </xf>
    <xf numFmtId="0" fontId="46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47" fillId="0" borderId="0" xfId="0" applyFont="1" applyFill="1" applyBorder="1" applyAlignment="1">
      <alignment vertical="center"/>
    </xf>
    <xf numFmtId="0" fontId="47" fillId="2" borderId="0" xfId="0" applyFont="1" applyFill="1" applyBorder="1" applyAlignment="1">
      <alignment horizontal="left"/>
    </xf>
    <xf numFmtId="0" fontId="46" fillId="0" borderId="0" xfId="0" applyFont="1" applyBorder="1" applyAlignment="1">
      <alignment horizontal="center" vertical="center" shrinkToFit="1"/>
    </xf>
    <xf numFmtId="0" fontId="47" fillId="0" borderId="0" xfId="0" applyFont="1" applyFill="1" applyBorder="1" applyAlignment="1">
      <alignment horizontal="center" vertical="center"/>
    </xf>
    <xf numFmtId="0" fontId="47" fillId="2" borderId="0" xfId="0" applyFont="1" applyFill="1" applyBorder="1" applyAlignment="1">
      <alignment horizontal="left" vertical="center"/>
    </xf>
    <xf numFmtId="0" fontId="27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0" applyFont="1" applyFill="1" applyBorder="1" applyAlignment="1">
      <alignment horizontal="left" vertical="center" shrinkToFit="1"/>
    </xf>
    <xf numFmtId="0" fontId="29" fillId="2" borderId="8" xfId="0" applyFont="1" applyFill="1" applyBorder="1" applyAlignment="1">
      <alignment horizontal="left"/>
    </xf>
    <xf numFmtId="176" fontId="27" fillId="2" borderId="1" xfId="0" applyNumberFormat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 shrinkToFit="1"/>
    </xf>
    <xf numFmtId="0" fontId="39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left" vertical="center" shrinkToFit="1"/>
    </xf>
    <xf numFmtId="0" fontId="39" fillId="3" borderId="1" xfId="0" applyFont="1" applyFill="1" applyBorder="1" applyAlignment="1">
      <alignment horizontal="left" shrinkToFit="1"/>
    </xf>
    <xf numFmtId="0" fontId="21" fillId="0" borderId="1" xfId="0" applyFont="1" applyFill="1" applyBorder="1" applyAlignment="1">
      <alignment horizontal="center" shrinkToFit="1"/>
    </xf>
    <xf numFmtId="0" fontId="21" fillId="0" borderId="1" xfId="0" applyFont="1" applyFill="1" applyBorder="1" applyAlignment="1">
      <alignment horizontal="left" shrinkToFit="1"/>
    </xf>
    <xf numFmtId="0" fontId="21" fillId="0" borderId="12" xfId="0" applyFont="1" applyFill="1" applyBorder="1" applyAlignment="1">
      <alignment vertical="center"/>
    </xf>
    <xf numFmtId="0" fontId="21" fillId="2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 shrinkToFit="1"/>
    </xf>
    <xf numFmtId="0" fontId="21" fillId="0" borderId="8" xfId="0" applyFont="1" applyFill="1" applyBorder="1" applyAlignment="1">
      <alignment horizontal="center"/>
    </xf>
    <xf numFmtId="0" fontId="21" fillId="0" borderId="8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41" fillId="0" borderId="8" xfId="0" applyFont="1" applyBorder="1" applyAlignment="1">
      <alignment horizontal="left" vertical="center" shrinkToFit="1"/>
    </xf>
    <xf numFmtId="0" fontId="0" fillId="0" borderId="10" xfId="0" applyBorder="1">
      <alignment vertical="center"/>
    </xf>
    <xf numFmtId="0" fontId="21" fillId="0" borderId="10" xfId="0" applyFont="1" applyFill="1" applyBorder="1" applyAlignment="1">
      <alignment vertical="center" shrinkToFit="1"/>
    </xf>
    <xf numFmtId="0" fontId="20" fillId="0" borderId="10" xfId="0" applyFont="1" applyFill="1" applyBorder="1" applyAlignment="1">
      <alignment vertical="center"/>
    </xf>
    <xf numFmtId="0" fontId="41" fillId="0" borderId="13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vertical="center" shrinkToFit="1"/>
    </xf>
    <xf numFmtId="0" fontId="6" fillId="0" borderId="11" xfId="0" applyFont="1" applyBorder="1" applyAlignment="1">
      <alignment horizontal="center" vertical="center" shrinkToFit="1"/>
    </xf>
    <xf numFmtId="0" fontId="50" fillId="0" borderId="10" xfId="0" applyFont="1" applyBorder="1" applyAlignment="1">
      <alignment vertical="center" shrinkToFit="1"/>
    </xf>
    <xf numFmtId="0" fontId="52" fillId="0" borderId="10" xfId="0" applyFont="1" applyBorder="1" applyAlignment="1">
      <alignment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53" fillId="0" borderId="10" xfId="0" applyFont="1" applyBorder="1">
      <alignment vertical="center"/>
    </xf>
    <xf numFmtId="0" fontId="11" fillId="0" borderId="1" xfId="0" applyFont="1" applyFill="1" applyBorder="1" applyAlignment="1">
      <alignment horizontal="center" vertical="center" shrinkToFit="1"/>
    </xf>
    <xf numFmtId="0" fontId="55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shrinkToFit="1"/>
    </xf>
    <xf numFmtId="0" fontId="29" fillId="0" borderId="1" xfId="0" applyFont="1" applyFill="1" applyBorder="1" applyAlignment="1">
      <alignment horizontal="left" vertical="center" shrinkToFit="1"/>
    </xf>
    <xf numFmtId="0" fontId="3" fillId="0" borderId="0" xfId="0" applyFont="1" applyFill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/>
    </xf>
    <xf numFmtId="0" fontId="20" fillId="0" borderId="8" xfId="0" applyFont="1" applyFill="1" applyBorder="1" applyAlignment="1">
      <alignment vertical="center"/>
    </xf>
    <xf numFmtId="0" fontId="21" fillId="0" borderId="8" xfId="0" applyFont="1" applyFill="1" applyBorder="1" applyAlignment="1">
      <alignment vertical="center" shrinkToFit="1"/>
    </xf>
    <xf numFmtId="0" fontId="19" fillId="0" borderId="8" xfId="0" applyFont="1" applyBorder="1" applyAlignment="1">
      <alignment horizontal="left" vertical="center" shrinkToFit="1"/>
    </xf>
    <xf numFmtId="0" fontId="11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vertical="center" shrinkToFit="1"/>
    </xf>
    <xf numFmtId="0" fontId="7" fillId="3" borderId="1" xfId="0" applyFont="1" applyFill="1" applyBorder="1" applyAlignment="1">
      <alignment horizontal="center" shrinkToFit="1"/>
    </xf>
    <xf numFmtId="0" fontId="48" fillId="0" borderId="1" xfId="0" applyFont="1" applyBorder="1" applyAlignment="1">
      <alignment horizontal="left" vertical="center"/>
    </xf>
    <xf numFmtId="0" fontId="54" fillId="0" borderId="1" xfId="0" applyFont="1" applyBorder="1" applyAlignment="1">
      <alignment vertical="center"/>
    </xf>
    <xf numFmtId="0" fontId="0" fillId="0" borderId="1" xfId="0" applyFont="1" applyBorder="1" applyAlignment="1">
      <alignment horizontal="left" vertical="center" shrinkToFit="1"/>
    </xf>
    <xf numFmtId="0" fontId="21" fillId="3" borderId="1" xfId="0" applyFont="1" applyFill="1" applyBorder="1" applyAlignment="1">
      <alignment horizontal="left" vertical="center" shrinkToFit="1"/>
    </xf>
    <xf numFmtId="0" fontId="11" fillId="3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10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0" fillId="0" borderId="18" xfId="0" applyBorder="1">
      <alignment vertical="center"/>
    </xf>
    <xf numFmtId="0" fontId="0" fillId="0" borderId="13" xfId="0" applyBorder="1">
      <alignment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176" fontId="13" fillId="0" borderId="20" xfId="0" applyNumberFormat="1" applyFont="1" applyBorder="1" applyAlignment="1">
      <alignment horizontal="center" vertical="center" wrapText="1"/>
    </xf>
    <xf numFmtId="176" fontId="13" fillId="0" borderId="21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/>
    </xf>
    <xf numFmtId="176" fontId="13" fillId="0" borderId="22" xfId="0" applyNumberFormat="1" applyFont="1" applyBorder="1" applyAlignment="1">
      <alignment horizontal="center" vertical="center" wrapText="1"/>
    </xf>
    <xf numFmtId="176" fontId="13" fillId="0" borderId="23" xfId="0" applyNumberFormat="1" applyFont="1" applyBorder="1" applyAlignment="1">
      <alignment horizontal="center" vertical="center" wrapText="1"/>
    </xf>
    <xf numFmtId="177" fontId="14" fillId="0" borderId="23" xfId="0" applyNumberFormat="1" applyFont="1" applyBorder="1" applyAlignment="1">
      <alignment horizontal="center" vertical="center" wrapText="1"/>
    </xf>
    <xf numFmtId="0" fontId="0" fillId="0" borderId="23" xfId="0" applyBorder="1">
      <alignment vertical="center"/>
    </xf>
    <xf numFmtId="0" fontId="52" fillId="0" borderId="23" xfId="0" applyFont="1" applyBorder="1" applyAlignment="1">
      <alignment vertical="center" shrinkToFit="1"/>
    </xf>
    <xf numFmtId="0" fontId="0" fillId="0" borderId="2" xfId="0" applyBorder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7" fillId="3" borderId="1" xfId="0" applyFont="1" applyFill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12/112&#23416;&#24180;&#24230;&#31532;1&#23416;&#26399;10&#26376;&#22283;&#20013;&#25104;&#26412;-&#27941;&#2151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案國中A-E"/>
      <sheetName val="A案國中A-T (素)"/>
      <sheetName val="總表(開菜單參考用)"/>
      <sheetName val="工作表1"/>
    </sheetNames>
    <sheetDataSet>
      <sheetData sheetId="0"/>
      <sheetData sheetId="1"/>
      <sheetData sheetId="2"/>
      <sheetData sheetId="3">
        <row r="1">
          <cell r="A1" t="str">
            <v>米</v>
          </cell>
          <cell r="B1">
            <v>18.5</v>
          </cell>
        </row>
        <row r="2">
          <cell r="A2" t="str">
            <v>糙米</v>
          </cell>
          <cell r="B2">
            <v>16.7</v>
          </cell>
        </row>
        <row r="3">
          <cell r="A3" t="str">
            <v>西谷米</v>
          </cell>
          <cell r="B3">
            <v>60</v>
          </cell>
        </row>
        <row r="4">
          <cell r="A4" t="str">
            <v>大麥仁</v>
          </cell>
          <cell r="B4">
            <v>65</v>
          </cell>
        </row>
        <row r="5">
          <cell r="A5" t="str">
            <v>燕麥</v>
          </cell>
          <cell r="B5">
            <v>80</v>
          </cell>
        </row>
        <row r="6">
          <cell r="A6" t="str">
            <v>小米</v>
          </cell>
          <cell r="B6">
            <v>101</v>
          </cell>
        </row>
        <row r="7">
          <cell r="A7" t="str">
            <v>黑糯米</v>
          </cell>
          <cell r="B7">
            <v>99</v>
          </cell>
        </row>
        <row r="8">
          <cell r="A8" t="str">
            <v>糯米</v>
          </cell>
          <cell r="B8">
            <v>102</v>
          </cell>
        </row>
        <row r="9">
          <cell r="A9" t="str">
            <v>綠豆</v>
          </cell>
          <cell r="B9">
            <v>82</v>
          </cell>
        </row>
        <row r="10">
          <cell r="A10" t="str">
            <v>紅豆</v>
          </cell>
          <cell r="B10">
            <v>151</v>
          </cell>
        </row>
        <row r="11">
          <cell r="A11" t="str">
            <v>花豆</v>
          </cell>
          <cell r="B11">
            <v>101</v>
          </cell>
        </row>
        <row r="12">
          <cell r="A12" t="str">
            <v>四神</v>
          </cell>
          <cell r="B12">
            <v>403</v>
          </cell>
        </row>
        <row r="13">
          <cell r="A13" t="str">
            <v>紅藜</v>
          </cell>
          <cell r="B13">
            <v>895</v>
          </cell>
        </row>
        <row r="14">
          <cell r="A14" t="str">
            <v>雪蓮子(雞豆)</v>
          </cell>
          <cell r="B14">
            <v>113</v>
          </cell>
        </row>
        <row r="15">
          <cell r="A15" t="str">
            <v>時蔬</v>
          </cell>
          <cell r="B15">
            <v>85</v>
          </cell>
        </row>
        <row r="16">
          <cell r="A16" t="str">
            <v>蔬菜</v>
          </cell>
          <cell r="B16">
            <v>85</v>
          </cell>
        </row>
        <row r="17">
          <cell r="A17" t="str">
            <v>時瓜</v>
          </cell>
          <cell r="B17">
            <v>60</v>
          </cell>
        </row>
        <row r="18">
          <cell r="A18" t="str">
            <v>蒲瓜</v>
          </cell>
          <cell r="B18">
            <v>53</v>
          </cell>
        </row>
        <row r="19">
          <cell r="A19" t="str">
            <v>花胡瓜</v>
          </cell>
          <cell r="B19">
            <v>110</v>
          </cell>
        </row>
        <row r="20">
          <cell r="A20" t="str">
            <v>冬瓜</v>
          </cell>
          <cell r="B20">
            <v>46</v>
          </cell>
        </row>
        <row r="21">
          <cell r="A21" t="str">
            <v>絲瓜</v>
          </cell>
          <cell r="B21">
            <v>80</v>
          </cell>
        </row>
        <row r="22">
          <cell r="A22" t="str">
            <v>胡瓜</v>
          </cell>
          <cell r="B22">
            <v>80</v>
          </cell>
        </row>
        <row r="23">
          <cell r="A23" t="str">
            <v>韮菜</v>
          </cell>
          <cell r="B23">
            <v>108</v>
          </cell>
        </row>
        <row r="24">
          <cell r="A24" t="str">
            <v>芹菜</v>
          </cell>
          <cell r="B24">
            <v>220</v>
          </cell>
        </row>
        <row r="25">
          <cell r="A25" t="str">
            <v>西洋芹菜</v>
          </cell>
          <cell r="B25">
            <v>110</v>
          </cell>
        </row>
        <row r="26">
          <cell r="A26" t="str">
            <v>九層塔</v>
          </cell>
          <cell r="B26">
            <v>180</v>
          </cell>
        </row>
        <row r="27">
          <cell r="A27" t="str">
            <v>甜椒(青皮)</v>
          </cell>
          <cell r="B27">
            <v>115</v>
          </cell>
        </row>
        <row r="28">
          <cell r="A28" t="str">
            <v>甜椒</v>
          </cell>
          <cell r="B28">
            <v>235</v>
          </cell>
        </row>
        <row r="29">
          <cell r="A29" t="str">
            <v>胡蘿蔔</v>
          </cell>
          <cell r="B29">
            <v>50</v>
          </cell>
        </row>
        <row r="30">
          <cell r="A30" t="str">
            <v>大番茄</v>
          </cell>
          <cell r="B30">
            <v>170</v>
          </cell>
        </row>
        <row r="31">
          <cell r="A31" t="str">
            <v>馬鈴薯</v>
          </cell>
          <cell r="B31">
            <v>66</v>
          </cell>
        </row>
        <row r="32">
          <cell r="A32" t="str">
            <v>南瓜</v>
          </cell>
          <cell r="B32">
            <v>60</v>
          </cell>
        </row>
        <row r="33">
          <cell r="A33" t="str">
            <v>地瓜</v>
          </cell>
          <cell r="B33">
            <v>60</v>
          </cell>
        </row>
        <row r="34">
          <cell r="A34" t="str">
            <v>冷凍玉米筍</v>
          </cell>
          <cell r="B34">
            <v>95</v>
          </cell>
        </row>
        <row r="35">
          <cell r="A35" t="str">
            <v>大蒜</v>
          </cell>
          <cell r="B35">
            <v>225</v>
          </cell>
        </row>
        <row r="36">
          <cell r="A36" t="str">
            <v>薑</v>
          </cell>
          <cell r="B36">
            <v>130</v>
          </cell>
        </row>
        <row r="37">
          <cell r="A37" t="str">
            <v>甘藍</v>
          </cell>
          <cell r="B37">
            <v>80</v>
          </cell>
        </row>
        <row r="38">
          <cell r="A38" t="str">
            <v>結球白菜</v>
          </cell>
          <cell r="B38">
            <v>70</v>
          </cell>
        </row>
        <row r="39">
          <cell r="A39" t="str">
            <v>白蘿蔔</v>
          </cell>
          <cell r="B39">
            <v>50</v>
          </cell>
        </row>
        <row r="40">
          <cell r="A40" t="str">
            <v>洋蔥</v>
          </cell>
          <cell r="B40">
            <v>60</v>
          </cell>
        </row>
        <row r="41">
          <cell r="A41" t="str">
            <v>刈薯</v>
          </cell>
          <cell r="B41">
            <v>56</v>
          </cell>
        </row>
        <row r="42">
          <cell r="A42" t="str">
            <v>鴻喜菇</v>
          </cell>
          <cell r="B42">
            <v>286</v>
          </cell>
        </row>
        <row r="43">
          <cell r="A43" t="str">
            <v>杏鮑菇</v>
          </cell>
          <cell r="B43">
            <v>119</v>
          </cell>
        </row>
        <row r="44">
          <cell r="A44" t="str">
            <v>金針菇</v>
          </cell>
          <cell r="B44">
            <v>98</v>
          </cell>
        </row>
        <row r="45">
          <cell r="A45" t="str">
            <v>秀珍菇</v>
          </cell>
          <cell r="B45">
            <v>170</v>
          </cell>
        </row>
        <row r="46">
          <cell r="A46" t="str">
            <v>香竹腸</v>
          </cell>
          <cell r="B46">
            <v>120</v>
          </cell>
        </row>
        <row r="47">
          <cell r="A47" t="str">
            <v>綠豆芽</v>
          </cell>
          <cell r="B47">
            <v>36</v>
          </cell>
        </row>
        <row r="48">
          <cell r="A48" t="str">
            <v>牛蒡絲</v>
          </cell>
          <cell r="B48">
            <v>170</v>
          </cell>
        </row>
        <row r="49">
          <cell r="A49" t="str">
            <v>紅蔥頭</v>
          </cell>
          <cell r="B49">
            <v>208</v>
          </cell>
        </row>
        <row r="50">
          <cell r="A50" t="str">
            <v>冷凍菜豆(莢)</v>
          </cell>
          <cell r="B50">
            <v>90</v>
          </cell>
        </row>
        <row r="51">
          <cell r="A51" t="str">
            <v>花椰菜</v>
          </cell>
          <cell r="B51">
            <v>90</v>
          </cell>
        </row>
        <row r="52">
          <cell r="A52" t="str">
            <v>三色豆</v>
          </cell>
          <cell r="B52">
            <v>72</v>
          </cell>
        </row>
        <row r="53">
          <cell r="A53" t="str">
            <v>冷凍玉米粒</v>
          </cell>
          <cell r="B53">
            <v>108</v>
          </cell>
        </row>
        <row r="54">
          <cell r="A54" t="str">
            <v>冷凍毛豆仁</v>
          </cell>
          <cell r="B54">
            <v>177</v>
          </cell>
        </row>
        <row r="55">
          <cell r="A55" t="str">
            <v>肉排</v>
          </cell>
          <cell r="B55">
            <v>325</v>
          </cell>
        </row>
        <row r="56">
          <cell r="A56" t="str">
            <v>豬後腿肉</v>
          </cell>
          <cell r="B56">
            <v>230</v>
          </cell>
        </row>
        <row r="57">
          <cell r="A57" t="str">
            <v>豬絞肉</v>
          </cell>
          <cell r="B57">
            <v>210</v>
          </cell>
        </row>
        <row r="58">
          <cell r="A58" t="str">
            <v>豬骨</v>
          </cell>
          <cell r="B58">
            <v>80</v>
          </cell>
        </row>
        <row r="59">
          <cell r="A59" t="str">
            <v>肉雞</v>
          </cell>
          <cell r="B59">
            <v>210</v>
          </cell>
        </row>
        <row r="60">
          <cell r="A60" t="str">
            <v>三節翅</v>
          </cell>
          <cell r="B60">
            <v>230</v>
          </cell>
        </row>
        <row r="61">
          <cell r="A61" t="str">
            <v>雞堡</v>
          </cell>
          <cell r="B61">
            <v>160</v>
          </cell>
        </row>
        <row r="62">
          <cell r="A62" t="str">
            <v>冷凍雞排</v>
          </cell>
          <cell r="B62">
            <v>220</v>
          </cell>
        </row>
        <row r="63">
          <cell r="A63" t="str">
            <v>雞塊</v>
          </cell>
          <cell r="B63">
            <v>110</v>
          </cell>
        </row>
        <row r="64">
          <cell r="A64" t="str">
            <v>麵腸</v>
          </cell>
          <cell r="B64">
            <v>95</v>
          </cell>
        </row>
        <row r="65">
          <cell r="A65" t="str">
            <v>豆腐</v>
          </cell>
          <cell r="B65">
            <v>58</v>
          </cell>
        </row>
        <row r="66">
          <cell r="A66" t="str">
            <v>豆干</v>
          </cell>
          <cell r="B66">
            <v>105</v>
          </cell>
        </row>
        <row r="67">
          <cell r="A67" t="str">
            <v>凍豆腐</v>
          </cell>
          <cell r="B67">
            <v>85</v>
          </cell>
        </row>
        <row r="68">
          <cell r="A68" t="str">
            <v>四角油豆腐</v>
          </cell>
          <cell r="B68">
            <v>110</v>
          </cell>
        </row>
        <row r="69">
          <cell r="A69" t="str">
            <v>豆包</v>
          </cell>
          <cell r="B69">
            <v>230</v>
          </cell>
        </row>
        <row r="70">
          <cell r="A70" t="str">
            <v>豆皮</v>
          </cell>
          <cell r="B70">
            <v>320</v>
          </cell>
        </row>
        <row r="71">
          <cell r="A71" t="str">
            <v>麵輪</v>
          </cell>
          <cell r="B71">
            <v>240</v>
          </cell>
        </row>
        <row r="72">
          <cell r="A72" t="str">
            <v>麵筋</v>
          </cell>
          <cell r="B72">
            <v>240</v>
          </cell>
        </row>
        <row r="73">
          <cell r="A73" t="str">
            <v>雞蛋</v>
          </cell>
          <cell r="B73">
            <v>125</v>
          </cell>
        </row>
        <row r="74">
          <cell r="A74" t="str">
            <v>鹹鴨蛋</v>
          </cell>
          <cell r="B74">
            <v>200</v>
          </cell>
        </row>
        <row r="75">
          <cell r="A75" t="str">
            <v>魚排</v>
          </cell>
          <cell r="B75">
            <v>250</v>
          </cell>
        </row>
        <row r="76">
          <cell r="A76" t="str">
            <v>香酥魚柳</v>
          </cell>
          <cell r="B76">
            <v>187</v>
          </cell>
        </row>
        <row r="77">
          <cell r="A77" t="str">
            <v>魚丁</v>
          </cell>
          <cell r="B77">
            <v>244</v>
          </cell>
        </row>
        <row r="78">
          <cell r="A78" t="str">
            <v>魩仔魚(加工)</v>
          </cell>
          <cell r="B78">
            <v>387</v>
          </cell>
        </row>
        <row r="79">
          <cell r="A79" t="str">
            <v>虱目魚塊</v>
          </cell>
          <cell r="B79">
            <v>200</v>
          </cell>
        </row>
        <row r="80">
          <cell r="A80" t="str">
            <v>土魠魚</v>
          </cell>
          <cell r="B80">
            <v>270</v>
          </cell>
        </row>
        <row r="81">
          <cell r="A81" t="str">
            <v>鮭魚切片(未粿粉)</v>
          </cell>
          <cell r="B81">
            <v>249</v>
          </cell>
        </row>
        <row r="82">
          <cell r="A82" t="str">
            <v>旗魚條</v>
          </cell>
          <cell r="B82">
            <v>210</v>
          </cell>
        </row>
        <row r="83">
          <cell r="A83" t="str">
            <v>裹粉柳葉魚</v>
          </cell>
          <cell r="B83">
            <v>0</v>
          </cell>
        </row>
        <row r="84">
          <cell r="A84" t="str">
            <v>阿根廷魷</v>
          </cell>
          <cell r="B84">
            <v>301</v>
          </cell>
        </row>
        <row r="85">
          <cell r="A85" t="str">
            <v>麵條</v>
          </cell>
          <cell r="B85">
            <v>52</v>
          </cell>
        </row>
        <row r="86">
          <cell r="A86" t="str">
            <v>麵線</v>
          </cell>
          <cell r="B86">
            <v>11</v>
          </cell>
        </row>
        <row r="87">
          <cell r="A87" t="str">
            <v>冬粉</v>
          </cell>
          <cell r="B87">
            <v>120</v>
          </cell>
        </row>
        <row r="88">
          <cell r="A88" t="str">
            <v>粗米粉</v>
          </cell>
          <cell r="B88">
            <v>110</v>
          </cell>
        </row>
        <row r="89">
          <cell r="A89" t="str">
            <v>米粉</v>
          </cell>
          <cell r="B89">
            <v>100</v>
          </cell>
        </row>
        <row r="90">
          <cell r="A90" t="str">
            <v>彎管麵(通心麵)</v>
          </cell>
          <cell r="B90">
            <v>78</v>
          </cell>
        </row>
        <row r="91">
          <cell r="A91" t="str">
            <v>潛艇堡</v>
          </cell>
          <cell r="B91">
            <v>100</v>
          </cell>
        </row>
        <row r="92">
          <cell r="A92" t="str">
            <v>海帶絲</v>
          </cell>
          <cell r="B92">
            <v>130</v>
          </cell>
        </row>
        <row r="93">
          <cell r="A93" t="str">
            <v>海帶茸</v>
          </cell>
          <cell r="B93">
            <v>119</v>
          </cell>
        </row>
        <row r="94">
          <cell r="A94" t="str">
            <v>海帶根</v>
          </cell>
          <cell r="B94">
            <v>127</v>
          </cell>
        </row>
        <row r="95">
          <cell r="A95" t="str">
            <v>海帶結</v>
          </cell>
          <cell r="B95">
            <v>150</v>
          </cell>
        </row>
        <row r="96">
          <cell r="A96" t="str">
            <v>乾裙帶菜</v>
          </cell>
          <cell r="B96">
            <v>677</v>
          </cell>
        </row>
        <row r="97">
          <cell r="A97" t="str">
            <v>紫菜</v>
          </cell>
          <cell r="B97">
            <v>1060</v>
          </cell>
        </row>
        <row r="98">
          <cell r="A98" t="str">
            <v>乾海帶</v>
          </cell>
          <cell r="B98">
            <v>500</v>
          </cell>
        </row>
        <row r="99">
          <cell r="A99" t="str">
            <v>韓式泡菜</v>
          </cell>
          <cell r="B99">
            <v>200</v>
          </cell>
        </row>
        <row r="100">
          <cell r="A100" t="str">
            <v>酸菜</v>
          </cell>
          <cell r="B100">
            <v>69</v>
          </cell>
        </row>
        <row r="101">
          <cell r="A101" t="str">
            <v>榨菜</v>
          </cell>
          <cell r="B101">
            <v>64</v>
          </cell>
        </row>
        <row r="102">
          <cell r="A102" t="str">
            <v>蘿蔔乾</v>
          </cell>
          <cell r="B102">
            <v>59</v>
          </cell>
        </row>
        <row r="103">
          <cell r="A103" t="str">
            <v>醃漬花胡瓜</v>
          </cell>
          <cell r="B103">
            <v>75</v>
          </cell>
        </row>
        <row r="104">
          <cell r="A104" t="str">
            <v>金針菜乾</v>
          </cell>
          <cell r="B104">
            <v>1083</v>
          </cell>
        </row>
        <row r="105">
          <cell r="A105" t="str">
            <v>麻竹筍干</v>
          </cell>
          <cell r="B105">
            <v>100</v>
          </cell>
        </row>
        <row r="106">
          <cell r="A106" t="str">
            <v>脆筍</v>
          </cell>
          <cell r="B106">
            <v>60</v>
          </cell>
        </row>
        <row r="107">
          <cell r="A107" t="str">
            <v>香菇</v>
          </cell>
          <cell r="B107">
            <v>395</v>
          </cell>
        </row>
        <row r="108">
          <cell r="A108" t="str">
            <v>乾香菇</v>
          </cell>
          <cell r="B108">
            <v>1355</v>
          </cell>
        </row>
        <row r="109">
          <cell r="A109" t="str">
            <v>乾木耳</v>
          </cell>
          <cell r="B109">
            <v>385</v>
          </cell>
        </row>
        <row r="110">
          <cell r="A110" t="str">
            <v>川耳</v>
          </cell>
          <cell r="B110">
            <v>750</v>
          </cell>
        </row>
        <row r="111">
          <cell r="A111" t="str">
            <v>紅砂糖</v>
          </cell>
          <cell r="B111">
            <v>65</v>
          </cell>
        </row>
        <row r="112">
          <cell r="A112" t="str">
            <v>味噌</v>
          </cell>
          <cell r="B112">
            <v>65</v>
          </cell>
        </row>
        <row r="113">
          <cell r="A113" t="str">
            <v>柴魚片</v>
          </cell>
          <cell r="B113">
            <v>487</v>
          </cell>
        </row>
        <row r="114">
          <cell r="A114" t="str">
            <v>粉圓</v>
          </cell>
          <cell r="B114">
            <v>70</v>
          </cell>
        </row>
        <row r="115">
          <cell r="A115" t="str">
            <v>冬瓜糖磚</v>
          </cell>
          <cell r="B115">
            <v>110</v>
          </cell>
        </row>
        <row r="116">
          <cell r="A116" t="str">
            <v>仙草凍</v>
          </cell>
          <cell r="B116">
            <v>42</v>
          </cell>
        </row>
        <row r="117">
          <cell r="A117" t="str">
            <v>枸杞</v>
          </cell>
          <cell r="B117">
            <v>1500</v>
          </cell>
        </row>
        <row r="118">
          <cell r="A118" t="str">
            <v>豆豉</v>
          </cell>
          <cell r="B118">
            <v>78</v>
          </cell>
        </row>
        <row r="119">
          <cell r="A119" t="str">
            <v>日式炸豆皮</v>
          </cell>
          <cell r="B119">
            <v>800</v>
          </cell>
        </row>
        <row r="120">
          <cell r="A120" t="str">
            <v>鳳梨罐頭</v>
          </cell>
          <cell r="B120">
            <v>85</v>
          </cell>
        </row>
        <row r="121">
          <cell r="A121" t="str">
            <v>鳳梨豆醬</v>
          </cell>
          <cell r="B121">
            <v>78</v>
          </cell>
        </row>
        <row r="122">
          <cell r="A122" t="str">
            <v>芝麻(熟)</v>
          </cell>
          <cell r="B122">
            <v>177</v>
          </cell>
        </row>
        <row r="123">
          <cell r="A123" t="str">
            <v>油蔥酥</v>
          </cell>
          <cell r="B123">
            <v>270</v>
          </cell>
        </row>
        <row r="124">
          <cell r="A124" t="str">
            <v>油花生</v>
          </cell>
          <cell r="B124">
            <v>223</v>
          </cell>
        </row>
        <row r="125">
          <cell r="A125" t="str">
            <v>海苔絲</v>
          </cell>
          <cell r="B125">
            <v>1603</v>
          </cell>
        </row>
        <row r="126">
          <cell r="A126" t="str">
            <v>玉米醬罐頭</v>
          </cell>
          <cell r="B126">
            <v>135</v>
          </cell>
        </row>
        <row r="127">
          <cell r="A127" t="str">
            <v>玉米粒罐頭</v>
          </cell>
          <cell r="B127">
            <v>145</v>
          </cell>
        </row>
        <row r="128">
          <cell r="A128" t="str">
            <v>貢丸</v>
          </cell>
          <cell r="B128">
            <v>200</v>
          </cell>
        </row>
        <row r="129">
          <cell r="A129" t="str">
            <v>虱目魚丸</v>
          </cell>
          <cell r="B129">
            <v>190</v>
          </cell>
        </row>
        <row r="130">
          <cell r="A130" t="str">
            <v>檸檬</v>
          </cell>
          <cell r="B130">
            <v>85</v>
          </cell>
        </row>
        <row r="131">
          <cell r="A131" t="str">
            <v>鳳梨</v>
          </cell>
          <cell r="B131">
            <v>100</v>
          </cell>
        </row>
        <row r="132">
          <cell r="A132" t="str">
            <v>愛玉</v>
          </cell>
          <cell r="B132">
            <v>45</v>
          </cell>
        </row>
        <row r="133">
          <cell r="A133" t="str">
            <v>火腿切片</v>
          </cell>
          <cell r="B133">
            <v>260</v>
          </cell>
        </row>
        <row r="134">
          <cell r="A134" t="str">
            <v>培根</v>
          </cell>
          <cell r="B134">
            <v>255</v>
          </cell>
        </row>
        <row r="135">
          <cell r="A135" t="str">
            <v>野菜天</v>
          </cell>
          <cell r="B135">
            <v>145</v>
          </cell>
        </row>
        <row r="136">
          <cell r="A136" t="str">
            <v>薯餅</v>
          </cell>
          <cell r="B136">
            <v>150</v>
          </cell>
        </row>
        <row r="137">
          <cell r="A137" t="str">
            <v>小熱狗</v>
          </cell>
          <cell r="B137">
            <v>6</v>
          </cell>
        </row>
        <row r="138">
          <cell r="A138" t="str">
            <v>熱狗</v>
          </cell>
          <cell r="B138">
            <v>163</v>
          </cell>
        </row>
        <row r="139">
          <cell r="A139" t="str">
            <v>雞水煮蛋</v>
          </cell>
          <cell r="B139">
            <v>190</v>
          </cell>
        </row>
        <row r="140">
          <cell r="A140" t="str">
            <v>檸檬汁</v>
          </cell>
          <cell r="B140">
            <v>250</v>
          </cell>
        </row>
        <row r="141">
          <cell r="A141" t="str">
            <v>菊花牌奶油</v>
          </cell>
          <cell r="B141">
            <v>217</v>
          </cell>
        </row>
        <row r="142">
          <cell r="A142" t="str">
            <v>奶油(奶素)</v>
          </cell>
          <cell r="B142">
            <v>500</v>
          </cell>
        </row>
        <row r="143">
          <cell r="A143" t="str">
            <v>番茄糊</v>
          </cell>
          <cell r="B143">
            <v>130</v>
          </cell>
        </row>
        <row r="144">
          <cell r="A144" t="str">
            <v>小魚干</v>
          </cell>
          <cell r="B144">
            <v>309</v>
          </cell>
        </row>
        <row r="145">
          <cell r="A145" t="str">
            <v>蒟蒻</v>
          </cell>
          <cell r="B145">
            <v>120</v>
          </cell>
        </row>
        <row r="146">
          <cell r="A146" t="str">
            <v>乾銀耳</v>
          </cell>
          <cell r="B146">
            <v>640</v>
          </cell>
        </row>
        <row r="147">
          <cell r="A147" t="str">
            <v>乾珊湖藻</v>
          </cell>
          <cell r="B147">
            <v>900</v>
          </cell>
        </row>
        <row r="148">
          <cell r="A148" t="str">
            <v>豆漿</v>
          </cell>
          <cell r="B148">
            <v>250</v>
          </cell>
        </row>
        <row r="149">
          <cell r="A149" t="str">
            <v>小餐包</v>
          </cell>
          <cell r="B149">
            <v>200</v>
          </cell>
        </row>
        <row r="150">
          <cell r="A150" t="str">
            <v>刈包</v>
          </cell>
          <cell r="B150">
            <v>140</v>
          </cell>
        </row>
        <row r="151">
          <cell r="A151" t="str">
            <v>洋菇罐頭</v>
          </cell>
          <cell r="B151">
            <v>115</v>
          </cell>
        </row>
        <row r="152">
          <cell r="A152" t="str">
            <v>蘑菇罐頭</v>
          </cell>
          <cell r="B152">
            <v>180</v>
          </cell>
        </row>
        <row r="153">
          <cell r="A153" t="str">
            <v>雪裡蕻</v>
          </cell>
          <cell r="B153">
            <v>95</v>
          </cell>
        </row>
        <row r="154">
          <cell r="A154" t="str">
            <v>隼人瓜苗</v>
          </cell>
          <cell r="B154">
            <v>125</v>
          </cell>
        </row>
        <row r="155">
          <cell r="A155" t="str">
            <v>烏龍麵</v>
          </cell>
          <cell r="B155">
            <v>58</v>
          </cell>
        </row>
        <row r="156">
          <cell r="A156" t="str">
            <v>青蔥</v>
          </cell>
          <cell r="B156">
            <v>211</v>
          </cell>
        </row>
        <row r="157">
          <cell r="A157" t="str">
            <v>醃鹹豬肉粉</v>
          </cell>
          <cell r="B157">
            <v>310</v>
          </cell>
        </row>
        <row r="158">
          <cell r="A158" t="str">
            <v>白莧菜</v>
          </cell>
          <cell r="B158" t="e">
            <v>#VALUE!</v>
          </cell>
        </row>
        <row r="159">
          <cell r="A159" t="str">
            <v>蝦皮</v>
          </cell>
          <cell r="B159">
            <v>205</v>
          </cell>
        </row>
        <row r="160">
          <cell r="A160" t="str">
            <v>蝦米</v>
          </cell>
          <cell r="B160">
            <v>532</v>
          </cell>
        </row>
        <row r="161">
          <cell r="A161" t="str">
            <v>蝦仁</v>
          </cell>
          <cell r="B161">
            <v>400</v>
          </cell>
        </row>
        <row r="162">
          <cell r="A162" t="str">
            <v>玉米濃湯粉</v>
          </cell>
          <cell r="B162">
            <v>156</v>
          </cell>
        </row>
        <row r="163">
          <cell r="A163" t="str">
            <v>梅乾菜</v>
          </cell>
          <cell r="B163">
            <v>100</v>
          </cell>
        </row>
        <row r="164">
          <cell r="A164" t="str">
            <v>紅土花生(熟)</v>
          </cell>
          <cell r="B164">
            <v>202</v>
          </cell>
        </row>
        <row r="165">
          <cell r="A165" t="str">
            <v>原味腰果</v>
          </cell>
          <cell r="B165">
            <v>595</v>
          </cell>
        </row>
        <row r="166">
          <cell r="A166" t="str">
            <v>生腰果</v>
          </cell>
          <cell r="B166">
            <v>950</v>
          </cell>
        </row>
        <row r="167">
          <cell r="A167" t="str">
            <v>調味南瓜子(去殼)</v>
          </cell>
          <cell r="B167">
            <v>600</v>
          </cell>
        </row>
        <row r="168">
          <cell r="A168" t="str">
            <v>冷凍雞塊</v>
          </cell>
          <cell r="B168">
            <v>165</v>
          </cell>
        </row>
        <row r="169">
          <cell r="A169" t="str">
            <v>打拋醬</v>
          </cell>
          <cell r="B169">
            <v>590</v>
          </cell>
        </row>
        <row r="170">
          <cell r="A170" t="str">
            <v>起司片</v>
          </cell>
          <cell r="B170">
            <v>480</v>
          </cell>
        </row>
        <row r="171">
          <cell r="A171" t="str">
            <v>檸檬原汁</v>
          </cell>
          <cell r="B171">
            <v>106</v>
          </cell>
        </row>
        <row r="172">
          <cell r="A172" t="str">
            <v>魚露</v>
          </cell>
          <cell r="B172">
            <v>130</v>
          </cell>
        </row>
        <row r="173">
          <cell r="A173" t="str">
            <v>味醂</v>
          </cell>
          <cell r="B173">
            <v>185</v>
          </cell>
        </row>
        <row r="174">
          <cell r="A174" t="str">
            <v>奶粉</v>
          </cell>
          <cell r="B174">
            <v>300</v>
          </cell>
        </row>
        <row r="175">
          <cell r="A175" t="str">
            <v>味島海苔香鬆</v>
          </cell>
          <cell r="B175">
            <v>1000</v>
          </cell>
        </row>
        <row r="176">
          <cell r="A176" t="str">
            <v>油皮</v>
          </cell>
          <cell r="B176">
            <v>1000</v>
          </cell>
        </row>
        <row r="177">
          <cell r="A177" t="str">
            <v>白話梅粉</v>
          </cell>
          <cell r="B177">
            <v>225</v>
          </cell>
        </row>
        <row r="178">
          <cell r="A178" t="str">
            <v>生栗子</v>
          </cell>
          <cell r="B178">
            <v>530</v>
          </cell>
        </row>
        <row r="179">
          <cell r="A179" t="str">
            <v>泰式酸辣醬</v>
          </cell>
          <cell r="B179">
            <v>267</v>
          </cell>
        </row>
        <row r="180">
          <cell r="A180" t="str">
            <v>泰式紅咖哩醬</v>
          </cell>
          <cell r="B180">
            <v>500</v>
          </cell>
        </row>
        <row r="181">
          <cell r="A181" t="str">
            <v>蒸肉粉</v>
          </cell>
          <cell r="B181">
            <v>120</v>
          </cell>
        </row>
        <row r="182">
          <cell r="A182" t="str">
            <v>洛神花乾</v>
          </cell>
          <cell r="B182">
            <v>3300</v>
          </cell>
        </row>
        <row r="183">
          <cell r="A183" t="str">
            <v>烏梅糖漿</v>
          </cell>
          <cell r="B183" t="e">
            <v>#DIV/0!</v>
          </cell>
        </row>
        <row r="184">
          <cell r="A184" t="str">
            <v>青醬</v>
          </cell>
          <cell r="B184" t="e">
            <v>#DIV/0!</v>
          </cell>
        </row>
        <row r="185">
          <cell r="A185" t="str">
            <v>蘿蔔糕</v>
          </cell>
          <cell r="B185">
            <v>75</v>
          </cell>
        </row>
        <row r="186">
          <cell r="A186" t="str">
            <v>薑黃粉</v>
          </cell>
          <cell r="B186">
            <v>1440</v>
          </cell>
        </row>
        <row r="187">
          <cell r="A187" t="str">
            <v>山粉圓</v>
          </cell>
          <cell r="B187">
            <v>260</v>
          </cell>
        </row>
        <row r="188">
          <cell r="A188" t="str">
            <v>義大利麵</v>
          </cell>
          <cell r="B188">
            <v>250</v>
          </cell>
        </row>
        <row r="189">
          <cell r="A189" t="str">
            <v>義大利香料</v>
          </cell>
          <cell r="B189">
            <v>2381</v>
          </cell>
        </row>
        <row r="190">
          <cell r="A190" t="str">
            <v>山藥</v>
          </cell>
          <cell r="B190">
            <v>125</v>
          </cell>
        </row>
        <row r="191">
          <cell r="A191" t="str">
            <v>咖哩粉</v>
          </cell>
          <cell r="B191">
            <v>1440</v>
          </cell>
        </row>
        <row r="192">
          <cell r="A192" t="str">
            <v>香蒜粉</v>
          </cell>
          <cell r="B192">
            <v>245</v>
          </cell>
        </row>
        <row r="193">
          <cell r="A193" t="str">
            <v>檸檬椒鹽粉</v>
          </cell>
          <cell r="B193">
            <v>350</v>
          </cell>
        </row>
        <row r="194">
          <cell r="A194" t="str">
            <v>小餐包</v>
          </cell>
          <cell r="B194">
            <v>8</v>
          </cell>
        </row>
        <row r="195">
          <cell r="A195" t="str">
            <v>沙茶醬</v>
          </cell>
          <cell r="B195">
            <v>290</v>
          </cell>
        </row>
        <row r="196">
          <cell r="A196" t="str">
            <v>韓式柚子醬</v>
          </cell>
          <cell r="B196">
            <v>360</v>
          </cell>
        </row>
        <row r="197">
          <cell r="A197" t="str">
            <v>生鮮花生仁</v>
          </cell>
          <cell r="B197">
            <v>145</v>
          </cell>
        </row>
        <row r="198">
          <cell r="A198" t="str">
            <v>小湯圓</v>
          </cell>
          <cell r="B198">
            <v>96</v>
          </cell>
        </row>
        <row r="199">
          <cell r="A199" t="str">
            <v>冷凍玉米筍</v>
          </cell>
          <cell r="B199">
            <v>113</v>
          </cell>
        </row>
        <row r="200">
          <cell r="A200" t="str">
            <v>麥芽糖</v>
          </cell>
          <cell r="B200">
            <v>75</v>
          </cell>
        </row>
        <row r="201">
          <cell r="A201" t="str">
            <v>黃金蜆</v>
          </cell>
          <cell r="B201">
            <v>250</v>
          </cell>
        </row>
        <row r="202">
          <cell r="A202" t="str">
            <v>紅棗</v>
          </cell>
          <cell r="B202">
            <v>202</v>
          </cell>
        </row>
        <row r="203">
          <cell r="A203" t="str">
            <v>生核桃(1/2)</v>
          </cell>
          <cell r="B203">
            <v>500</v>
          </cell>
        </row>
        <row r="204">
          <cell r="A204" t="str">
            <v>生核桃(1/8)</v>
          </cell>
          <cell r="B204">
            <v>500</v>
          </cell>
        </row>
      </sheetData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7"/>
  <sheetViews>
    <sheetView view="pageBreakPreview" zoomScaleNormal="120" zoomScaleSheetLayoutView="100" workbookViewId="0">
      <selection activeCell="C3" sqref="C3:W22"/>
    </sheetView>
  </sheetViews>
  <sheetFormatPr defaultColWidth="9" defaultRowHeight="19.8"/>
  <cols>
    <col min="1" max="1" width="6" style="1" customWidth="1"/>
    <col min="2" max="2" width="4" style="5" customWidth="1"/>
    <col min="3" max="3" width="5" style="1" customWidth="1"/>
    <col min="4" max="4" width="8" style="1" customWidth="1"/>
    <col min="5" max="5" width="9" style="17" customWidth="1"/>
    <col min="6" max="6" width="13.6640625" style="17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2" width="5.21875" style="1" customWidth="1"/>
    <col min="13" max="13" width="9.88671875" style="1" customWidth="1"/>
    <col min="14" max="14" width="12.88671875" style="6" customWidth="1"/>
    <col min="15" max="15" width="5.44140625" style="9" customWidth="1"/>
    <col min="16" max="16" width="5.33203125" style="10" customWidth="1"/>
    <col min="17" max="18" width="6.33203125" style="10" customWidth="1"/>
    <col min="19" max="19" width="6" style="10" customWidth="1"/>
    <col min="20" max="20" width="6.6640625" style="10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3">
      <c r="A1" s="81">
        <v>112</v>
      </c>
      <c r="B1" s="172"/>
      <c r="C1" s="4"/>
      <c r="D1" s="1">
        <v>112</v>
      </c>
      <c r="E1" s="17" t="s">
        <v>2</v>
      </c>
      <c r="F1" s="124" t="s">
        <v>54</v>
      </c>
      <c r="G1" s="4" t="s">
        <v>53</v>
      </c>
      <c r="H1" s="15">
        <v>10</v>
      </c>
      <c r="I1" s="1" t="s">
        <v>68</v>
      </c>
      <c r="K1" s="58" t="s">
        <v>14</v>
      </c>
      <c r="M1" s="7"/>
      <c r="N1" s="58"/>
    </row>
    <row r="2" spans="1:23" ht="16.5" customHeight="1">
      <c r="A2" s="173" t="s">
        <v>33</v>
      </c>
      <c r="B2" s="174" t="s">
        <v>52</v>
      </c>
      <c r="C2" s="55" t="s">
        <v>5</v>
      </c>
      <c r="D2" s="59" t="s">
        <v>34</v>
      </c>
      <c r="E2" s="60" t="s">
        <v>7</v>
      </c>
      <c r="F2" s="129" t="s">
        <v>35</v>
      </c>
      <c r="G2" s="56" t="s">
        <v>8</v>
      </c>
      <c r="H2" s="130" t="s">
        <v>36</v>
      </c>
      <c r="I2" s="57" t="s">
        <v>9</v>
      </c>
      <c r="J2" s="129" t="s">
        <v>37</v>
      </c>
      <c r="K2" s="21" t="s">
        <v>10</v>
      </c>
      <c r="L2" s="35" t="s">
        <v>38</v>
      </c>
      <c r="M2" s="21" t="s">
        <v>3</v>
      </c>
      <c r="N2" s="129" t="s">
        <v>39</v>
      </c>
      <c r="O2" s="34" t="s">
        <v>167</v>
      </c>
      <c r="P2" s="34" t="s">
        <v>168</v>
      </c>
      <c r="Q2" s="31" t="s">
        <v>22</v>
      </c>
      <c r="R2" s="31" t="s">
        <v>23</v>
      </c>
      <c r="S2" s="32" t="s">
        <v>24</v>
      </c>
      <c r="T2" s="31" t="s">
        <v>25</v>
      </c>
      <c r="U2" s="33" t="s">
        <v>170</v>
      </c>
      <c r="V2" s="31" t="s">
        <v>26</v>
      </c>
      <c r="W2" s="32" t="s">
        <v>27</v>
      </c>
    </row>
    <row r="3" spans="1:23" ht="23.1" customHeight="1">
      <c r="A3" s="125">
        <v>45201</v>
      </c>
      <c r="B3" s="123" t="str">
        <f>IF(A3="","",RIGHT(TEXT(WEEKDAY(A3),"[$-404]aaaa;@"),1))</f>
        <v>一</v>
      </c>
      <c r="C3" s="127" t="str">
        <f>B27</f>
        <v>白米飯</v>
      </c>
      <c r="D3" s="35" t="str">
        <f>B28&amp;B29</f>
        <v>米</v>
      </c>
      <c r="E3" s="20" t="str">
        <f>E27</f>
        <v>香炸魚排</v>
      </c>
      <c r="F3" s="41" t="str">
        <f>PHONETIC(E28:E32)</f>
        <v>魚排</v>
      </c>
      <c r="G3" s="34" t="str">
        <f>G27</f>
        <v>牛蒡豆腐</v>
      </c>
      <c r="H3" s="41" t="str">
        <f>PHONETIC(G28:G32)</f>
        <v>豆腐牛蒡絲豬絞肉大蒜</v>
      </c>
      <c r="I3" s="34" t="str">
        <f>I27</f>
        <v>開陽花椰</v>
      </c>
      <c r="J3" s="41" t="str">
        <f>PHONETIC(I28:I32)</f>
        <v>花椰菜胡蘿蔔蝦皮大蒜</v>
      </c>
      <c r="K3" s="36" t="s">
        <v>1</v>
      </c>
      <c r="L3" s="152" t="s">
        <v>40</v>
      </c>
      <c r="M3" s="42" t="str">
        <f>M27</f>
        <v>蛋花芽湯</v>
      </c>
      <c r="N3" s="183" t="str">
        <f>PHONETIC(M28:M31)</f>
        <v>乾裙帶菜薑雞蛋</v>
      </c>
      <c r="O3" s="30" t="str">
        <f>O27</f>
        <v>果汁</v>
      </c>
      <c r="Q3" s="44">
        <v>5.3</v>
      </c>
      <c r="R3" s="44">
        <v>2.5</v>
      </c>
      <c r="S3" s="45">
        <v>1.9</v>
      </c>
      <c r="T3" s="44">
        <v>2.8</v>
      </c>
      <c r="U3" s="37"/>
      <c r="V3" s="46"/>
      <c r="W3" s="47">
        <f>Q3*70+R3*75+S3*25+T3*45+U3*120+V3*60</f>
        <v>732</v>
      </c>
    </row>
    <row r="4" spans="1:23" ht="23.1" customHeight="1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127" t="str">
        <f>B33</f>
        <v>糙米飯</v>
      </c>
      <c r="D4" s="35" t="str">
        <f>B34&amp;B35</f>
        <v>米糙米</v>
      </c>
      <c r="E4" s="20" t="str">
        <f>E33</f>
        <v>家常雞排</v>
      </c>
      <c r="F4" s="41" t="str">
        <f>PHONETIC(E34:E38)</f>
        <v>香雞排</v>
      </c>
      <c r="G4" s="85" t="str">
        <f>G33</f>
        <v>白菜凍腐</v>
      </c>
      <c r="H4" s="41" t="str">
        <f>PHONETIC(G34:G38)</f>
        <v>凍豆腐結球白菜乾香菇胡蘿蔔大蒜</v>
      </c>
      <c r="I4" s="85" t="str">
        <f>I33</f>
        <v>碎脯蛋香</v>
      </c>
      <c r="J4" s="41" t="str">
        <f>PHONETIC(I34:I38)</f>
        <v>雞蛋蘿蔔乾白蘿蔔洋蔥大蒜</v>
      </c>
      <c r="K4" s="36" t="s">
        <v>1</v>
      </c>
      <c r="L4" s="152" t="s">
        <v>40</v>
      </c>
      <c r="M4" s="121" t="str">
        <f>M33</f>
        <v>茄香蔬湯</v>
      </c>
      <c r="N4" s="183" t="str">
        <f>PHONETIC(M34:M37)</f>
        <v>番茄糊時蔬豬骨</v>
      </c>
      <c r="O4" s="30" t="str">
        <f>O33</f>
        <v>TAP豆漿</v>
      </c>
      <c r="Q4" s="182">
        <v>6</v>
      </c>
      <c r="R4" s="44">
        <v>2.5</v>
      </c>
      <c r="S4" s="45">
        <v>1.8</v>
      </c>
      <c r="T4" s="44">
        <v>2.9</v>
      </c>
      <c r="U4" s="37"/>
      <c r="V4" s="46">
        <v>1</v>
      </c>
      <c r="W4" s="47">
        <f t="shared" ref="W4:W22" si="1">Q4*70+R4*75+S4*25+T4*45+U4*120+V4*60</f>
        <v>843</v>
      </c>
    </row>
    <row r="5" spans="1:23" ht="23.1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27" t="str">
        <f>B39</f>
        <v>米粉特餐</v>
      </c>
      <c r="D5" s="35" t="str">
        <f>B40&amp;B41</f>
        <v>米粉</v>
      </c>
      <c r="E5" s="20" t="str">
        <f>E39</f>
        <v>米粉配料</v>
      </c>
      <c r="F5" s="41" t="str">
        <f>PHONETIC(E40:E44)</f>
        <v>豬絞肉時蔬胡蘿蔔油蔥酥大蒜</v>
      </c>
      <c r="G5" s="19" t="str">
        <f>G39</f>
        <v>原味薯餅</v>
      </c>
      <c r="H5" s="41" t="str">
        <f>PHONETIC(G40:G44)</f>
        <v>薯餅</v>
      </c>
      <c r="I5" s="34" t="str">
        <f>I39</f>
        <v>蜜汁豆干</v>
      </c>
      <c r="J5" s="41" t="str">
        <f>PHONETIC(I40:I44)</f>
        <v>豆干大蒜</v>
      </c>
      <c r="K5" s="36" t="s">
        <v>1</v>
      </c>
      <c r="L5" s="152" t="s">
        <v>40</v>
      </c>
      <c r="M5" s="30" t="str">
        <f>M39</f>
        <v>三絲羹湯</v>
      </c>
      <c r="N5" s="183" t="str">
        <f>PHONETIC(M40:M43)</f>
        <v>雞蛋脆筍白蘿蔔乾木耳</v>
      </c>
      <c r="O5" s="30" t="str">
        <f>O39</f>
        <v>小餐包</v>
      </c>
      <c r="Q5" s="44">
        <v>5.2</v>
      </c>
      <c r="R5" s="44">
        <v>2.5</v>
      </c>
      <c r="S5" s="45">
        <v>2</v>
      </c>
      <c r="T5" s="44">
        <v>2.9</v>
      </c>
      <c r="U5" s="36">
        <v>1</v>
      </c>
      <c r="V5" s="46"/>
      <c r="W5" s="47">
        <f t="shared" si="1"/>
        <v>852</v>
      </c>
    </row>
    <row r="6" spans="1:23" ht="23.1" customHeight="1">
      <c r="A6" s="125">
        <f>IF(A5="","",IF(MONTH(A5)&lt;&gt;MONTH(A5+1),"",A5+1))</f>
        <v>45204</v>
      </c>
      <c r="B6" s="123" t="str">
        <f t="shared" si="0"/>
        <v>四</v>
      </c>
      <c r="C6" s="127" t="str">
        <f>B45</f>
        <v>糙米飯</v>
      </c>
      <c r="D6" s="35" t="str">
        <f>B46&amp;B47</f>
        <v>米糙米</v>
      </c>
      <c r="E6" s="20" t="str">
        <f>E45</f>
        <v>筍干燒雞</v>
      </c>
      <c r="F6" s="122" t="str">
        <f>PHONETIC(E46:E50)</f>
        <v>肉雞麻竹筍干大蒜</v>
      </c>
      <c r="G6" s="34" t="str">
        <f>G45</f>
        <v>豆皮海帶</v>
      </c>
      <c r="H6" s="41" t="str">
        <f>PHONETIC(G46:G50)</f>
        <v>豆皮乾海帶大蒜</v>
      </c>
      <c r="I6" s="34" t="str">
        <f>I45</f>
        <v>野菜天</v>
      </c>
      <c r="J6" s="122" t="str">
        <f>PHONETIC(I46:I50)</f>
        <v>野菜天</v>
      </c>
      <c r="K6" s="36" t="s">
        <v>1</v>
      </c>
      <c r="L6" s="152" t="s">
        <v>40</v>
      </c>
      <c r="M6" s="121" t="str">
        <f>M45</f>
        <v>綠豆湯</v>
      </c>
      <c r="N6" s="183" t="str">
        <f>PHONETIC(M46:M49)</f>
        <v>綠豆紅砂糖</v>
      </c>
      <c r="O6" s="30" t="str">
        <f>O45</f>
        <v>堅果</v>
      </c>
      <c r="Q6" s="44">
        <v>5.6</v>
      </c>
      <c r="R6" s="44">
        <v>2.5</v>
      </c>
      <c r="S6" s="45">
        <v>1.7</v>
      </c>
      <c r="T6" s="44">
        <v>2.8</v>
      </c>
      <c r="U6" s="36"/>
      <c r="V6" s="46"/>
      <c r="W6" s="47">
        <f t="shared" si="1"/>
        <v>748</v>
      </c>
    </row>
    <row r="7" spans="1:23" ht="23.1" customHeight="1">
      <c r="A7" s="125">
        <f t="shared" ref="A7:A19" si="2">IF(A6="","",IF(MONTH(A6)&lt;&gt;MONTH(A6+1),"",A6+1))</f>
        <v>45205</v>
      </c>
      <c r="B7" s="123" t="str">
        <f t="shared" si="0"/>
        <v>五</v>
      </c>
      <c r="C7" s="128" t="str">
        <f>B51</f>
        <v>紅藜飯</v>
      </c>
      <c r="D7" s="35" t="str">
        <f>B52&amp;B53</f>
        <v>米紅藜</v>
      </c>
      <c r="E7" s="20" t="str">
        <f>E51</f>
        <v>沙茶三鮮</v>
      </c>
      <c r="F7" s="122" t="str">
        <f>PHONETIC(E52:E56)</f>
        <v>阿根廷魷虱目魚丸白蘿蔔大蒜</v>
      </c>
      <c r="G7" s="19" t="str">
        <f>G51</f>
        <v>木須佐蛋</v>
      </c>
      <c r="H7" s="41" t="str">
        <f>PHONETIC(G52:G56)</f>
        <v>雞蛋洋蔥乾木耳胡蘿蔔大蒜</v>
      </c>
      <c r="I7" s="34" t="str">
        <f>I51</f>
        <v>培根豆芽</v>
      </c>
      <c r="J7" s="41" t="str">
        <f>PHONETIC(I52:I56)</f>
        <v>培根綠豆芽胡蘿蔔大蒜</v>
      </c>
      <c r="K7" s="36" t="s">
        <v>1</v>
      </c>
      <c r="L7" s="152" t="s">
        <v>40</v>
      </c>
      <c r="M7" s="30" t="str">
        <f>M51</f>
        <v>金針湯</v>
      </c>
      <c r="N7" s="183" t="str">
        <f>PHONETIC(M52:M56)</f>
        <v>金針菜乾榨菜薑豬骨</v>
      </c>
      <c r="O7" s="30" t="str">
        <f>O51</f>
        <v>水果</v>
      </c>
      <c r="P7" s="184" t="s">
        <v>166</v>
      </c>
      <c r="Q7" s="44">
        <v>5</v>
      </c>
      <c r="R7" s="44">
        <v>2.5</v>
      </c>
      <c r="S7" s="45">
        <v>1.8</v>
      </c>
      <c r="T7" s="44">
        <v>2.9</v>
      </c>
      <c r="U7" s="36">
        <v>1</v>
      </c>
      <c r="V7" s="46"/>
      <c r="W7" s="47">
        <f t="shared" si="1"/>
        <v>833</v>
      </c>
    </row>
    <row r="8" spans="1:23" ht="23.1" customHeight="1">
      <c r="A8" s="125">
        <f>IF(A7="","",IF(MONTH(A7)&lt;&gt;MONTH(A7+1),"",A7+5))</f>
        <v>45210</v>
      </c>
      <c r="B8" s="123" t="str">
        <f t="shared" si="0"/>
        <v>三</v>
      </c>
      <c r="C8" s="128" t="str">
        <f>B57</f>
        <v>西式特餐</v>
      </c>
      <c r="D8" s="35" t="str">
        <f>B58&amp;B59</f>
        <v>義大利麵</v>
      </c>
      <c r="E8" s="20" t="str">
        <f>E57</f>
        <v>金黃魚塊</v>
      </c>
      <c r="F8" s="122" t="str">
        <f>PHONETIC(E58:E62)</f>
        <v>虱目魚塊</v>
      </c>
      <c r="G8" s="19" t="str">
        <f>G57</f>
        <v>茄汁肉醬</v>
      </c>
      <c r="H8" s="122" t="str">
        <f>PHONETIC(G58:G62)</f>
        <v>豬絞肉馬鈴薯洋蔥大蒜</v>
      </c>
      <c r="I8" s="85" t="str">
        <f>I57</f>
        <v>起司花椰</v>
      </c>
      <c r="J8" s="41" t="str">
        <f>PHONETIC(I58:I62)</f>
        <v>花椰菜胡蘿蔔起司粉大蒜</v>
      </c>
      <c r="K8" s="36" t="s">
        <v>1</v>
      </c>
      <c r="L8" s="152" t="s">
        <v>40</v>
      </c>
      <c r="M8" s="42" t="str">
        <f>M57</f>
        <v>玉米濃湯</v>
      </c>
      <c r="N8" s="183" t="str">
        <f>PHONETIC(M58:M62)</f>
        <v>雞蛋玉米粒罐頭玉米醬罐頭玉米濃湯粉</v>
      </c>
      <c r="O8" s="30" t="str">
        <f>O57</f>
        <v>小餐包</v>
      </c>
      <c r="Q8" s="44">
        <v>5</v>
      </c>
      <c r="R8" s="44">
        <v>2.5</v>
      </c>
      <c r="S8" s="45">
        <v>1.6</v>
      </c>
      <c r="T8" s="44">
        <v>2.9</v>
      </c>
      <c r="U8" s="36"/>
      <c r="V8" s="46"/>
      <c r="W8" s="47">
        <f t="shared" si="1"/>
        <v>708</v>
      </c>
    </row>
    <row r="9" spans="1:23" ht="23.1" customHeight="1">
      <c r="A9" s="125">
        <f t="shared" si="2"/>
        <v>45211</v>
      </c>
      <c r="B9" s="123" t="str">
        <f t="shared" si="0"/>
        <v>四</v>
      </c>
      <c r="C9" s="128" t="str">
        <f>B63</f>
        <v>糙米飯</v>
      </c>
      <c r="D9" s="35" t="str">
        <f>B64&amp;B65</f>
        <v>米糙米</v>
      </c>
      <c r="E9" s="20" t="str">
        <f>E63</f>
        <v>醬燒雞翅</v>
      </c>
      <c r="F9" s="41" t="str">
        <f>PHONETIC(E64:E68)</f>
        <v>三節翅滷包</v>
      </c>
      <c r="G9" s="19" t="str">
        <f>G63</f>
        <v>鮮菇豆腐</v>
      </c>
      <c r="H9" s="122" t="str">
        <f>PHONETIC(G64:G68)</f>
        <v>豆腐杏鮑菇乾香菇大蒜</v>
      </c>
      <c r="I9" s="34" t="str">
        <f>I63</f>
        <v>絞肉瓜粒</v>
      </c>
      <c r="J9" s="41" t="str">
        <f>PHONETIC(I64:I67)</f>
        <v>豬絞肉時瓜乾木耳大蒜</v>
      </c>
      <c r="K9" s="36" t="s">
        <v>1</v>
      </c>
      <c r="L9" s="152" t="s">
        <v>40</v>
      </c>
      <c r="M9" s="30" t="str">
        <f>M63</f>
        <v>檸檬愛玉</v>
      </c>
      <c r="N9" s="183" t="str">
        <f>PHONETIC(M64:M67)</f>
        <v>愛玉紅砂糖檸檬汁</v>
      </c>
      <c r="O9" s="30" t="str">
        <f>O63</f>
        <v>果汁</v>
      </c>
      <c r="Q9" s="182">
        <v>5</v>
      </c>
      <c r="R9" s="44">
        <v>2.5</v>
      </c>
      <c r="S9" s="45">
        <v>2</v>
      </c>
      <c r="T9" s="44">
        <v>2.7</v>
      </c>
      <c r="U9" s="36"/>
      <c r="V9" s="46">
        <v>1</v>
      </c>
      <c r="W9" s="47">
        <f t="shared" si="1"/>
        <v>769</v>
      </c>
    </row>
    <row r="10" spans="1:23" ht="23.1" customHeight="1">
      <c r="A10" s="125">
        <f>IF(A9="","",IF(MONTH(A9)&lt;&gt;MONTH(A9+1),"",A9+1))</f>
        <v>45212</v>
      </c>
      <c r="B10" s="123" t="str">
        <f t="shared" si="0"/>
        <v>五</v>
      </c>
      <c r="C10" s="128" t="str">
        <f>B69</f>
        <v>小米飯</v>
      </c>
      <c r="D10" s="35" t="str">
        <f>B70&amp;B71</f>
        <v>米小米</v>
      </c>
      <c r="E10" s="20" t="str">
        <f>E69</f>
        <v>海結滷肉</v>
      </c>
      <c r="F10" s="41" t="str">
        <f>PHONETIC(E70:E74)</f>
        <v>豬後腿肉乾海帶麵輪大蒜</v>
      </c>
      <c r="G10" s="19" t="str">
        <f>G69</f>
        <v>銀蘿蛋香</v>
      </c>
      <c r="H10" s="41" t="str">
        <f>PHONETIC(G70:G74)</f>
        <v>雞蛋白蘿蔔胡蘿蔔大蒜</v>
      </c>
      <c r="I10" s="34" t="str">
        <f>I69</f>
        <v>五香豆干</v>
      </c>
      <c r="J10" s="41" t="str">
        <f>PHONETIC(I70:I73)</f>
        <v>豆干大蒜</v>
      </c>
      <c r="K10" s="36" t="s">
        <v>1</v>
      </c>
      <c r="L10" s="152" t="s">
        <v>40</v>
      </c>
      <c r="M10" s="30" t="str">
        <f>M69</f>
        <v>番茄蔬湯</v>
      </c>
      <c r="N10" s="183" t="str">
        <f>PHONETIC(M70:M74)</f>
        <v>時蔬番茄糊薑豬骨</v>
      </c>
      <c r="O10" s="30" t="str">
        <f>O69</f>
        <v>水果</v>
      </c>
      <c r="P10" s="184" t="s">
        <v>166</v>
      </c>
      <c r="Q10" s="44">
        <v>5.2</v>
      </c>
      <c r="R10" s="44">
        <v>2.5</v>
      </c>
      <c r="S10" s="45">
        <v>2</v>
      </c>
      <c r="T10" s="44">
        <v>2.9</v>
      </c>
      <c r="U10" s="36"/>
      <c r="V10" s="46"/>
      <c r="W10" s="47">
        <f t="shared" si="1"/>
        <v>732</v>
      </c>
    </row>
    <row r="11" spans="1:23" ht="23.1" customHeight="1">
      <c r="A11" s="125">
        <f>IF(A10="","",IF(MONTH(A10)&lt;&gt;MONTH(A10+1),"",A10+3))</f>
        <v>45215</v>
      </c>
      <c r="B11" s="123" t="str">
        <f t="shared" si="0"/>
        <v>一</v>
      </c>
      <c r="C11" s="128" t="str">
        <f>B75</f>
        <v>白米飯</v>
      </c>
      <c r="D11" s="35" t="str">
        <f>B76&amp;B77</f>
        <v>米</v>
      </c>
      <c r="E11" s="20" t="str">
        <f>E75</f>
        <v>黑椒肉絲</v>
      </c>
      <c r="F11" s="122" t="str">
        <f>PHONETIC(E76:E80)</f>
        <v>豬後腿肉馬鈴薯洋蔥大蒜</v>
      </c>
      <c r="G11" s="19" t="str">
        <f>G75</f>
        <v>蔬香冬粉</v>
      </c>
      <c r="H11" s="41" t="str">
        <f>PHONETIC(G76:G80)</f>
        <v>雞蛋冬粉胡蘿蔔乾木耳大蒜</v>
      </c>
      <c r="I11" s="19" t="str">
        <f>I75</f>
        <v>滷野菜天</v>
      </c>
      <c r="J11" s="41" t="str">
        <f>PHONETIC(I76:I79)</f>
        <v>野菜天</v>
      </c>
      <c r="K11" s="36" t="s">
        <v>1</v>
      </c>
      <c r="L11" s="152" t="s">
        <v>40</v>
      </c>
      <c r="M11" s="30" t="str">
        <f>M75</f>
        <v>味噌芽湯</v>
      </c>
      <c r="N11" s="183" t="str">
        <f>PHONETIC(M76:M79)</f>
        <v>乾裙帶菜味噌薑柴魚片</v>
      </c>
      <c r="O11" s="30" t="str">
        <f>O75</f>
        <v>果汁</v>
      </c>
      <c r="Q11" s="44">
        <v>5</v>
      </c>
      <c r="R11" s="44">
        <v>2.5</v>
      </c>
      <c r="S11" s="45">
        <v>1.7</v>
      </c>
      <c r="T11" s="44">
        <v>3</v>
      </c>
      <c r="U11" s="36"/>
      <c r="V11" s="46"/>
      <c r="W11" s="47">
        <f t="shared" si="1"/>
        <v>715</v>
      </c>
    </row>
    <row r="12" spans="1:23" ht="23.1" customHeight="1">
      <c r="A12" s="125">
        <f t="shared" si="2"/>
        <v>45216</v>
      </c>
      <c r="B12" s="123" t="str">
        <f t="shared" si="0"/>
        <v>二</v>
      </c>
      <c r="C12" s="128" t="str">
        <f>B81</f>
        <v>糙米飯</v>
      </c>
      <c r="D12" s="35" t="str">
        <f>B82&amp;B83</f>
        <v>米糙米</v>
      </c>
      <c r="E12" s="20" t="str">
        <f>E81</f>
        <v>椒鹽魚排</v>
      </c>
      <c r="F12" s="41" t="str">
        <f>PHONETIC(E82:E86)</f>
        <v>魚排胡椒鹽</v>
      </c>
      <c r="G12" s="19" t="str">
        <f>G81</f>
        <v>茄汁豆腐</v>
      </c>
      <c r="H12" s="41" t="str">
        <f>PHONETIC(G82:G86)</f>
        <v>豆腐洋蔥番茄糊番茄醬大蒜</v>
      </c>
      <c r="I12" s="34" t="str">
        <f>I81</f>
        <v>開陽白菜</v>
      </c>
      <c r="J12" s="122" t="str">
        <f>PHONETIC(I82:I86)</f>
        <v>結球白菜胡蘿蔔乾香菇大蒜蝦皮</v>
      </c>
      <c r="K12" s="36" t="s">
        <v>1</v>
      </c>
      <c r="L12" s="152" t="s">
        <v>40</v>
      </c>
      <c r="M12" s="30" t="str">
        <f>M81</f>
        <v>時蔬湯</v>
      </c>
      <c r="N12" s="183" t="str">
        <f>PHONETIC(M82:M86)</f>
        <v>時蔬胡蘿蔔薑豬骨</v>
      </c>
      <c r="O12" s="30" t="str">
        <f>O81</f>
        <v>保久乳</v>
      </c>
      <c r="Q12" s="44">
        <v>5</v>
      </c>
      <c r="R12" s="44">
        <v>2.5</v>
      </c>
      <c r="S12" s="45">
        <v>1.6</v>
      </c>
      <c r="T12" s="44">
        <v>2.9</v>
      </c>
      <c r="U12" s="36">
        <v>1</v>
      </c>
      <c r="V12" s="46"/>
      <c r="W12" s="47">
        <f t="shared" si="1"/>
        <v>828</v>
      </c>
    </row>
    <row r="13" spans="1:23" ht="23.1" customHeight="1">
      <c r="A13" s="125">
        <f t="shared" si="2"/>
        <v>45217</v>
      </c>
      <c r="B13" s="123" t="str">
        <f t="shared" si="0"/>
        <v>三</v>
      </c>
      <c r="C13" s="128" t="str">
        <f>B87</f>
        <v>泰式特餐</v>
      </c>
      <c r="D13" s="35" t="str">
        <f>B88&amp;B89</f>
        <v>米糙米</v>
      </c>
      <c r="E13" s="20" t="str">
        <f>E87</f>
        <v>打拋豬</v>
      </c>
      <c r="F13" s="41" t="str">
        <f>PHONETIC(E88:E92)</f>
        <v>豬絞肉洋蔥打拋醬大蒜</v>
      </c>
      <c r="G13" s="19" t="str">
        <f>G87</f>
        <v>風味甘藍</v>
      </c>
      <c r="H13" s="41" t="str">
        <f>PHONETIC(G88:G92)</f>
        <v>甘藍胡蘿蔔叻沙醬大蒜</v>
      </c>
      <c r="I13" s="34" t="str">
        <f>I87</f>
        <v>南洋雞堡</v>
      </c>
      <c r="J13" s="41" t="str">
        <f>PHONETIC(I88:I92)</f>
        <v>雞堡</v>
      </c>
      <c r="K13" s="36" t="s">
        <v>1</v>
      </c>
      <c r="L13" s="152" t="s">
        <v>40</v>
      </c>
      <c r="M13" s="42" t="str">
        <f>M87</f>
        <v>冬蔭功湯</v>
      </c>
      <c r="N13" s="183" t="str">
        <f>PHONETIC(M88:M91)</f>
        <v>金針菇番茄糊豬骨南薑</v>
      </c>
      <c r="O13" s="30" t="str">
        <f>O87</f>
        <v>小餐包</v>
      </c>
      <c r="Q13" s="44">
        <v>4</v>
      </c>
      <c r="R13" s="44">
        <v>2.5</v>
      </c>
      <c r="S13" s="45">
        <v>1.6</v>
      </c>
      <c r="T13" s="44">
        <v>2.9</v>
      </c>
      <c r="U13" s="36"/>
      <c r="V13" s="46"/>
      <c r="W13" s="47">
        <f t="shared" si="1"/>
        <v>638</v>
      </c>
    </row>
    <row r="14" spans="1:23" ht="23.1" customHeight="1">
      <c r="A14" s="125">
        <f t="shared" si="2"/>
        <v>45218</v>
      </c>
      <c r="B14" s="123" t="str">
        <f t="shared" si="0"/>
        <v>四</v>
      </c>
      <c r="C14" s="128" t="str">
        <f>B93</f>
        <v>糙米飯</v>
      </c>
      <c r="D14" s="35" t="str">
        <f>B94&amp;B95</f>
        <v>米糙米</v>
      </c>
      <c r="E14" s="20" t="str">
        <f>E93</f>
        <v>豆瓣雞丁</v>
      </c>
      <c r="F14" s="41" t="str">
        <f>PHONETIC(E94:E98)</f>
        <v>肉雞乾海帶豆瓣醬大蒜</v>
      </c>
      <c r="G14" s="20" t="str">
        <f>G93</f>
        <v>香滷凍腐</v>
      </c>
      <c r="H14" s="41" t="str">
        <f>PHONETIC(G94:G98)</f>
        <v>凍豆腐麻竹筍干大蒜</v>
      </c>
      <c r="I14" s="34" t="str">
        <f>I93</f>
        <v>絞肉時蔬</v>
      </c>
      <c r="J14" s="41" t="str">
        <f>PHONETIC(I94:I98)</f>
        <v>豬絞肉時蔬胡蘿蔔大蒜</v>
      </c>
      <c r="K14" s="36" t="s">
        <v>1</v>
      </c>
      <c r="L14" s="152" t="s">
        <v>40</v>
      </c>
      <c r="M14" s="121" t="str">
        <f>M93</f>
        <v>枸杞銀耳</v>
      </c>
      <c r="N14" s="183" t="str">
        <f>PHONETIC(M94:M98)</f>
        <v>乾銀耳枸杞紅砂糖</v>
      </c>
      <c r="O14" s="30" t="str">
        <f>O93</f>
        <v>海苔</v>
      </c>
      <c r="Q14" s="182">
        <v>5.4</v>
      </c>
      <c r="R14" s="44">
        <v>2.5</v>
      </c>
      <c r="S14" s="45">
        <v>1.8</v>
      </c>
      <c r="T14" s="44">
        <v>2.9</v>
      </c>
      <c r="U14" s="36"/>
      <c r="V14" s="46">
        <v>1</v>
      </c>
      <c r="W14" s="47">
        <f t="shared" si="1"/>
        <v>801</v>
      </c>
    </row>
    <row r="15" spans="1:23" ht="23.1" customHeight="1">
      <c r="A15" s="125">
        <f>IF(A14="","",IF(MONTH(A14)&lt;&gt;MONTH(A14+1),"",A14+1))</f>
        <v>45219</v>
      </c>
      <c r="B15" s="123" t="str">
        <f t="shared" si="0"/>
        <v>五</v>
      </c>
      <c r="C15" s="128" t="str">
        <f>B99</f>
        <v>紫米飯</v>
      </c>
      <c r="D15" s="35" t="str">
        <f>B100&amp;B101</f>
        <v>米黑糯米</v>
      </c>
      <c r="E15" s="20" t="str">
        <f>E99</f>
        <v>鹹香肉片</v>
      </c>
      <c r="F15" s="41" t="str">
        <f>PHONETIC(E100:E104)</f>
        <v>豬後腿肉甘藍胡蘿蔔醃鹹豬肉粉</v>
      </c>
      <c r="G15" s="20" t="str">
        <f>G99</f>
        <v>甘藍佐蛋</v>
      </c>
      <c r="H15" s="41" t="str">
        <f>PHONETIC(G100:G104)</f>
        <v>雞蛋甘藍乾木耳大蒜</v>
      </c>
      <c r="I15" s="20" t="str">
        <f>I99</f>
        <v>五香豆干</v>
      </c>
      <c r="J15" s="122" t="str">
        <f>PHONETIC(I100:I104)</f>
        <v>豆干胡蘿蔔大蒜</v>
      </c>
      <c r="K15" s="36" t="s">
        <v>1</v>
      </c>
      <c r="L15" s="152" t="s">
        <v>40</v>
      </c>
      <c r="M15" s="20" t="str">
        <f>M99</f>
        <v>金針湯</v>
      </c>
      <c r="N15" s="175" t="str">
        <f>PHONETIC(M100:M104)</f>
        <v>金針菜乾榨菜薑豬骨</v>
      </c>
      <c r="O15" s="30" t="str">
        <f>O99</f>
        <v>水果</v>
      </c>
      <c r="P15" s="184" t="s">
        <v>166</v>
      </c>
      <c r="Q15" s="44">
        <v>5</v>
      </c>
      <c r="R15" s="44">
        <v>2.5</v>
      </c>
      <c r="S15" s="45">
        <v>2</v>
      </c>
      <c r="T15" s="44">
        <v>2.9</v>
      </c>
      <c r="U15" s="36"/>
      <c r="V15" s="46"/>
      <c r="W15" s="47">
        <f t="shared" si="1"/>
        <v>718</v>
      </c>
    </row>
    <row r="16" spans="1:23" ht="23.1" customHeight="1">
      <c r="A16" s="125">
        <f>IF(A15="","",IF(MONTH(A15)&lt;&gt;MONTH(A15+1),"",A15+3))</f>
        <v>45222</v>
      </c>
      <c r="B16" s="123" t="str">
        <f t="shared" si="0"/>
        <v>一</v>
      </c>
      <c r="C16" s="128" t="str">
        <f>B105</f>
        <v>白米飯</v>
      </c>
      <c r="D16" s="35" t="str">
        <f>B106&amp;B107</f>
        <v>米</v>
      </c>
      <c r="E16" s="20" t="str">
        <f>E105</f>
        <v>梅干絞肉</v>
      </c>
      <c r="F16" s="41" t="str">
        <f>PHONETIC(E106:E110)</f>
        <v>豬絞肉梅乾菜麵筋大蒜</v>
      </c>
      <c r="G16" s="20" t="str">
        <f>G105</f>
        <v>豆皮銀絲</v>
      </c>
      <c r="H16" s="41" t="str">
        <f>PHONETIC(G106:G110)</f>
        <v>豆皮白蘿蔔乾木耳大蒜</v>
      </c>
      <c r="I16" s="20" t="str">
        <f>I105</f>
        <v>原味薯餅</v>
      </c>
      <c r="J16" s="41" t="str">
        <f>PHONETIC(I106:I110)</f>
        <v>薯餅</v>
      </c>
      <c r="K16" s="36" t="s">
        <v>1</v>
      </c>
      <c r="L16" s="152" t="s">
        <v>40</v>
      </c>
      <c r="M16" s="20" t="str">
        <f>M105</f>
        <v>蛋花湯</v>
      </c>
      <c r="N16" s="175" t="str">
        <f>PHONETIC(M106:M110)</f>
        <v>雞蛋乾裙帶菜薑</v>
      </c>
      <c r="O16" s="30" t="str">
        <f>O105</f>
        <v>果汁</v>
      </c>
      <c r="Q16" s="44">
        <v>5</v>
      </c>
      <c r="R16" s="44">
        <v>2.5</v>
      </c>
      <c r="S16" s="45">
        <v>2</v>
      </c>
      <c r="T16" s="44">
        <v>2.9</v>
      </c>
      <c r="U16" s="36"/>
      <c r="V16" s="46"/>
      <c r="W16" s="47">
        <f t="shared" si="1"/>
        <v>718</v>
      </c>
    </row>
    <row r="17" spans="1:28" ht="23.1" customHeight="1">
      <c r="A17" s="125">
        <f t="shared" si="2"/>
        <v>45223</v>
      </c>
      <c r="B17" s="123" t="str">
        <f t="shared" si="0"/>
        <v>二</v>
      </c>
      <c r="C17" s="128" t="str">
        <f>B111</f>
        <v>糙米飯</v>
      </c>
      <c r="D17" s="35" t="str">
        <f>B112&amp;B113</f>
        <v>米糙米</v>
      </c>
      <c r="E17" s="20" t="str">
        <f>E111</f>
        <v>香味雞翅</v>
      </c>
      <c r="F17" s="122" t="str">
        <f>PHONETIC(E112:E116)</f>
        <v>三節翅滷包</v>
      </c>
      <c r="G17" s="20" t="str">
        <f>G111</f>
        <v>絞肉白菜</v>
      </c>
      <c r="H17" s="41" t="str">
        <f>PHONETIC(G112:G116)</f>
        <v>豬絞肉結球白菜乾香菇胡蘿蔔大蒜</v>
      </c>
      <c r="I17" s="20" t="str">
        <f>I111</f>
        <v>滷香竹腸</v>
      </c>
      <c r="J17" s="41" t="str">
        <f>PHONETIC(I112:I116)</f>
        <v>香竹腸大蒜</v>
      </c>
      <c r="K17" s="36" t="s">
        <v>1</v>
      </c>
      <c r="L17" s="152" t="s">
        <v>40</v>
      </c>
      <c r="M17" s="20" t="str">
        <f>M111</f>
        <v>時瓜湯</v>
      </c>
      <c r="N17" s="175" t="str">
        <f>PHONETIC(M112:M116)</f>
        <v>時瓜枸杞薑豬骨</v>
      </c>
      <c r="O17" s="30" t="str">
        <f>O111</f>
        <v>優酪乳</v>
      </c>
      <c r="Q17" s="44">
        <v>5</v>
      </c>
      <c r="R17" s="44">
        <v>2.5</v>
      </c>
      <c r="S17" s="45">
        <v>1.7</v>
      </c>
      <c r="T17" s="44">
        <v>2.8</v>
      </c>
      <c r="U17" s="36">
        <v>1</v>
      </c>
      <c r="V17" s="46"/>
      <c r="W17" s="47">
        <f t="shared" si="1"/>
        <v>826</v>
      </c>
    </row>
    <row r="18" spans="1:28" ht="23.1" customHeight="1">
      <c r="A18" s="125">
        <f t="shared" si="2"/>
        <v>45224</v>
      </c>
      <c r="B18" s="123" t="str">
        <f t="shared" si="0"/>
        <v>三</v>
      </c>
      <c r="C18" s="128" t="str">
        <f>B117</f>
        <v>刈包特餐</v>
      </c>
      <c r="D18" s="35" t="str">
        <f>B118&amp;B119</f>
        <v>刈包</v>
      </c>
      <c r="E18" s="20" t="str">
        <f>E117</f>
        <v>酸菜肉片</v>
      </c>
      <c r="F18" s="41" t="str">
        <f>PHONETIC(E118:E122)</f>
        <v>豬後腿肉酸菜薑</v>
      </c>
      <c r="G18" s="20" t="str">
        <f>G117</f>
        <v>玉筍豆腐</v>
      </c>
      <c r="H18" s="122" t="str">
        <f>PHONETIC(G118:G122)</f>
        <v>豆腐冷凍玉米筍豆瓣醬大蒜</v>
      </c>
      <c r="I18" s="20" t="str">
        <f>I117</f>
        <v>麥香雞塊</v>
      </c>
      <c r="J18" s="122" t="str">
        <f>PHONETIC(I118:I122)</f>
        <v>雞塊</v>
      </c>
      <c r="K18" s="36" t="s">
        <v>1</v>
      </c>
      <c r="L18" s="152" t="s">
        <v>40</v>
      </c>
      <c r="M18" s="20" t="str">
        <f>M117</f>
        <v>糙米粥</v>
      </c>
      <c r="N18" s="175" t="str">
        <f>PHONETIC(M118:M122)</f>
        <v>雞蛋時蔬乾香菇糙米胡蘿蔔</v>
      </c>
      <c r="O18" s="30" t="str">
        <f>O117</f>
        <v>小餐包</v>
      </c>
      <c r="Q18" s="44">
        <v>4.2</v>
      </c>
      <c r="R18" s="44">
        <v>2.5</v>
      </c>
      <c r="S18" s="45">
        <v>1.5</v>
      </c>
      <c r="T18" s="44">
        <v>2.8</v>
      </c>
      <c r="U18" s="36"/>
      <c r="V18" s="46"/>
      <c r="W18" s="47">
        <f t="shared" si="1"/>
        <v>645</v>
      </c>
    </row>
    <row r="19" spans="1:28" ht="23.1" customHeight="1">
      <c r="A19" s="125">
        <f t="shared" si="2"/>
        <v>45225</v>
      </c>
      <c r="B19" s="123" t="str">
        <f t="shared" si="0"/>
        <v>四</v>
      </c>
      <c r="C19" s="128" t="str">
        <f>B123</f>
        <v>糙米飯</v>
      </c>
      <c r="D19" s="35" t="str">
        <f>B124&amp;B125</f>
        <v>米糙米</v>
      </c>
      <c r="E19" s="20" t="str">
        <f>E123</f>
        <v>咖哩雞丁</v>
      </c>
      <c r="F19" s="41" t="str">
        <f>PHONETIC(E124:E128)</f>
        <v>肉雞馬鈴薯洋蔥咖哩粉</v>
      </c>
      <c r="G19" s="20" t="str">
        <f>G123</f>
        <v>培根豆芽</v>
      </c>
      <c r="H19" s="41" t="str">
        <f>PHONETIC(G124:G128)</f>
        <v>綠豆芽胡蘿蔔培根大蒜</v>
      </c>
      <c r="I19" s="20" t="str">
        <f>I123</f>
        <v>秘汁豆干</v>
      </c>
      <c r="J19" s="41" t="str">
        <f>PHONETIC(I124:I128)</f>
        <v>豆干醬油二砂糖大蒜</v>
      </c>
      <c r="K19" s="36" t="s">
        <v>1</v>
      </c>
      <c r="L19" s="152" t="s">
        <v>40</v>
      </c>
      <c r="M19" s="20" t="str">
        <f>M123</f>
        <v>仙草甜湯</v>
      </c>
      <c r="N19" s="175" t="str">
        <f>PHONETIC(M124:M128)</f>
        <v>仙草凍紅砂糖</v>
      </c>
      <c r="O19" s="30" t="str">
        <f>O123</f>
        <v>小饅頭</v>
      </c>
      <c r="Q19" s="182">
        <v>5.6</v>
      </c>
      <c r="R19" s="44">
        <v>2.5</v>
      </c>
      <c r="S19" s="45">
        <v>2.2000000000000002</v>
      </c>
      <c r="T19" s="44">
        <v>2.9</v>
      </c>
      <c r="U19" s="36"/>
      <c r="V19" s="46">
        <v>1</v>
      </c>
      <c r="W19" s="47">
        <f t="shared" si="1"/>
        <v>825</v>
      </c>
    </row>
    <row r="20" spans="1:28" ht="23.1" customHeight="1">
      <c r="A20" s="125">
        <f>IF(A19="","",IF(MONTH(A19)&lt;&gt;MONTH(A19+1),"",A19+1))</f>
        <v>45226</v>
      </c>
      <c r="B20" s="123" t="str">
        <f t="shared" si="0"/>
        <v>五</v>
      </c>
      <c r="C20" s="128" t="str">
        <f>B129</f>
        <v>燕麥飯</v>
      </c>
      <c r="D20" s="35" t="str">
        <f>B130&amp;B131</f>
        <v>米燕麥</v>
      </c>
      <c r="E20" s="20" t="str">
        <f>E129</f>
        <v>三鮮豉香</v>
      </c>
      <c r="F20" s="41" t="str">
        <f>PHONETIC(E130:E133)</f>
        <v>魚丁虱目魚丸白蘿蔔豆豉</v>
      </c>
      <c r="G20" s="20" t="str">
        <f>G129</f>
        <v>螞蟻上樹</v>
      </c>
      <c r="H20" s="41" t="str">
        <f>PHONETIC(G130:G134)</f>
        <v>豬絞肉冬粉時蔬乾木耳大蒜</v>
      </c>
      <c r="I20" s="20" t="str">
        <f>I129</f>
        <v>照燒凍腐</v>
      </c>
      <c r="J20" s="41" t="str">
        <f>PHONETIC(I130:I134)</f>
        <v>凍豆腐時瓜醬油紅砂糖</v>
      </c>
      <c r="K20" s="36" t="s">
        <v>1</v>
      </c>
      <c r="L20" s="152" t="s">
        <v>40</v>
      </c>
      <c r="M20" s="20" t="str">
        <f>M129</f>
        <v>味噌蔬湯</v>
      </c>
      <c r="N20" s="175" t="str">
        <f>PHONETIC(M130:M134)</f>
        <v>時蔬味噌薑柴魚片</v>
      </c>
      <c r="O20" s="30" t="str">
        <f>O129</f>
        <v>水果</v>
      </c>
      <c r="P20" s="184" t="s">
        <v>166</v>
      </c>
      <c r="Q20" s="44">
        <v>5.5</v>
      </c>
      <c r="R20" s="44">
        <v>2.5</v>
      </c>
      <c r="S20" s="45">
        <v>1.8</v>
      </c>
      <c r="T20" s="44">
        <v>2.9</v>
      </c>
      <c r="U20" s="36"/>
      <c r="V20" s="46"/>
      <c r="W20" s="47">
        <f t="shared" si="1"/>
        <v>748</v>
      </c>
    </row>
    <row r="21" spans="1:28" ht="23.1" customHeight="1">
      <c r="A21" s="125">
        <f>IF(A20="","",IF(MONTH(A20)&lt;&gt;MONTH(A20+1),"",A20+3))</f>
        <v>45229</v>
      </c>
      <c r="B21" s="123" t="str">
        <f t="shared" si="0"/>
        <v>一</v>
      </c>
      <c r="C21" s="128" t="str">
        <f>B135</f>
        <v>白米飯</v>
      </c>
      <c r="D21" s="35" t="str">
        <f>B136&amp;B137</f>
        <v>米</v>
      </c>
      <c r="E21" s="20" t="str">
        <f>E135</f>
        <v>家常里雞</v>
      </c>
      <c r="F21" s="41" t="str">
        <f>PHONETIC(E136:E140)</f>
        <v>香雞排</v>
      </c>
      <c r="G21" s="20" t="str">
        <f>G135</f>
        <v>鐵板豆腐</v>
      </c>
      <c r="H21" s="41" t="str">
        <f>PHONETIC(G136:G140)</f>
        <v>豆腐脆筍乾木耳大蒜</v>
      </c>
      <c r="I21" s="20" t="str">
        <f>I135</f>
        <v>金沙花椰</v>
      </c>
      <c r="J21" s="122" t="str">
        <f>PHONETIC(I136:I140)</f>
        <v>花椰菜蛋黃粉胡蘿蔔大蒜</v>
      </c>
      <c r="K21" s="36" t="s">
        <v>1</v>
      </c>
      <c r="L21" s="152" t="s">
        <v>40</v>
      </c>
      <c r="M21" s="20" t="str">
        <f>M135</f>
        <v>金針湯</v>
      </c>
      <c r="N21" s="175" t="str">
        <f>PHONETIC(M136:M140)</f>
        <v>金針菜乾榨菜薑豬骨</v>
      </c>
      <c r="O21" s="30" t="str">
        <f>O135</f>
        <v>果汁</v>
      </c>
      <c r="Q21" s="44">
        <v>5</v>
      </c>
      <c r="R21" s="44">
        <v>2.5</v>
      </c>
      <c r="S21" s="45">
        <v>2.2000000000000002</v>
      </c>
      <c r="T21" s="44">
        <v>2.9</v>
      </c>
      <c r="U21" s="36"/>
      <c r="V21" s="46"/>
      <c r="W21" s="47">
        <f t="shared" si="1"/>
        <v>723</v>
      </c>
    </row>
    <row r="22" spans="1:28" ht="23.1" customHeight="1">
      <c r="A22" s="125">
        <f>IF(A21="","",IF(MONTH(A21)&lt;&gt;MONTH(A21+1),"",A21+1))</f>
        <v>45230</v>
      </c>
      <c r="B22" s="123" t="str">
        <f t="shared" si="0"/>
        <v>二</v>
      </c>
      <c r="C22" s="128" t="str">
        <f>B141</f>
        <v>糙米飯</v>
      </c>
      <c r="D22" s="35" t="str">
        <f>B142&amp;B143</f>
        <v>米糙米</v>
      </c>
      <c r="E22" s="20" t="str">
        <f>E141</f>
        <v>泡菜肉片</v>
      </c>
      <c r="F22" s="41" t="str">
        <f>PHONETIC(E142:E146)</f>
        <v>豬後腿肉韓式泡菜大蒜</v>
      </c>
      <c r="G22" s="20" t="str">
        <f>G141</f>
        <v>家常豆干</v>
      </c>
      <c r="H22" s="41" t="str">
        <f>PHONETIC(G142:G146)</f>
        <v>豆干甘藍乾木耳胡蘿蔔大蒜</v>
      </c>
      <c r="I22" s="20" t="str">
        <f>I141</f>
        <v>滷野菜天</v>
      </c>
      <c r="J22" s="122" t="str">
        <f>PHONETIC(I142:I146)</f>
        <v>野菜天</v>
      </c>
      <c r="K22" s="36" t="s">
        <v>1</v>
      </c>
      <c r="L22" s="152" t="s">
        <v>40</v>
      </c>
      <c r="M22" s="20" t="str">
        <f>M141</f>
        <v>時蔬湯</v>
      </c>
      <c r="N22" s="175" t="str">
        <f>PHONETIC(M142:M146)</f>
        <v>時蔬胡蘿蔔薑豬骨</v>
      </c>
      <c r="O22" s="30" t="str">
        <f>O141</f>
        <v>鮮乳</v>
      </c>
      <c r="Q22" s="44">
        <v>5.6</v>
      </c>
      <c r="R22" s="44">
        <v>2.5</v>
      </c>
      <c r="S22" s="45">
        <v>2</v>
      </c>
      <c r="T22" s="44">
        <v>3.1</v>
      </c>
      <c r="U22" s="36">
        <v>1</v>
      </c>
      <c r="V22" s="46"/>
      <c r="W22" s="47">
        <f t="shared" si="1"/>
        <v>889</v>
      </c>
    </row>
    <row r="23" spans="1:28" ht="23.1" customHeight="1">
      <c r="A23" s="2" t="s">
        <v>4</v>
      </c>
      <c r="B23" s="126"/>
      <c r="C23" s="186"/>
      <c r="D23" s="187"/>
      <c r="E23" s="43"/>
      <c r="F23" s="188"/>
      <c r="G23" s="43"/>
      <c r="H23" s="188"/>
      <c r="I23" s="43"/>
      <c r="J23" s="188"/>
      <c r="K23" s="185"/>
      <c r="L23" s="189"/>
      <c r="M23" s="43"/>
      <c r="N23" s="188"/>
      <c r="O23" s="43"/>
      <c r="P23" s="190"/>
      <c r="Q23" s="11"/>
      <c r="R23" s="11"/>
      <c r="S23" s="11"/>
      <c r="T23" s="11"/>
      <c r="U23" s="4"/>
      <c r="V23" s="11"/>
      <c r="W23" s="177"/>
    </row>
    <row r="24" spans="1:28" ht="23.1" customHeight="1">
      <c r="A24" s="16" t="s">
        <v>396</v>
      </c>
      <c r="B24" s="126"/>
      <c r="C24" s="3"/>
      <c r="D24" s="3"/>
    </row>
    <row r="25" spans="1:28">
      <c r="A25" s="25" t="s">
        <v>133</v>
      </c>
      <c r="B25" s="27"/>
      <c r="C25" s="26"/>
      <c r="D25" s="26"/>
      <c r="E25" s="29"/>
      <c r="F25" s="27"/>
      <c r="G25" s="26"/>
      <c r="H25" s="27"/>
      <c r="I25" s="26"/>
      <c r="J25" s="27"/>
      <c r="K25" s="26"/>
      <c r="L25" s="26"/>
      <c r="M25" s="29"/>
      <c r="N25" s="27"/>
      <c r="O25" s="29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4"/>
    </row>
    <row r="26" spans="1:28">
      <c r="A26" s="153" t="s">
        <v>67</v>
      </c>
      <c r="B26" s="154" t="s">
        <v>5</v>
      </c>
      <c r="C26" s="139" t="s">
        <v>15</v>
      </c>
      <c r="D26" s="155" t="s">
        <v>6</v>
      </c>
      <c r="E26" s="139" t="s">
        <v>7</v>
      </c>
      <c r="F26" s="139" t="s">
        <v>15</v>
      </c>
      <c r="G26" s="136" t="s">
        <v>8</v>
      </c>
      <c r="H26" s="139" t="s">
        <v>15</v>
      </c>
      <c r="I26" s="136" t="s">
        <v>9</v>
      </c>
      <c r="J26" s="139" t="s">
        <v>15</v>
      </c>
      <c r="K26" s="156" t="s">
        <v>10</v>
      </c>
      <c r="L26" s="139" t="s">
        <v>15</v>
      </c>
      <c r="M26" s="136" t="s">
        <v>3</v>
      </c>
      <c r="N26" s="137" t="s">
        <v>18</v>
      </c>
      <c r="O26" s="34" t="s">
        <v>167</v>
      </c>
      <c r="P26" s="34" t="s">
        <v>168</v>
      </c>
      <c r="Q26" s="22"/>
      <c r="R26" s="22"/>
      <c r="S26" s="23"/>
      <c r="T26" s="22"/>
      <c r="U26" s="24"/>
      <c r="V26" s="24"/>
      <c r="W26" s="24"/>
      <c r="X26" s="24"/>
      <c r="Y26" s="24"/>
      <c r="Z26" s="24"/>
      <c r="AA26" s="24"/>
    </row>
    <row r="27" spans="1:28" s="8" customFormat="1" ht="16.5" customHeight="1">
      <c r="A27" s="82" t="str">
        <f>B3</f>
        <v>一</v>
      </c>
      <c r="B27" s="275" t="s">
        <v>57</v>
      </c>
      <c r="C27" s="275"/>
      <c r="D27" s="85" t="str">
        <f t="shared" ref="D27:D32" si="3">IF(C27,"公斤","")</f>
        <v/>
      </c>
      <c r="E27" s="105" t="s">
        <v>408</v>
      </c>
      <c r="F27" s="105"/>
      <c r="G27" s="238" t="s">
        <v>268</v>
      </c>
      <c r="H27" s="238"/>
      <c r="I27" s="251" t="s">
        <v>279</v>
      </c>
      <c r="J27" s="160"/>
      <c r="K27" s="88" t="s">
        <v>1</v>
      </c>
      <c r="L27" s="89"/>
      <c r="M27" s="238" t="s">
        <v>295</v>
      </c>
      <c r="N27" s="18"/>
      <c r="O27" s="246" t="s">
        <v>114</v>
      </c>
      <c r="P27" s="145"/>
      <c r="Q27" s="12"/>
      <c r="R27" s="12"/>
      <c r="S27" s="14"/>
      <c r="T27" s="12"/>
    </row>
    <row r="28" spans="1:28" s="8" customFormat="1" ht="16.5" customHeight="1">
      <c r="A28" s="90">
        <f>A3</f>
        <v>45201</v>
      </c>
      <c r="B28" s="238" t="s">
        <v>11</v>
      </c>
      <c r="C28" s="238">
        <v>10</v>
      </c>
      <c r="D28" s="85" t="str">
        <f t="shared" si="3"/>
        <v>公斤</v>
      </c>
      <c r="E28" s="140" t="s">
        <v>409</v>
      </c>
      <c r="F28" s="18">
        <v>6.5</v>
      </c>
      <c r="G28" s="140" t="s">
        <v>269</v>
      </c>
      <c r="H28" s="18">
        <v>5</v>
      </c>
      <c r="I28" s="140" t="s">
        <v>280</v>
      </c>
      <c r="J28" s="160">
        <v>7</v>
      </c>
      <c r="K28" s="94" t="s">
        <v>10</v>
      </c>
      <c r="L28" s="95">
        <v>7</v>
      </c>
      <c r="M28" s="238" t="s">
        <v>296</v>
      </c>
      <c r="N28" s="18">
        <v>0.2</v>
      </c>
      <c r="O28" s="146"/>
      <c r="P28" s="118"/>
      <c r="Q28" s="12"/>
      <c r="R28" s="12"/>
      <c r="S28" s="13"/>
      <c r="T28" s="12"/>
    </row>
    <row r="29" spans="1:28" s="8" customFormat="1" ht="16.5" customHeight="1">
      <c r="A29" s="97"/>
      <c r="B29" s="238"/>
      <c r="C29" s="238"/>
      <c r="D29" s="85" t="str">
        <f t="shared" si="3"/>
        <v/>
      </c>
      <c r="E29" s="140"/>
      <c r="F29" s="161"/>
      <c r="G29" s="164" t="s">
        <v>270</v>
      </c>
      <c r="H29" s="18">
        <v>2</v>
      </c>
      <c r="I29" s="140" t="s">
        <v>212</v>
      </c>
      <c r="J29" s="160">
        <v>0.5</v>
      </c>
      <c r="K29" s="88" t="s">
        <v>12</v>
      </c>
      <c r="L29" s="89">
        <v>0.05</v>
      </c>
      <c r="M29" s="238" t="s">
        <v>87</v>
      </c>
      <c r="N29" s="18">
        <v>0.05</v>
      </c>
      <c r="O29" s="133"/>
      <c r="P29" s="92"/>
      <c r="Q29" s="12"/>
      <c r="R29" s="12"/>
      <c r="S29" s="13"/>
      <c r="T29" s="12"/>
    </row>
    <row r="30" spans="1:28" s="8" customFormat="1" ht="16.5" customHeight="1">
      <c r="A30" s="97"/>
      <c r="B30" s="238"/>
      <c r="C30" s="238"/>
      <c r="D30" s="85" t="str">
        <f t="shared" si="3"/>
        <v/>
      </c>
      <c r="E30" s="140"/>
      <c r="F30" s="161"/>
      <c r="G30" s="140" t="s">
        <v>222</v>
      </c>
      <c r="H30" s="18">
        <v>1</v>
      </c>
      <c r="I30" s="164" t="s">
        <v>281</v>
      </c>
      <c r="J30" s="160">
        <v>0.01</v>
      </c>
      <c r="K30" s="88"/>
      <c r="L30" s="89"/>
      <c r="M30" s="140" t="s">
        <v>297</v>
      </c>
      <c r="N30" s="18">
        <v>0.6</v>
      </c>
      <c r="O30" s="134"/>
      <c r="P30" s="83"/>
      <c r="Q30" s="12"/>
      <c r="R30" s="12"/>
      <c r="S30" s="13"/>
      <c r="T30" s="12"/>
    </row>
    <row r="31" spans="1:28" s="8" customFormat="1" ht="16.5" customHeight="1">
      <c r="A31" s="97"/>
      <c r="B31" s="238"/>
      <c r="C31" s="238"/>
      <c r="D31" s="85" t="str">
        <f t="shared" si="3"/>
        <v/>
      </c>
      <c r="E31" s="140"/>
      <c r="F31" s="161"/>
      <c r="G31" s="140" t="s">
        <v>12</v>
      </c>
      <c r="H31" s="18">
        <v>0.05</v>
      </c>
      <c r="I31" s="164" t="s">
        <v>12</v>
      </c>
      <c r="J31" s="160">
        <v>0.05</v>
      </c>
      <c r="K31" s="88"/>
      <c r="L31" s="89"/>
      <c r="M31" s="38"/>
      <c r="N31" s="112"/>
      <c r="O31" s="135"/>
      <c r="P31" s="83"/>
      <c r="Q31" s="12"/>
      <c r="R31" s="12"/>
      <c r="S31" s="13"/>
      <c r="T31" s="12"/>
    </row>
    <row r="32" spans="1:28" s="8" customFormat="1" ht="16.5" customHeight="1">
      <c r="A32" s="97"/>
      <c r="B32" s="238"/>
      <c r="C32" s="238"/>
      <c r="D32" s="85" t="str">
        <f t="shared" si="3"/>
        <v/>
      </c>
      <c r="E32" s="165"/>
      <c r="F32" s="165"/>
      <c r="G32" s="38"/>
      <c r="H32" s="83"/>
      <c r="I32" s="38"/>
      <c r="J32" s="83"/>
      <c r="K32" s="88"/>
      <c r="L32" s="89"/>
      <c r="M32" s="98"/>
      <c r="N32" s="112"/>
      <c r="O32" s="143"/>
      <c r="P32" s="83"/>
      <c r="Q32" s="12"/>
      <c r="R32" s="12"/>
      <c r="S32" s="13"/>
      <c r="T32" s="12"/>
    </row>
    <row r="33" spans="1:20" s="8" customFormat="1" ht="16.5" customHeight="1">
      <c r="A33" s="82" t="str">
        <f>B4</f>
        <v>二</v>
      </c>
      <c r="B33" s="166" t="s">
        <v>0</v>
      </c>
      <c r="C33" s="238"/>
      <c r="D33" s="85"/>
      <c r="E33" s="105" t="s">
        <v>468</v>
      </c>
      <c r="F33" s="105"/>
      <c r="G33" s="238" t="s">
        <v>271</v>
      </c>
      <c r="H33" s="18"/>
      <c r="I33" s="251" t="s">
        <v>282</v>
      </c>
      <c r="J33" s="160"/>
      <c r="K33" s="88" t="s">
        <v>1</v>
      </c>
      <c r="L33" s="89"/>
      <c r="M33" s="18" t="s">
        <v>298</v>
      </c>
      <c r="N33" s="18"/>
      <c r="O33" s="247" t="s">
        <v>186</v>
      </c>
      <c r="Q33" s="12"/>
      <c r="R33" s="12"/>
      <c r="S33" s="14"/>
      <c r="T33" s="12"/>
    </row>
    <row r="34" spans="1:20" s="8" customFormat="1" ht="16.5" customHeight="1">
      <c r="A34" s="90">
        <f>A4</f>
        <v>45202</v>
      </c>
      <c r="B34" s="238" t="s">
        <v>11</v>
      </c>
      <c r="C34" s="238">
        <v>7</v>
      </c>
      <c r="D34" s="85" t="str">
        <f>IF(C33,"公斤","")</f>
        <v/>
      </c>
      <c r="E34" s="140" t="s">
        <v>469</v>
      </c>
      <c r="F34" s="18">
        <v>6</v>
      </c>
      <c r="G34" s="140" t="s">
        <v>272</v>
      </c>
      <c r="H34" s="18">
        <v>3</v>
      </c>
      <c r="I34" s="140" t="s">
        <v>283</v>
      </c>
      <c r="J34" s="160">
        <v>1.8</v>
      </c>
      <c r="K34" s="94" t="s">
        <v>10</v>
      </c>
      <c r="L34" s="95">
        <v>7</v>
      </c>
      <c r="M34" s="238" t="s">
        <v>299</v>
      </c>
      <c r="N34" s="18">
        <v>2</v>
      </c>
      <c r="O34" s="144"/>
      <c r="P34" s="96"/>
      <c r="Q34" s="12"/>
      <c r="R34" s="12"/>
      <c r="S34" s="13"/>
      <c r="T34" s="12"/>
    </row>
    <row r="35" spans="1:20" s="8" customFormat="1" ht="16.5" customHeight="1">
      <c r="A35" s="82"/>
      <c r="B35" s="238" t="s">
        <v>13</v>
      </c>
      <c r="C35" s="238">
        <v>3</v>
      </c>
      <c r="D35" s="85" t="str">
        <f>IF(C34,"公斤","")</f>
        <v>公斤</v>
      </c>
      <c r="E35" s="32"/>
      <c r="F35" s="163"/>
      <c r="G35" s="140" t="s">
        <v>273</v>
      </c>
      <c r="H35" s="18">
        <v>3</v>
      </c>
      <c r="I35" s="140" t="s">
        <v>284</v>
      </c>
      <c r="J35" s="160">
        <v>2</v>
      </c>
      <c r="K35" s="88" t="s">
        <v>12</v>
      </c>
      <c r="L35" s="89">
        <v>0.05</v>
      </c>
      <c r="M35" s="32" t="s">
        <v>300</v>
      </c>
      <c r="N35" s="18">
        <v>2</v>
      </c>
      <c r="O35" s="135"/>
      <c r="P35" s="96"/>
      <c r="Q35" s="12"/>
      <c r="R35" s="12"/>
      <c r="S35" s="13"/>
      <c r="T35" s="12"/>
    </row>
    <row r="36" spans="1:20" s="8" customFormat="1" ht="16.5" customHeight="1">
      <c r="A36" s="82"/>
      <c r="B36" s="165"/>
      <c r="C36" s="165"/>
      <c r="D36" s="24"/>
      <c r="E36" s="140"/>
      <c r="F36" s="161"/>
      <c r="G36" s="164" t="s">
        <v>211</v>
      </c>
      <c r="H36" s="160">
        <v>0.01</v>
      </c>
      <c r="I36" s="164" t="s">
        <v>285</v>
      </c>
      <c r="J36" s="160">
        <v>3</v>
      </c>
      <c r="K36" s="24"/>
      <c r="L36" s="24"/>
      <c r="M36" s="238" t="s">
        <v>301</v>
      </c>
      <c r="N36" s="18">
        <v>1</v>
      </c>
      <c r="O36" s="135"/>
      <c r="P36" s="96"/>
      <c r="Q36" s="12"/>
      <c r="R36" s="12"/>
      <c r="S36" s="13"/>
      <c r="T36" s="12"/>
    </row>
    <row r="37" spans="1:20" s="8" customFormat="1" ht="16.5" customHeight="1">
      <c r="A37" s="82"/>
      <c r="B37" s="238"/>
      <c r="C37" s="238"/>
      <c r="D37" s="24"/>
      <c r="E37" s="140"/>
      <c r="F37" s="161"/>
      <c r="G37" s="140" t="s">
        <v>212</v>
      </c>
      <c r="H37" s="18">
        <v>1</v>
      </c>
      <c r="I37" s="140" t="s">
        <v>286</v>
      </c>
      <c r="J37" s="18">
        <v>1</v>
      </c>
      <c r="K37" s="24"/>
      <c r="L37" s="24"/>
      <c r="M37" s="38"/>
      <c r="N37" s="96"/>
      <c r="O37" s="135"/>
      <c r="P37" s="96"/>
      <c r="Q37" s="12"/>
      <c r="R37" s="12"/>
      <c r="S37" s="13"/>
      <c r="T37" s="12"/>
    </row>
    <row r="38" spans="1:20" s="8" customFormat="1" ht="16.5" customHeight="1">
      <c r="A38" s="82"/>
      <c r="B38" s="238"/>
      <c r="C38" s="238"/>
      <c r="D38" s="24"/>
      <c r="E38" s="115"/>
      <c r="F38" s="115"/>
      <c r="G38" s="140" t="s">
        <v>12</v>
      </c>
      <c r="H38" s="18">
        <v>0.05</v>
      </c>
      <c r="I38" s="140" t="s">
        <v>12</v>
      </c>
      <c r="J38" s="18">
        <v>0.05</v>
      </c>
      <c r="K38" s="24"/>
      <c r="L38" s="24"/>
      <c r="M38" s="24"/>
      <c r="N38" s="167"/>
      <c r="Q38" s="12"/>
      <c r="R38" s="12"/>
      <c r="S38" s="13"/>
      <c r="T38" s="12"/>
    </row>
    <row r="39" spans="1:20" s="8" customFormat="1" ht="16.5" customHeight="1">
      <c r="A39" s="82" t="str">
        <f>B5</f>
        <v>三</v>
      </c>
      <c r="B39" s="275" t="s">
        <v>202</v>
      </c>
      <c r="C39" s="275"/>
      <c r="D39" s="85"/>
      <c r="E39" s="168" t="s">
        <v>214</v>
      </c>
      <c r="F39" s="18"/>
      <c r="G39" s="238" t="s">
        <v>274</v>
      </c>
      <c r="H39" s="18"/>
      <c r="I39" s="238" t="s">
        <v>287</v>
      </c>
      <c r="J39" s="18"/>
      <c r="K39" s="88" t="s">
        <v>1</v>
      </c>
      <c r="L39" s="89"/>
      <c r="M39" s="238" t="s">
        <v>302</v>
      </c>
      <c r="N39" s="18"/>
      <c r="O39" s="248" t="s">
        <v>181</v>
      </c>
      <c r="Q39" s="48"/>
      <c r="R39" s="14"/>
      <c r="S39" s="14"/>
      <c r="T39" s="12"/>
    </row>
    <row r="40" spans="1:20" s="8" customFormat="1" ht="16.5" customHeight="1">
      <c r="A40" s="102">
        <f>A5</f>
        <v>45203</v>
      </c>
      <c r="B40" s="238" t="s">
        <v>203</v>
      </c>
      <c r="C40" s="238">
        <v>4</v>
      </c>
      <c r="D40" s="85"/>
      <c r="E40" s="140" t="s">
        <v>69</v>
      </c>
      <c r="F40" s="18">
        <v>6</v>
      </c>
      <c r="G40" s="140" t="s">
        <v>275</v>
      </c>
      <c r="H40" s="18">
        <v>4</v>
      </c>
      <c r="I40" s="140" t="s">
        <v>288</v>
      </c>
      <c r="J40" s="18">
        <v>5</v>
      </c>
      <c r="K40" s="94" t="s">
        <v>10</v>
      </c>
      <c r="L40" s="95">
        <v>7</v>
      </c>
      <c r="M40" s="238" t="s">
        <v>97</v>
      </c>
      <c r="N40" s="18">
        <v>1.1000000000000001</v>
      </c>
      <c r="Q40" s="49"/>
      <c r="R40" s="50"/>
      <c r="S40" s="13"/>
      <c r="T40" s="12"/>
    </row>
    <row r="41" spans="1:20" s="8" customFormat="1" ht="16.5" customHeight="1">
      <c r="A41" s="97"/>
      <c r="B41" s="165"/>
      <c r="C41" s="165"/>
      <c r="D41" s="85"/>
      <c r="E41" s="140" t="s">
        <v>210</v>
      </c>
      <c r="F41" s="18">
        <v>4</v>
      </c>
      <c r="G41" s="140"/>
      <c r="H41" s="161"/>
      <c r="I41" s="140"/>
      <c r="J41" s="18"/>
      <c r="K41" s="88" t="s">
        <v>12</v>
      </c>
      <c r="L41" s="89">
        <v>0.05</v>
      </c>
      <c r="M41" s="238" t="s">
        <v>155</v>
      </c>
      <c r="N41" s="18">
        <v>2</v>
      </c>
      <c r="Q41" s="49"/>
      <c r="R41" s="50"/>
      <c r="S41" s="13"/>
      <c r="T41" s="12"/>
    </row>
    <row r="42" spans="1:20" s="8" customFormat="1" ht="16.5" customHeight="1">
      <c r="A42" s="97"/>
      <c r="B42" s="165"/>
      <c r="C42" s="165"/>
      <c r="D42" s="85"/>
      <c r="E42" s="140" t="s">
        <v>212</v>
      </c>
      <c r="F42" s="18">
        <v>1</v>
      </c>
      <c r="G42" s="140"/>
      <c r="H42" s="161"/>
      <c r="I42" s="140" t="s">
        <v>12</v>
      </c>
      <c r="J42" s="18">
        <v>0.05</v>
      </c>
      <c r="K42" s="88"/>
      <c r="L42" s="89"/>
      <c r="M42" s="238" t="s">
        <v>303</v>
      </c>
      <c r="N42" s="18">
        <v>2</v>
      </c>
      <c r="Q42" s="49"/>
      <c r="R42" s="50"/>
      <c r="S42" s="13"/>
      <c r="T42" s="12"/>
    </row>
    <row r="43" spans="1:20" s="8" customFormat="1" ht="16.5" customHeight="1">
      <c r="A43" s="97"/>
      <c r="B43" s="238"/>
      <c r="C43" s="238"/>
      <c r="D43" s="85" t="str">
        <f t="shared" ref="D43:D91" si="4">IF(C43,"公斤","")</f>
        <v/>
      </c>
      <c r="E43" s="140" t="s">
        <v>213</v>
      </c>
      <c r="F43" s="18">
        <v>0.01</v>
      </c>
      <c r="G43" s="140"/>
      <c r="H43" s="161"/>
      <c r="I43" s="38"/>
      <c r="J43" s="83"/>
      <c r="K43" s="88"/>
      <c r="L43" s="89"/>
      <c r="M43" s="238" t="s">
        <v>95</v>
      </c>
      <c r="N43" s="18">
        <v>0.01</v>
      </c>
      <c r="Q43" s="12"/>
      <c r="R43" s="12"/>
      <c r="S43" s="13"/>
      <c r="T43" s="12"/>
    </row>
    <row r="44" spans="1:20" s="8" customFormat="1" ht="16.5" customHeight="1">
      <c r="A44" s="97"/>
      <c r="B44" s="238"/>
      <c r="C44" s="238"/>
      <c r="D44" s="85" t="str">
        <f t="shared" si="4"/>
        <v/>
      </c>
      <c r="E44" s="140" t="s">
        <v>12</v>
      </c>
      <c r="F44" s="18">
        <v>0.05</v>
      </c>
      <c r="G44" s="84"/>
      <c r="H44" s="93"/>
      <c r="I44" s="99"/>
      <c r="J44" s="39"/>
      <c r="K44" s="88"/>
      <c r="L44" s="89"/>
      <c r="M44" s="99"/>
      <c r="N44" s="96"/>
      <c r="Q44" s="12"/>
      <c r="R44" s="12"/>
      <c r="S44" s="13"/>
      <c r="T44" s="12"/>
    </row>
    <row r="45" spans="1:20" s="199" customFormat="1" ht="16.5" customHeight="1">
      <c r="A45" s="205" t="str">
        <f>B6</f>
        <v>四</v>
      </c>
      <c r="B45" s="275" t="s">
        <v>0</v>
      </c>
      <c r="C45" s="275"/>
      <c r="D45" s="19"/>
      <c r="E45" s="238" t="s">
        <v>215</v>
      </c>
      <c r="F45" s="238"/>
      <c r="G45" s="238" t="s">
        <v>276</v>
      </c>
      <c r="H45" s="18"/>
      <c r="I45" s="251" t="s">
        <v>289</v>
      </c>
      <c r="J45" s="160"/>
      <c r="K45" s="206" t="s">
        <v>1</v>
      </c>
      <c r="L45" s="207"/>
      <c r="M45" s="238" t="s">
        <v>304</v>
      </c>
      <c r="N45" s="18"/>
      <c r="O45" s="249" t="s">
        <v>183</v>
      </c>
      <c r="P45" s="208"/>
      <c r="Q45" s="195"/>
      <c r="R45" s="196"/>
      <c r="S45" s="197"/>
      <c r="T45" s="198"/>
    </row>
    <row r="46" spans="1:20" s="199" customFormat="1" ht="16.5" customHeight="1">
      <c r="A46" s="209">
        <f>A6</f>
        <v>45204</v>
      </c>
      <c r="B46" s="238" t="s">
        <v>11</v>
      </c>
      <c r="C46" s="238">
        <v>7</v>
      </c>
      <c r="D46" s="19"/>
      <c r="E46" s="140" t="s">
        <v>72</v>
      </c>
      <c r="F46" s="18">
        <v>9</v>
      </c>
      <c r="G46" s="140" t="s">
        <v>277</v>
      </c>
      <c r="H46" s="18">
        <v>0.2</v>
      </c>
      <c r="I46" s="140" t="s">
        <v>289</v>
      </c>
      <c r="J46" s="160">
        <v>4</v>
      </c>
      <c r="K46" s="214" t="s">
        <v>10</v>
      </c>
      <c r="L46" s="215">
        <v>7</v>
      </c>
      <c r="M46" s="238" t="s">
        <v>305</v>
      </c>
      <c r="N46" s="18">
        <v>2</v>
      </c>
      <c r="O46" s="216"/>
      <c r="P46" s="217"/>
      <c r="Q46" s="200"/>
      <c r="R46" s="201"/>
      <c r="S46" s="202"/>
      <c r="T46" s="198"/>
    </row>
    <row r="47" spans="1:20" s="199" customFormat="1" ht="16.5" customHeight="1">
      <c r="A47" s="205"/>
      <c r="B47" s="238" t="s">
        <v>13</v>
      </c>
      <c r="C47" s="238">
        <v>3</v>
      </c>
      <c r="D47" s="19"/>
      <c r="E47" s="140" t="s">
        <v>216</v>
      </c>
      <c r="F47" s="18">
        <v>3</v>
      </c>
      <c r="G47" s="140" t="s">
        <v>278</v>
      </c>
      <c r="H47" s="18">
        <v>1</v>
      </c>
      <c r="I47" s="218"/>
      <c r="J47" s="213"/>
      <c r="K47" s="206" t="s">
        <v>12</v>
      </c>
      <c r="L47" s="207">
        <v>0.05</v>
      </c>
      <c r="M47" s="238" t="s">
        <v>154</v>
      </c>
      <c r="N47" s="18">
        <v>1</v>
      </c>
      <c r="O47" s="219"/>
      <c r="P47" s="217"/>
      <c r="Q47" s="195"/>
      <c r="R47" s="201"/>
      <c r="S47" s="202"/>
      <c r="T47" s="198"/>
    </row>
    <row r="48" spans="1:20" s="199" customFormat="1" ht="16.5" customHeight="1">
      <c r="A48" s="205"/>
      <c r="B48" s="252"/>
      <c r="C48" s="252"/>
      <c r="D48" s="19"/>
      <c r="E48" s="140" t="s">
        <v>12</v>
      </c>
      <c r="F48" s="18">
        <v>0.05</v>
      </c>
      <c r="G48" s="140" t="s">
        <v>12</v>
      </c>
      <c r="H48" s="18">
        <v>0.05</v>
      </c>
      <c r="I48" s="218"/>
      <c r="J48" s="213"/>
      <c r="K48" s="206"/>
      <c r="L48" s="207"/>
      <c r="M48" s="210"/>
      <c r="N48" s="211"/>
      <c r="O48" s="220"/>
      <c r="P48" s="221"/>
      <c r="Q48" s="195"/>
      <c r="R48" s="201"/>
      <c r="S48" s="202"/>
      <c r="T48" s="198"/>
    </row>
    <row r="49" spans="1:22" s="199" customFormat="1" ht="16.5" customHeight="1">
      <c r="A49" s="205"/>
      <c r="B49" s="252"/>
      <c r="C49" s="252"/>
      <c r="D49" s="19"/>
      <c r="E49" s="140"/>
      <c r="F49" s="18"/>
      <c r="G49" s="140"/>
      <c r="H49" s="18"/>
      <c r="I49" s="212"/>
      <c r="J49" s="211"/>
      <c r="K49" s="206"/>
      <c r="L49" s="207"/>
      <c r="M49" s="210"/>
      <c r="N49" s="211"/>
      <c r="O49" s="220"/>
      <c r="P49" s="221"/>
      <c r="Q49" s="203"/>
      <c r="R49" s="204"/>
      <c r="S49" s="202"/>
      <c r="T49" s="198"/>
    </row>
    <row r="50" spans="1:22" s="8" customFormat="1" ht="16.5" customHeight="1">
      <c r="A50" s="205"/>
      <c r="B50" s="165"/>
      <c r="C50" s="165"/>
      <c r="D50" s="19"/>
      <c r="E50" s="222"/>
      <c r="F50" s="223"/>
      <c r="G50" s="100"/>
      <c r="H50" s="221"/>
      <c r="I50" s="212"/>
      <c r="J50" s="211"/>
      <c r="K50" s="206"/>
      <c r="L50" s="207"/>
      <c r="M50" s="210"/>
      <c r="N50" s="211"/>
      <c r="O50" s="224"/>
      <c r="P50" s="224"/>
      <c r="Q50" s="12"/>
      <c r="R50" s="12"/>
      <c r="S50" s="13"/>
      <c r="T50" s="12"/>
    </row>
    <row r="51" spans="1:22" s="8" customFormat="1" ht="16.5" customHeight="1">
      <c r="A51" s="82" t="str">
        <f>B7</f>
        <v>五</v>
      </c>
      <c r="B51" s="275" t="s">
        <v>55</v>
      </c>
      <c r="C51" s="275"/>
      <c r="D51" s="85" t="str">
        <f>IF(C51,"公斤","")</f>
        <v/>
      </c>
      <c r="E51" s="238" t="s">
        <v>217</v>
      </c>
      <c r="F51" s="238"/>
      <c r="G51" s="238" t="s">
        <v>290</v>
      </c>
      <c r="H51" s="18"/>
      <c r="I51" s="251" t="s">
        <v>293</v>
      </c>
      <c r="J51" s="160"/>
      <c r="K51" s="88" t="s">
        <v>1</v>
      </c>
      <c r="L51" s="89"/>
      <c r="M51" s="238" t="s">
        <v>306</v>
      </c>
      <c r="N51" s="18"/>
      <c r="O51" s="246" t="s">
        <v>180</v>
      </c>
      <c r="P51" s="184" t="s">
        <v>166</v>
      </c>
      <c r="Q51" s="12"/>
      <c r="R51" s="12"/>
      <c r="S51" s="14"/>
      <c r="T51" s="12"/>
    </row>
    <row r="52" spans="1:22" s="8" customFormat="1" ht="16.5" customHeight="1">
      <c r="A52" s="90">
        <f>A7</f>
        <v>45205</v>
      </c>
      <c r="B52" s="238" t="s">
        <v>11</v>
      </c>
      <c r="C52" s="238">
        <v>10</v>
      </c>
      <c r="D52" s="85" t="str">
        <f>IF(C52,"公斤","")</f>
        <v>公斤</v>
      </c>
      <c r="E52" s="140" t="s">
        <v>218</v>
      </c>
      <c r="F52" s="18">
        <v>4</v>
      </c>
      <c r="G52" s="140" t="s">
        <v>291</v>
      </c>
      <c r="H52" s="18">
        <v>1.8</v>
      </c>
      <c r="I52" s="140" t="s">
        <v>294</v>
      </c>
      <c r="J52" s="18">
        <v>0.5</v>
      </c>
      <c r="K52" s="94" t="s">
        <v>10</v>
      </c>
      <c r="L52" s="95">
        <v>7</v>
      </c>
      <c r="M52" s="238" t="s">
        <v>307</v>
      </c>
      <c r="N52" s="18">
        <v>0.1</v>
      </c>
      <c r="Q52" s="12"/>
      <c r="R52" s="12"/>
      <c r="S52" s="13"/>
      <c r="T52" s="12"/>
    </row>
    <row r="53" spans="1:22" s="8" customFormat="1" ht="16.5" customHeight="1">
      <c r="A53" s="97"/>
      <c r="B53" s="238" t="s">
        <v>56</v>
      </c>
      <c r="C53" s="238">
        <v>0.1</v>
      </c>
      <c r="D53" s="85" t="str">
        <f>IF(C53,"公斤","")</f>
        <v>公斤</v>
      </c>
      <c r="E53" s="140" t="s">
        <v>219</v>
      </c>
      <c r="F53" s="18">
        <v>4</v>
      </c>
      <c r="G53" s="140" t="s">
        <v>224</v>
      </c>
      <c r="H53" s="18">
        <v>2</v>
      </c>
      <c r="I53" s="140" t="s">
        <v>94</v>
      </c>
      <c r="J53" s="18">
        <v>5</v>
      </c>
      <c r="K53" s="88" t="s">
        <v>12</v>
      </c>
      <c r="L53" s="89">
        <v>0.05</v>
      </c>
      <c r="M53" s="238" t="s">
        <v>308</v>
      </c>
      <c r="N53" s="18">
        <v>1</v>
      </c>
      <c r="Q53" s="12"/>
      <c r="R53" s="12"/>
      <c r="S53" s="13"/>
      <c r="T53" s="12"/>
    </row>
    <row r="54" spans="1:22" s="8" customFormat="1" ht="16.5" customHeight="1">
      <c r="A54" s="97"/>
      <c r="B54" s="238"/>
      <c r="C54" s="238"/>
      <c r="D54" s="85" t="str">
        <f t="shared" ref="D54:D59" si="5">IF(C54,"公斤","")</f>
        <v/>
      </c>
      <c r="E54" s="140" t="s">
        <v>220</v>
      </c>
      <c r="F54" s="18">
        <v>4</v>
      </c>
      <c r="G54" s="140" t="s">
        <v>292</v>
      </c>
      <c r="H54" s="18">
        <v>0.1</v>
      </c>
      <c r="I54" s="140" t="s">
        <v>212</v>
      </c>
      <c r="J54" s="18">
        <v>1</v>
      </c>
      <c r="K54" s="88"/>
      <c r="L54" s="89"/>
      <c r="M54" s="238" t="s">
        <v>87</v>
      </c>
      <c r="N54" s="18">
        <v>0.05</v>
      </c>
      <c r="Q54" s="12"/>
      <c r="R54" s="12"/>
      <c r="S54" s="13"/>
      <c r="T54" s="12"/>
    </row>
    <row r="55" spans="1:22" s="8" customFormat="1" ht="16.5" customHeight="1">
      <c r="A55" s="97"/>
      <c r="B55" s="165"/>
      <c r="C55" s="165"/>
      <c r="D55" s="165"/>
      <c r="E55" s="140" t="s">
        <v>12</v>
      </c>
      <c r="F55" s="18">
        <v>0.05</v>
      </c>
      <c r="G55" s="140" t="s">
        <v>212</v>
      </c>
      <c r="H55" s="18">
        <v>2</v>
      </c>
      <c r="I55" s="140" t="s">
        <v>12</v>
      </c>
      <c r="J55" s="18">
        <v>0.05</v>
      </c>
      <c r="K55" s="88"/>
      <c r="L55" s="89"/>
      <c r="M55" s="238" t="s">
        <v>309</v>
      </c>
      <c r="N55" s="18">
        <v>1</v>
      </c>
      <c r="Q55" s="12"/>
      <c r="R55" s="12"/>
      <c r="S55" s="13"/>
      <c r="T55" s="12"/>
    </row>
    <row r="56" spans="1:22" s="8" customFormat="1" ht="16.5" customHeight="1">
      <c r="A56" s="97"/>
      <c r="B56" s="165"/>
      <c r="C56" s="165"/>
      <c r="D56" s="165"/>
      <c r="E56" s="84"/>
      <c r="F56" s="39"/>
      <c r="G56" s="140" t="s">
        <v>12</v>
      </c>
      <c r="H56" s="18">
        <v>0.05</v>
      </c>
      <c r="I56" s="99"/>
      <c r="J56" s="39"/>
      <c r="K56" s="88"/>
      <c r="L56" s="89"/>
      <c r="M56" s="99"/>
      <c r="N56" s="96"/>
      <c r="Q56" s="12"/>
      <c r="R56" s="12"/>
      <c r="S56" s="13"/>
      <c r="T56" s="12"/>
    </row>
    <row r="57" spans="1:22" s="8" customFormat="1" ht="16.5" customHeight="1">
      <c r="A57" s="82" t="str">
        <f>B8</f>
        <v>三</v>
      </c>
      <c r="B57" s="275" t="s">
        <v>204</v>
      </c>
      <c r="C57" s="275"/>
      <c r="D57" s="165"/>
      <c r="E57" s="238" t="s">
        <v>226</v>
      </c>
      <c r="F57" s="238"/>
      <c r="G57" s="238" t="s">
        <v>221</v>
      </c>
      <c r="H57" s="238"/>
      <c r="I57" s="251" t="s">
        <v>398</v>
      </c>
      <c r="J57" s="160"/>
      <c r="K57" s="88" t="s">
        <v>1</v>
      </c>
      <c r="L57" s="89"/>
      <c r="M57" s="238" t="s">
        <v>310</v>
      </c>
      <c r="N57" s="18"/>
      <c r="O57" s="248" t="s">
        <v>118</v>
      </c>
      <c r="Q57" s="12"/>
      <c r="T57" s="12"/>
    </row>
    <row r="58" spans="1:22" s="8" customFormat="1" ht="16.5" customHeight="1">
      <c r="A58" s="90">
        <f>A8</f>
        <v>45210</v>
      </c>
      <c r="B58" s="238" t="s">
        <v>205</v>
      </c>
      <c r="C58" s="238">
        <v>4</v>
      </c>
      <c r="D58" s="85" t="str">
        <f t="shared" si="5"/>
        <v>公斤</v>
      </c>
      <c r="E58" s="140" t="s">
        <v>227</v>
      </c>
      <c r="F58" s="18">
        <v>4</v>
      </c>
      <c r="G58" s="140" t="s">
        <v>222</v>
      </c>
      <c r="H58" s="18">
        <v>3.5</v>
      </c>
      <c r="I58" s="140" t="s">
        <v>314</v>
      </c>
      <c r="J58" s="160">
        <v>7</v>
      </c>
      <c r="K58" s="94" t="s">
        <v>10</v>
      </c>
      <c r="L58" s="95">
        <v>7</v>
      </c>
      <c r="M58" s="238" t="s">
        <v>297</v>
      </c>
      <c r="N58" s="18">
        <v>0.6</v>
      </c>
      <c r="Q58" s="12"/>
      <c r="T58" s="12"/>
    </row>
    <row r="59" spans="1:22" s="8" customFormat="1" ht="16.5" customHeight="1">
      <c r="A59" s="82"/>
      <c r="B59" s="238"/>
      <c r="C59" s="238"/>
      <c r="D59" s="85" t="str">
        <f t="shared" si="5"/>
        <v/>
      </c>
      <c r="E59" s="140"/>
      <c r="F59" s="161"/>
      <c r="G59" s="140" t="s">
        <v>223</v>
      </c>
      <c r="H59" s="18">
        <v>4</v>
      </c>
      <c r="I59" s="140" t="s">
        <v>315</v>
      </c>
      <c r="J59" s="160">
        <v>0.5</v>
      </c>
      <c r="K59" s="88" t="s">
        <v>12</v>
      </c>
      <c r="L59" s="89">
        <v>0.05</v>
      </c>
      <c r="M59" s="238" t="s">
        <v>311</v>
      </c>
      <c r="N59" s="18">
        <v>3</v>
      </c>
      <c r="Q59" s="12"/>
      <c r="T59" s="12"/>
    </row>
    <row r="60" spans="1:22" s="8" customFormat="1" ht="16.5" customHeight="1">
      <c r="A60" s="82"/>
      <c r="B60" s="238"/>
      <c r="C60" s="238"/>
      <c r="D60" s="85" t="str">
        <f t="shared" ref="D60:D62" si="6">IF(C60,"公斤","")</f>
        <v/>
      </c>
      <c r="E60" s="140"/>
      <c r="F60" s="161"/>
      <c r="G60" s="140" t="s">
        <v>224</v>
      </c>
      <c r="H60" s="18">
        <v>1</v>
      </c>
      <c r="I60" s="164" t="s">
        <v>399</v>
      </c>
      <c r="J60" s="160">
        <v>0.05</v>
      </c>
      <c r="K60" s="88"/>
      <c r="L60" s="89"/>
      <c r="M60" s="238" t="s">
        <v>312</v>
      </c>
      <c r="N60" s="18">
        <v>1</v>
      </c>
      <c r="Q60" s="12"/>
      <c r="T60" s="12"/>
    </row>
    <row r="61" spans="1:22" s="8" customFormat="1" ht="16.5" customHeight="1">
      <c r="A61" s="82"/>
      <c r="B61" s="238"/>
      <c r="C61" s="238"/>
      <c r="D61" s="85" t="str">
        <f t="shared" si="6"/>
        <v/>
      </c>
      <c r="E61" s="140"/>
      <c r="F61" s="18"/>
      <c r="G61" s="140" t="s">
        <v>225</v>
      </c>
      <c r="H61" s="18">
        <v>0.05</v>
      </c>
      <c r="I61" s="164" t="s">
        <v>12</v>
      </c>
      <c r="J61" s="96">
        <v>0.05</v>
      </c>
      <c r="K61" s="88"/>
      <c r="L61" s="89"/>
      <c r="M61" s="238" t="s">
        <v>313</v>
      </c>
      <c r="N61" s="18">
        <v>0.1</v>
      </c>
      <c r="Q61" s="12"/>
      <c r="T61" s="12"/>
    </row>
    <row r="62" spans="1:22" s="8" customFormat="1" ht="16.5" customHeight="1">
      <c r="A62" s="82"/>
      <c r="B62" s="238"/>
      <c r="C62" s="238"/>
      <c r="D62" s="85" t="str">
        <f t="shared" si="6"/>
        <v/>
      </c>
      <c r="E62" s="238"/>
      <c r="F62" s="18"/>
      <c r="G62" s="38"/>
      <c r="H62" s="83"/>
      <c r="I62" s="38"/>
      <c r="J62" s="96"/>
      <c r="K62" s="88"/>
      <c r="L62" s="89"/>
      <c r="M62" s="38"/>
      <c r="N62" s="96"/>
      <c r="Q62" s="12"/>
      <c r="T62" s="12"/>
    </row>
    <row r="63" spans="1:22" s="8" customFormat="1" ht="16.5" customHeight="1">
      <c r="A63" s="82" t="str">
        <f>B9</f>
        <v>四</v>
      </c>
      <c r="B63" s="166" t="s">
        <v>0</v>
      </c>
      <c r="C63" s="238"/>
      <c r="D63" s="85" t="str">
        <f>IF(C63,"公斤","")</f>
        <v/>
      </c>
      <c r="E63" s="238" t="s">
        <v>228</v>
      </c>
      <c r="F63" s="238"/>
      <c r="G63" s="159" t="s">
        <v>105</v>
      </c>
      <c r="H63" s="159"/>
      <c r="I63" s="251" t="s">
        <v>317</v>
      </c>
      <c r="J63" s="160"/>
      <c r="K63" s="88" t="s">
        <v>1</v>
      </c>
      <c r="L63" s="89"/>
      <c r="M63" s="18" t="s">
        <v>392</v>
      </c>
      <c r="N63" s="18"/>
      <c r="O63" s="248" t="s">
        <v>182</v>
      </c>
      <c r="P63" s="184"/>
      <c r="Q63" s="64"/>
      <c r="R63" s="65"/>
      <c r="S63" s="52"/>
      <c r="T63" s="65"/>
      <c r="V63" s="52"/>
    </row>
    <row r="64" spans="1:22" s="8" customFormat="1" ht="16.5" customHeight="1">
      <c r="A64" s="90">
        <f>A9</f>
        <v>45211</v>
      </c>
      <c r="B64" s="238" t="s">
        <v>11</v>
      </c>
      <c r="C64" s="238">
        <v>7</v>
      </c>
      <c r="D64" s="85" t="str">
        <f>IF(C64,"公斤","")</f>
        <v>公斤</v>
      </c>
      <c r="E64" s="140" t="s">
        <v>229</v>
      </c>
      <c r="F64" s="18">
        <v>9</v>
      </c>
      <c r="G64" s="140" t="s">
        <v>106</v>
      </c>
      <c r="H64" s="162">
        <v>5</v>
      </c>
      <c r="I64" s="140" t="s">
        <v>318</v>
      </c>
      <c r="J64" s="160">
        <v>1</v>
      </c>
      <c r="K64" s="94" t="s">
        <v>10</v>
      </c>
      <c r="L64" s="95">
        <v>7</v>
      </c>
      <c r="M64" s="18" t="s">
        <v>393</v>
      </c>
      <c r="N64" s="18">
        <v>6</v>
      </c>
      <c r="P64" s="63"/>
      <c r="Q64" s="54"/>
      <c r="R64" s="48"/>
      <c r="S64" s="53"/>
      <c r="T64" s="48"/>
      <c r="V64" s="53"/>
    </row>
    <row r="65" spans="1:22" s="8" customFormat="1" ht="16.5" customHeight="1">
      <c r="A65" s="97"/>
      <c r="B65" s="238" t="s">
        <v>13</v>
      </c>
      <c r="C65" s="238">
        <v>3</v>
      </c>
      <c r="D65" s="85" t="str">
        <f>IF(C65,"公斤","")</f>
        <v>公斤</v>
      </c>
      <c r="E65" s="140"/>
      <c r="F65" s="18"/>
      <c r="G65" s="164" t="s">
        <v>316</v>
      </c>
      <c r="H65" s="162">
        <v>2</v>
      </c>
      <c r="I65" s="164" t="s">
        <v>319</v>
      </c>
      <c r="J65" s="160">
        <v>7</v>
      </c>
      <c r="K65" s="88" t="s">
        <v>12</v>
      </c>
      <c r="L65" s="89">
        <v>0.05</v>
      </c>
      <c r="M65" s="18" t="s">
        <v>154</v>
      </c>
      <c r="N65" s="18">
        <v>1</v>
      </c>
      <c r="P65" s="63"/>
      <c r="Q65" s="54"/>
      <c r="R65" s="66"/>
      <c r="S65" s="66"/>
      <c r="T65" s="66"/>
      <c r="V65" s="67"/>
    </row>
    <row r="66" spans="1:22" s="8" customFormat="1" ht="16.5" customHeight="1">
      <c r="A66" s="97"/>
      <c r="B66" s="165"/>
      <c r="C66" s="165"/>
      <c r="D66" s="165"/>
      <c r="E66" s="140"/>
      <c r="F66" s="18"/>
      <c r="G66" s="164" t="s">
        <v>99</v>
      </c>
      <c r="H66" s="162">
        <v>0.01</v>
      </c>
      <c r="I66" s="164" t="s">
        <v>320</v>
      </c>
      <c r="J66" s="160">
        <v>0.01</v>
      </c>
      <c r="K66" s="88"/>
      <c r="L66" s="89"/>
      <c r="M66" s="18" t="s">
        <v>394</v>
      </c>
      <c r="N66" s="18">
        <v>0.01</v>
      </c>
      <c r="P66" s="63"/>
      <c r="Q66" s="54"/>
      <c r="R66" s="51"/>
      <c r="S66" s="53"/>
      <c r="T66" s="51"/>
      <c r="V66" s="53"/>
    </row>
    <row r="67" spans="1:22" s="8" customFormat="1" ht="16.5" customHeight="1">
      <c r="A67" s="97"/>
      <c r="B67" s="238"/>
      <c r="C67" s="238"/>
      <c r="D67" s="85" t="str">
        <f t="shared" si="4"/>
        <v/>
      </c>
      <c r="E67" s="140" t="s">
        <v>397</v>
      </c>
      <c r="F67" s="18"/>
      <c r="G67" s="140" t="s">
        <v>12</v>
      </c>
      <c r="H67" s="161">
        <v>0.05</v>
      </c>
      <c r="I67" s="140" t="s">
        <v>12</v>
      </c>
      <c r="J67" s="18">
        <v>0.05</v>
      </c>
      <c r="K67" s="88"/>
      <c r="L67" s="89"/>
      <c r="M67" s="38"/>
      <c r="N67" s="96"/>
      <c r="P67" s="63"/>
      <c r="Q67" s="54"/>
      <c r="R67" s="66"/>
      <c r="S67" s="66"/>
      <c r="T67" s="51"/>
      <c r="V67" s="53"/>
    </row>
    <row r="68" spans="1:22" s="8" customFormat="1" ht="16.5" customHeight="1">
      <c r="A68" s="97"/>
      <c r="B68" s="238"/>
      <c r="C68" s="238"/>
      <c r="D68" s="85" t="str">
        <f t="shared" si="4"/>
        <v/>
      </c>
      <c r="E68" s="107"/>
      <c r="F68" s="39"/>
      <c r="G68" s="99"/>
      <c r="H68" s="39"/>
      <c r="I68" s="38"/>
      <c r="J68" s="83"/>
      <c r="K68" s="88"/>
      <c r="L68" s="89"/>
      <c r="M68" s="99"/>
      <c r="N68" s="96"/>
      <c r="P68" s="68"/>
      <c r="Q68" s="64"/>
      <c r="R68" s="49"/>
      <c r="S68" s="69"/>
      <c r="T68" s="70"/>
      <c r="V68" s="70"/>
    </row>
    <row r="69" spans="1:22" s="8" customFormat="1" ht="16.5" customHeight="1">
      <c r="A69" s="82" t="str">
        <f>B10</f>
        <v>五</v>
      </c>
      <c r="B69" s="166" t="s">
        <v>58</v>
      </c>
      <c r="C69" s="238"/>
      <c r="D69" s="85"/>
      <c r="E69" s="238" t="s">
        <v>230</v>
      </c>
      <c r="F69" s="238"/>
      <c r="G69" s="238" t="s">
        <v>321</v>
      </c>
      <c r="H69" s="238"/>
      <c r="I69" s="251" t="s">
        <v>323</v>
      </c>
      <c r="J69" s="160"/>
      <c r="K69" s="88" t="s">
        <v>1</v>
      </c>
      <c r="L69" s="89"/>
      <c r="M69" s="238" t="s">
        <v>332</v>
      </c>
      <c r="N69" s="238"/>
      <c r="O69" s="248" t="s">
        <v>115</v>
      </c>
      <c r="P69" s="184" t="s">
        <v>166</v>
      </c>
      <c r="Q69" s="62"/>
      <c r="R69" s="62"/>
      <c r="S69" s="13"/>
      <c r="T69" s="62"/>
      <c r="V69" s="70"/>
    </row>
    <row r="70" spans="1:22" s="8" customFormat="1" ht="16.5" customHeight="1">
      <c r="A70" s="90">
        <f>A10</f>
        <v>45212</v>
      </c>
      <c r="B70" s="238" t="s">
        <v>11</v>
      </c>
      <c r="C70" s="238">
        <v>10</v>
      </c>
      <c r="D70" s="85" t="str">
        <f>IF(C70,"公斤","")</f>
        <v>公斤</v>
      </c>
      <c r="E70" s="140" t="s">
        <v>75</v>
      </c>
      <c r="F70" s="18">
        <v>6</v>
      </c>
      <c r="G70" s="140" t="s">
        <v>297</v>
      </c>
      <c r="H70" s="238">
        <v>1.8</v>
      </c>
      <c r="I70" s="140" t="s">
        <v>324</v>
      </c>
      <c r="J70" s="18">
        <v>5</v>
      </c>
      <c r="K70" s="94" t="s">
        <v>10</v>
      </c>
      <c r="L70" s="95">
        <v>7</v>
      </c>
      <c r="M70" s="238" t="s">
        <v>1</v>
      </c>
      <c r="N70" s="18">
        <v>2</v>
      </c>
      <c r="Q70" s="12"/>
      <c r="R70" s="12"/>
      <c r="S70" s="13"/>
      <c r="T70" s="12"/>
    </row>
    <row r="71" spans="1:22" s="8" customFormat="1" ht="16.5" customHeight="1">
      <c r="A71" s="82"/>
      <c r="B71" s="238" t="s">
        <v>59</v>
      </c>
      <c r="C71" s="238">
        <v>0.4</v>
      </c>
      <c r="D71" s="85" t="str">
        <f>IF(C71,"公斤","")</f>
        <v>公斤</v>
      </c>
      <c r="E71" s="140" t="s">
        <v>231</v>
      </c>
      <c r="F71" s="18">
        <v>1</v>
      </c>
      <c r="G71" s="140" t="s">
        <v>322</v>
      </c>
      <c r="H71" s="251">
        <v>5</v>
      </c>
      <c r="I71" s="164"/>
      <c r="J71" s="160"/>
      <c r="K71" s="88" t="s">
        <v>12</v>
      </c>
      <c r="L71" s="89">
        <v>0.05</v>
      </c>
      <c r="M71" s="238" t="s">
        <v>395</v>
      </c>
      <c r="N71" s="18">
        <v>1</v>
      </c>
      <c r="Q71" s="12"/>
      <c r="R71" s="12"/>
      <c r="S71" s="13"/>
      <c r="T71" s="12"/>
    </row>
    <row r="72" spans="1:22" s="8" customFormat="1" ht="16.5" customHeight="1">
      <c r="A72" s="82"/>
      <c r="B72" s="165"/>
      <c r="C72" s="165"/>
      <c r="D72" s="165"/>
      <c r="E72" s="140" t="s">
        <v>232</v>
      </c>
      <c r="F72" s="18">
        <v>0.1</v>
      </c>
      <c r="G72" s="164" t="s">
        <v>315</v>
      </c>
      <c r="H72" s="251">
        <v>1</v>
      </c>
      <c r="I72" s="140" t="s">
        <v>12</v>
      </c>
      <c r="J72" s="18">
        <v>0.05</v>
      </c>
      <c r="K72" s="88"/>
      <c r="L72" s="89"/>
      <c r="M72" s="238" t="s">
        <v>87</v>
      </c>
      <c r="N72" s="18">
        <v>0.05</v>
      </c>
      <c r="Q72" s="12"/>
      <c r="R72" s="12"/>
      <c r="S72" s="13"/>
      <c r="T72" s="12"/>
    </row>
    <row r="73" spans="1:22" s="8" customFormat="1" ht="16.5" customHeight="1">
      <c r="A73" s="82"/>
      <c r="B73" s="165"/>
      <c r="C73" s="165"/>
      <c r="D73" s="165"/>
      <c r="E73" s="140" t="s">
        <v>12</v>
      </c>
      <c r="F73" s="18">
        <v>0.05</v>
      </c>
      <c r="G73" s="140"/>
      <c r="H73" s="238"/>
      <c r="I73" s="38"/>
      <c r="J73" s="83"/>
      <c r="K73" s="88"/>
      <c r="L73" s="89"/>
      <c r="M73" s="238" t="s">
        <v>309</v>
      </c>
      <c r="N73" s="18">
        <v>1</v>
      </c>
      <c r="Q73" s="12"/>
      <c r="R73" s="12"/>
      <c r="S73" s="13"/>
      <c r="T73" s="12"/>
    </row>
    <row r="74" spans="1:22" s="8" customFormat="1" ht="16.5" customHeight="1">
      <c r="A74" s="82"/>
      <c r="B74" s="238"/>
      <c r="C74" s="238"/>
      <c r="D74" s="85"/>
      <c r="E74" s="84"/>
      <c r="F74" s="83"/>
      <c r="G74" s="140" t="s">
        <v>12</v>
      </c>
      <c r="H74" s="238">
        <v>0.05</v>
      </c>
      <c r="I74" s="165"/>
      <c r="J74" s="165"/>
      <c r="K74" s="88"/>
      <c r="L74" s="89"/>
      <c r="M74" s="38"/>
      <c r="N74" s="96"/>
      <c r="Q74" s="12"/>
      <c r="R74" s="12"/>
      <c r="S74" s="13"/>
      <c r="T74" s="12"/>
    </row>
    <row r="75" spans="1:22" s="8" customFormat="1" ht="16.5" customHeight="1">
      <c r="A75" s="82" t="str">
        <f>B11</f>
        <v>一</v>
      </c>
      <c r="B75" s="275" t="s">
        <v>57</v>
      </c>
      <c r="C75" s="275"/>
      <c r="D75" s="85" t="str">
        <f>IF(C75,"公斤","")</f>
        <v/>
      </c>
      <c r="E75" s="238" t="s">
        <v>233</v>
      </c>
      <c r="F75" s="238"/>
      <c r="G75" s="160" t="s">
        <v>103</v>
      </c>
      <c r="H75" s="160"/>
      <c r="I75" s="251" t="s">
        <v>325</v>
      </c>
      <c r="J75" s="160"/>
      <c r="K75" s="88" t="s">
        <v>1</v>
      </c>
      <c r="L75" s="89"/>
      <c r="M75" s="238" t="s">
        <v>333</v>
      </c>
      <c r="N75" s="18"/>
      <c r="O75" s="246" t="s">
        <v>114</v>
      </c>
      <c r="P75" s="63"/>
      <c r="Q75" s="64"/>
      <c r="R75" s="65"/>
      <c r="S75" s="52"/>
      <c r="T75" s="65"/>
      <c r="V75" s="52"/>
    </row>
    <row r="76" spans="1:22" s="8" customFormat="1" ht="16.5" customHeight="1">
      <c r="A76" s="102">
        <f>A11</f>
        <v>45215</v>
      </c>
      <c r="B76" s="238" t="s">
        <v>11</v>
      </c>
      <c r="C76" s="238">
        <v>10</v>
      </c>
      <c r="D76" s="85" t="str">
        <f>IF(C76,"公斤","")</f>
        <v>公斤</v>
      </c>
      <c r="E76" s="140" t="s">
        <v>234</v>
      </c>
      <c r="F76" s="18">
        <v>6</v>
      </c>
      <c r="G76" s="169" t="s">
        <v>97</v>
      </c>
      <c r="H76" s="162">
        <v>1.1000000000000001</v>
      </c>
      <c r="I76" s="140" t="s">
        <v>326</v>
      </c>
      <c r="J76" s="160">
        <v>4</v>
      </c>
      <c r="K76" s="94" t="s">
        <v>10</v>
      </c>
      <c r="L76" s="95">
        <v>7</v>
      </c>
      <c r="M76" s="238" t="s">
        <v>296</v>
      </c>
      <c r="N76" s="18">
        <v>0.2</v>
      </c>
      <c r="O76" s="148"/>
      <c r="P76" s="63"/>
      <c r="Q76" s="54"/>
      <c r="R76" s="48"/>
      <c r="S76" s="53"/>
      <c r="T76" s="48"/>
      <c r="V76" s="53"/>
    </row>
    <row r="77" spans="1:22" s="8" customFormat="1" ht="16.5" customHeight="1">
      <c r="A77" s="97"/>
      <c r="B77" s="238"/>
      <c r="C77" s="238"/>
      <c r="D77" s="85" t="str">
        <f t="shared" ref="D77" si="7">IF(C77,"公斤","")</f>
        <v/>
      </c>
      <c r="E77" s="140" t="s">
        <v>223</v>
      </c>
      <c r="F77" s="18">
        <v>2</v>
      </c>
      <c r="G77" s="170" t="s">
        <v>104</v>
      </c>
      <c r="H77" s="162">
        <v>1</v>
      </c>
      <c r="I77" s="101"/>
      <c r="J77" s="83"/>
      <c r="K77" s="88" t="s">
        <v>12</v>
      </c>
      <c r="L77" s="89">
        <v>0.05</v>
      </c>
      <c r="M77" s="238" t="s">
        <v>334</v>
      </c>
      <c r="N77" s="18">
        <v>0.1</v>
      </c>
      <c r="O77" s="133"/>
      <c r="P77" s="63"/>
      <c r="Q77" s="54"/>
      <c r="R77" s="66"/>
      <c r="S77" s="66"/>
      <c r="T77" s="66"/>
      <c r="V77" s="67"/>
    </row>
    <row r="78" spans="1:22" s="8" customFormat="1" ht="16.5" customHeight="1">
      <c r="A78" s="97"/>
      <c r="B78" s="165"/>
      <c r="C78" s="165"/>
      <c r="D78" s="165"/>
      <c r="E78" s="140" t="s">
        <v>224</v>
      </c>
      <c r="F78" s="18">
        <v>0.3</v>
      </c>
      <c r="G78" s="170" t="s">
        <v>179</v>
      </c>
      <c r="H78" s="162">
        <v>1</v>
      </c>
      <c r="I78" s="38"/>
      <c r="J78" s="83"/>
      <c r="K78" s="88"/>
      <c r="L78" s="89"/>
      <c r="M78" s="238" t="s">
        <v>87</v>
      </c>
      <c r="N78" s="18">
        <v>0.05</v>
      </c>
      <c r="O78" s="135"/>
      <c r="P78" s="63"/>
      <c r="Q78" s="54"/>
      <c r="R78" s="51"/>
      <c r="S78" s="53"/>
      <c r="T78" s="51"/>
      <c r="V78" s="53"/>
    </row>
    <row r="79" spans="1:22" s="8" customFormat="1" ht="16.5" customHeight="1">
      <c r="A79" s="97"/>
      <c r="B79" s="165"/>
      <c r="C79" s="165"/>
      <c r="D79" s="165"/>
      <c r="E79" s="140" t="s">
        <v>225</v>
      </c>
      <c r="F79" s="18">
        <v>0.05</v>
      </c>
      <c r="G79" s="169" t="s">
        <v>95</v>
      </c>
      <c r="H79" s="161">
        <v>0.01</v>
      </c>
      <c r="I79" s="38"/>
      <c r="J79" s="83"/>
      <c r="K79" s="88"/>
      <c r="L79" s="89"/>
      <c r="M79" s="238" t="s">
        <v>335</v>
      </c>
      <c r="N79" s="18">
        <v>0.01</v>
      </c>
      <c r="O79" s="135"/>
      <c r="P79" s="63"/>
      <c r="Q79" s="54"/>
      <c r="R79" s="66"/>
      <c r="S79" s="66"/>
      <c r="T79" s="51"/>
      <c r="V79" s="53"/>
    </row>
    <row r="80" spans="1:22" s="8" customFormat="1" ht="16.5" customHeight="1">
      <c r="A80" s="97"/>
      <c r="B80" s="238"/>
      <c r="C80" s="238"/>
      <c r="D80" s="85" t="str">
        <f t="shared" ref="D80" si="8">IF(C80,"公斤","")</f>
        <v/>
      </c>
      <c r="E80" s="107"/>
      <c r="F80" s="39"/>
      <c r="G80" s="169" t="s">
        <v>12</v>
      </c>
      <c r="H80" s="161">
        <v>0.05</v>
      </c>
      <c r="I80" s="38"/>
      <c r="J80" s="83"/>
      <c r="K80" s="88"/>
      <c r="L80" s="89"/>
      <c r="M80" s="38"/>
      <c r="N80" s="142"/>
      <c r="P80" s="68"/>
      <c r="Q80" s="64"/>
      <c r="R80" s="49"/>
      <c r="S80" s="69"/>
      <c r="T80" s="70"/>
      <c r="V80" s="70"/>
    </row>
    <row r="81" spans="1:20" s="8" customFormat="1" ht="16.5" customHeight="1">
      <c r="A81" s="108" t="str">
        <f>B12</f>
        <v>二</v>
      </c>
      <c r="B81" s="275" t="s">
        <v>0</v>
      </c>
      <c r="C81" s="275"/>
      <c r="D81" s="85" t="str">
        <f t="shared" ref="D81:D82" si="9">IF(C81,"公斤","")</f>
        <v/>
      </c>
      <c r="E81" s="238" t="s">
        <v>80</v>
      </c>
      <c r="F81" s="238"/>
      <c r="G81" s="180" t="s">
        <v>42</v>
      </c>
      <c r="H81" s="87"/>
      <c r="I81" s="238" t="s">
        <v>404</v>
      </c>
      <c r="J81" s="39"/>
      <c r="K81" s="88" t="s">
        <v>1</v>
      </c>
      <c r="L81" s="89"/>
      <c r="M81" s="91" t="s">
        <v>131</v>
      </c>
      <c r="N81" s="245"/>
      <c r="O81" s="248" t="s">
        <v>188</v>
      </c>
      <c r="P81" s="14"/>
      <c r="Q81" s="12"/>
      <c r="S81" s="180"/>
      <c r="T81" s="87"/>
    </row>
    <row r="82" spans="1:20" s="8" customFormat="1" ht="16.5" customHeight="1">
      <c r="A82" s="110">
        <f>A12</f>
        <v>45216</v>
      </c>
      <c r="B82" s="238" t="s">
        <v>11</v>
      </c>
      <c r="C82" s="238">
        <v>7</v>
      </c>
      <c r="D82" s="85" t="str">
        <f t="shared" si="9"/>
        <v>公斤</v>
      </c>
      <c r="E82" s="140" t="s">
        <v>81</v>
      </c>
      <c r="F82" s="18">
        <v>6.5</v>
      </c>
      <c r="G82" s="103" t="s">
        <v>32</v>
      </c>
      <c r="H82" s="92">
        <v>4</v>
      </c>
      <c r="I82" s="104" t="s">
        <v>119</v>
      </c>
      <c r="J82" s="83">
        <v>7</v>
      </c>
      <c r="K82" s="94" t="s">
        <v>10</v>
      </c>
      <c r="L82" s="95">
        <v>7</v>
      </c>
      <c r="M82" s="38" t="s">
        <v>111</v>
      </c>
      <c r="N82" s="96">
        <v>3</v>
      </c>
      <c r="P82" s="50"/>
      <c r="Q82" s="12"/>
      <c r="S82" s="103"/>
      <c r="T82" s="92"/>
    </row>
    <row r="83" spans="1:20" s="8" customFormat="1" ht="16.5" customHeight="1">
      <c r="A83" s="108"/>
      <c r="B83" s="238" t="s">
        <v>13</v>
      </c>
      <c r="C83" s="238">
        <v>3</v>
      </c>
      <c r="D83" s="85"/>
      <c r="E83" s="140" t="s">
        <v>82</v>
      </c>
      <c r="F83" s="18"/>
      <c r="G83" s="98" t="s">
        <v>46</v>
      </c>
      <c r="H83" s="92">
        <v>1</v>
      </c>
      <c r="I83" s="38" t="s">
        <v>20</v>
      </c>
      <c r="J83" s="83">
        <v>0.5</v>
      </c>
      <c r="K83" s="88" t="s">
        <v>12</v>
      </c>
      <c r="L83" s="89">
        <v>0.05</v>
      </c>
      <c r="M83" s="38" t="s">
        <v>110</v>
      </c>
      <c r="N83" s="96">
        <v>1</v>
      </c>
      <c r="P83" s="50"/>
      <c r="Q83" s="62"/>
      <c r="S83" s="98"/>
      <c r="T83" s="92"/>
    </row>
    <row r="84" spans="1:20" s="8" customFormat="1" ht="16.5" customHeight="1">
      <c r="A84" s="165"/>
      <c r="B84" s="238"/>
      <c r="C84" s="238"/>
      <c r="D84" s="85"/>
      <c r="E84" s="84"/>
      <c r="F84" s="93"/>
      <c r="G84" s="98" t="s">
        <v>21</v>
      </c>
      <c r="H84" s="92">
        <v>2</v>
      </c>
      <c r="I84" s="84" t="s">
        <v>29</v>
      </c>
      <c r="J84" s="93">
        <v>0.01</v>
      </c>
      <c r="K84" s="88"/>
      <c r="L84" s="89"/>
      <c r="M84" s="38" t="s">
        <v>122</v>
      </c>
      <c r="N84" s="96">
        <v>0.05</v>
      </c>
      <c r="P84" s="50"/>
      <c r="Q84" s="62"/>
      <c r="S84" s="98"/>
      <c r="T84" s="92"/>
    </row>
    <row r="85" spans="1:20" s="8" customFormat="1" ht="16.5" customHeight="1">
      <c r="A85" s="108"/>
      <c r="B85" s="165"/>
      <c r="C85" s="165"/>
      <c r="D85" s="165"/>
      <c r="E85" s="38"/>
      <c r="F85" s="83"/>
      <c r="G85" s="38" t="s">
        <v>43</v>
      </c>
      <c r="H85" s="83"/>
      <c r="I85" s="38" t="s">
        <v>16</v>
      </c>
      <c r="J85" s="83">
        <v>0.05</v>
      </c>
      <c r="K85" s="88"/>
      <c r="L85" s="89"/>
      <c r="M85" s="38" t="s">
        <v>366</v>
      </c>
      <c r="N85" s="96">
        <v>1</v>
      </c>
      <c r="P85" s="50"/>
      <c r="Q85" s="12"/>
      <c r="S85" s="38"/>
      <c r="T85" s="83"/>
    </row>
    <row r="86" spans="1:20" s="8" customFormat="1" ht="16.5" customHeight="1">
      <c r="A86" s="108"/>
      <c r="B86" s="165"/>
      <c r="C86" s="165"/>
      <c r="D86" s="165"/>
      <c r="E86" s="38"/>
      <c r="F86" s="83"/>
      <c r="G86" s="38" t="s">
        <v>120</v>
      </c>
      <c r="H86" s="83">
        <v>0.05</v>
      </c>
      <c r="I86" s="38" t="s">
        <v>405</v>
      </c>
      <c r="J86" s="83"/>
      <c r="K86" s="88"/>
      <c r="L86" s="89"/>
      <c r="M86" s="99"/>
      <c r="N86" s="142"/>
      <c r="Q86" s="12"/>
      <c r="R86" s="12"/>
      <c r="S86" s="13"/>
      <c r="T86" s="12"/>
    </row>
    <row r="87" spans="1:20" s="8" customFormat="1" ht="16.5" customHeight="1">
      <c r="A87" s="82" t="str">
        <f>B13</f>
        <v>三</v>
      </c>
      <c r="B87" s="275" t="s">
        <v>206</v>
      </c>
      <c r="C87" s="275"/>
      <c r="D87" s="165"/>
      <c r="E87" s="238" t="s">
        <v>235</v>
      </c>
      <c r="F87" s="238"/>
      <c r="G87" s="238" t="s">
        <v>327</v>
      </c>
      <c r="H87" s="238"/>
      <c r="I87" s="251" t="s">
        <v>330</v>
      </c>
      <c r="J87" s="160"/>
      <c r="K87" s="88" t="s">
        <v>1</v>
      </c>
      <c r="L87" s="89"/>
      <c r="M87" s="238" t="s">
        <v>336</v>
      </c>
      <c r="N87" s="18"/>
      <c r="O87" s="248" t="s">
        <v>118</v>
      </c>
    </row>
    <row r="88" spans="1:20" s="8" customFormat="1" ht="16.5" customHeight="1">
      <c r="A88" s="102">
        <f>A13</f>
        <v>45217</v>
      </c>
      <c r="B88" s="238" t="s">
        <v>11</v>
      </c>
      <c r="C88" s="238">
        <v>8</v>
      </c>
      <c r="D88" s="85"/>
      <c r="E88" s="140" t="s">
        <v>69</v>
      </c>
      <c r="F88" s="18">
        <v>6</v>
      </c>
      <c r="G88" s="140" t="s">
        <v>328</v>
      </c>
      <c r="H88" s="18">
        <v>7</v>
      </c>
      <c r="I88" s="140" t="s">
        <v>331</v>
      </c>
      <c r="J88" s="160">
        <v>4</v>
      </c>
      <c r="K88" s="94" t="s">
        <v>10</v>
      </c>
      <c r="L88" s="95">
        <v>7</v>
      </c>
      <c r="M88" s="238" t="s">
        <v>337</v>
      </c>
      <c r="N88" s="18">
        <v>1.5</v>
      </c>
    </row>
    <row r="89" spans="1:20" s="8" customFormat="1" ht="16.5" customHeight="1">
      <c r="A89" s="165"/>
      <c r="B89" s="238" t="s">
        <v>207</v>
      </c>
      <c r="C89" s="238">
        <v>3</v>
      </c>
      <c r="D89" s="85" t="str">
        <f>IF(C83,"公斤","")</f>
        <v>公斤</v>
      </c>
      <c r="E89" s="140" t="s">
        <v>236</v>
      </c>
      <c r="F89" s="18">
        <v>2</v>
      </c>
      <c r="G89" s="140" t="s">
        <v>406</v>
      </c>
      <c r="H89" s="18">
        <v>0.5</v>
      </c>
      <c r="I89" s="101"/>
      <c r="J89" s="83"/>
      <c r="K89" s="88" t="s">
        <v>12</v>
      </c>
      <c r="L89" s="89">
        <v>0.05</v>
      </c>
      <c r="M89" s="238" t="s">
        <v>299</v>
      </c>
      <c r="N89" s="18">
        <v>2</v>
      </c>
    </row>
    <row r="90" spans="1:20" s="8" customFormat="1" ht="16.5" customHeight="1">
      <c r="A90" s="165"/>
      <c r="B90" s="238"/>
      <c r="C90" s="238"/>
      <c r="D90" s="85"/>
      <c r="E90" s="140" t="s">
        <v>237</v>
      </c>
      <c r="F90" s="18">
        <v>0.1</v>
      </c>
      <c r="G90" s="140" t="s">
        <v>407</v>
      </c>
      <c r="H90" s="18">
        <v>0.5</v>
      </c>
      <c r="I90" s="38"/>
      <c r="J90" s="83"/>
      <c r="K90" s="88"/>
      <c r="L90" s="89"/>
      <c r="M90" s="238" t="s">
        <v>301</v>
      </c>
      <c r="N90" s="18">
        <v>1</v>
      </c>
    </row>
    <row r="91" spans="1:20" s="8" customFormat="1" ht="16.5" customHeight="1">
      <c r="A91" s="97"/>
      <c r="B91" s="238"/>
      <c r="C91" s="238"/>
      <c r="D91" s="85" t="str">
        <f t="shared" si="4"/>
        <v/>
      </c>
      <c r="E91" s="140" t="s">
        <v>238</v>
      </c>
      <c r="F91" s="18">
        <v>0.05</v>
      </c>
      <c r="G91" s="140" t="s">
        <v>12</v>
      </c>
      <c r="H91" s="18">
        <v>0.05</v>
      </c>
      <c r="I91" s="38"/>
      <c r="J91" s="83"/>
      <c r="K91" s="88"/>
      <c r="L91" s="89"/>
      <c r="M91" s="238" t="s">
        <v>338</v>
      </c>
      <c r="N91" s="18"/>
    </row>
    <row r="92" spans="1:20" s="8" customFormat="1" ht="16.5" customHeight="1">
      <c r="A92" s="97"/>
      <c r="B92" s="165"/>
      <c r="C92" s="165"/>
      <c r="D92" s="85" t="str">
        <f>IF(C87,"公斤","")</f>
        <v/>
      </c>
      <c r="E92" s="140"/>
      <c r="F92" s="18"/>
      <c r="G92" s="104"/>
      <c r="H92" s="83"/>
      <c r="I92" s="99"/>
      <c r="J92" s="39"/>
      <c r="K92" s="88"/>
      <c r="L92" s="89"/>
      <c r="M92" s="253" t="s">
        <v>339</v>
      </c>
      <c r="N92" s="254"/>
    </row>
    <row r="93" spans="1:20" ht="16.5" customHeight="1">
      <c r="A93" s="108" t="str">
        <f>B14</f>
        <v>四</v>
      </c>
      <c r="B93" s="275" t="s">
        <v>0</v>
      </c>
      <c r="C93" s="275"/>
      <c r="D93" s="85" t="str">
        <f>IF(C93,"公斤","")</f>
        <v/>
      </c>
      <c r="E93" s="238" t="s">
        <v>239</v>
      </c>
      <c r="F93" s="238"/>
      <c r="G93" s="238" t="s">
        <v>148</v>
      </c>
      <c r="H93" s="18"/>
      <c r="I93" s="251" t="s">
        <v>464</v>
      </c>
      <c r="J93" s="160"/>
      <c r="K93" s="88" t="s">
        <v>1</v>
      </c>
      <c r="L93" s="89"/>
      <c r="M93" s="238" t="s">
        <v>340</v>
      </c>
      <c r="N93" s="18"/>
      <c r="O93" s="9" t="s">
        <v>185</v>
      </c>
    </row>
    <row r="94" spans="1:20" ht="16.5" customHeight="1">
      <c r="A94" s="110">
        <f>A14</f>
        <v>45218</v>
      </c>
      <c r="B94" s="238" t="s">
        <v>11</v>
      </c>
      <c r="C94" s="238">
        <v>7</v>
      </c>
      <c r="D94" s="85" t="str">
        <f>IF(C94,"公斤","")</f>
        <v>公斤</v>
      </c>
      <c r="E94" s="140" t="s">
        <v>240</v>
      </c>
      <c r="F94" s="18">
        <v>9</v>
      </c>
      <c r="G94" s="140" t="s">
        <v>134</v>
      </c>
      <c r="H94" s="18">
        <v>2.7</v>
      </c>
      <c r="I94" s="140" t="s">
        <v>465</v>
      </c>
      <c r="J94" s="160">
        <v>1</v>
      </c>
      <c r="K94" s="94" t="s">
        <v>10</v>
      </c>
      <c r="L94" s="95">
        <v>7</v>
      </c>
      <c r="M94" s="238" t="s">
        <v>341</v>
      </c>
      <c r="N94" s="18">
        <v>0.2</v>
      </c>
      <c r="O94" s="8"/>
      <c r="P94" s="50"/>
    </row>
    <row r="95" spans="1:20" ht="16.5" customHeight="1">
      <c r="A95" s="108"/>
      <c r="B95" s="238" t="s">
        <v>13</v>
      </c>
      <c r="C95" s="238">
        <v>3</v>
      </c>
      <c r="D95" s="85" t="str">
        <f>IF(C95,"公斤","")</f>
        <v>公斤</v>
      </c>
      <c r="E95" s="140" t="s">
        <v>231</v>
      </c>
      <c r="F95" s="18">
        <v>0.5</v>
      </c>
      <c r="G95" s="140" t="s">
        <v>88</v>
      </c>
      <c r="H95" s="18">
        <v>3</v>
      </c>
      <c r="I95" s="140" t="s">
        <v>300</v>
      </c>
      <c r="J95" s="160">
        <v>6</v>
      </c>
      <c r="K95" s="88" t="s">
        <v>12</v>
      </c>
      <c r="L95" s="89">
        <v>0.05</v>
      </c>
      <c r="M95" s="238" t="s">
        <v>342</v>
      </c>
      <c r="N95" s="18">
        <v>0.01</v>
      </c>
      <c r="O95" s="8"/>
      <c r="P95" s="50"/>
    </row>
    <row r="96" spans="1:20" ht="16.5" customHeight="1">
      <c r="A96" s="24"/>
      <c r="B96" s="238"/>
      <c r="C96" s="238"/>
      <c r="D96" s="85"/>
      <c r="E96" s="140" t="s">
        <v>241</v>
      </c>
      <c r="F96" s="18"/>
      <c r="G96" s="140" t="s">
        <v>12</v>
      </c>
      <c r="H96" s="18">
        <v>0.05</v>
      </c>
      <c r="I96" s="164" t="s">
        <v>73</v>
      </c>
      <c r="J96" s="160">
        <v>0.5</v>
      </c>
      <c r="K96" s="88"/>
      <c r="L96" s="89"/>
      <c r="M96" s="32" t="s">
        <v>343</v>
      </c>
      <c r="N96" s="18">
        <v>1</v>
      </c>
      <c r="O96" s="8"/>
    </row>
    <row r="97" spans="1:19" ht="16.5" customHeight="1">
      <c r="A97" s="24"/>
      <c r="B97" s="238"/>
      <c r="C97" s="238"/>
      <c r="D97" s="85"/>
      <c r="E97" s="140" t="s">
        <v>12</v>
      </c>
      <c r="F97" s="18">
        <v>0.05</v>
      </c>
      <c r="G97" s="38"/>
      <c r="H97" s="83"/>
      <c r="I97" s="164" t="s">
        <v>12</v>
      </c>
      <c r="J97" s="160">
        <v>0.05</v>
      </c>
      <c r="K97" s="88"/>
      <c r="L97" s="89"/>
      <c r="M97" s="38"/>
      <c r="N97" s="142"/>
      <c r="O97" s="8"/>
    </row>
    <row r="98" spans="1:19" ht="16.5" customHeight="1">
      <c r="A98" s="24"/>
      <c r="B98" s="238"/>
      <c r="C98" s="238"/>
      <c r="D98" s="85"/>
      <c r="E98" s="113"/>
      <c r="F98" s="40"/>
      <c r="G98" s="38"/>
      <c r="H98" s="39"/>
      <c r="I98" s="99"/>
      <c r="J98" s="39"/>
      <c r="K98" s="88"/>
      <c r="L98" s="89"/>
      <c r="M98" s="99"/>
      <c r="N98" s="142"/>
      <c r="O98" s="8"/>
    </row>
    <row r="99" spans="1:19" ht="16.5" customHeight="1">
      <c r="A99" s="108" t="str">
        <f>B15</f>
        <v>五</v>
      </c>
      <c r="B99" s="275" t="s">
        <v>61</v>
      </c>
      <c r="C99" s="275"/>
      <c r="D99" s="85" t="str">
        <f>IF(C99,"公斤","")</f>
        <v/>
      </c>
      <c r="E99" s="238" t="s">
        <v>242</v>
      </c>
      <c r="F99" s="238"/>
      <c r="G99" s="100" t="s">
        <v>462</v>
      </c>
      <c r="H99" s="114"/>
      <c r="I99" s="160" t="s">
        <v>162</v>
      </c>
      <c r="J99" s="160"/>
      <c r="K99" s="88" t="s">
        <v>1</v>
      </c>
      <c r="L99" s="89"/>
      <c r="M99" s="238" t="s">
        <v>306</v>
      </c>
      <c r="N99" s="18"/>
      <c r="O99" s="248" t="s">
        <v>117</v>
      </c>
      <c r="P99" s="184" t="s">
        <v>166</v>
      </c>
    </row>
    <row r="100" spans="1:19" ht="16.5" customHeight="1">
      <c r="A100" s="110">
        <f>A15</f>
        <v>45219</v>
      </c>
      <c r="B100" s="238" t="s">
        <v>11</v>
      </c>
      <c r="C100" s="238">
        <v>10</v>
      </c>
      <c r="D100" s="85"/>
      <c r="E100" s="140" t="s">
        <v>243</v>
      </c>
      <c r="F100" s="18">
        <v>6</v>
      </c>
      <c r="G100" s="38" t="s">
        <v>463</v>
      </c>
      <c r="H100" s="83">
        <v>1.2</v>
      </c>
      <c r="I100" s="169" t="s">
        <v>163</v>
      </c>
      <c r="J100" s="160">
        <v>4.5</v>
      </c>
      <c r="K100" s="94" t="s">
        <v>10</v>
      </c>
      <c r="L100" s="95">
        <v>7</v>
      </c>
      <c r="M100" s="238" t="s">
        <v>307</v>
      </c>
      <c r="N100" s="18">
        <v>0.2</v>
      </c>
    </row>
    <row r="101" spans="1:19" ht="16.5" customHeight="1">
      <c r="A101" s="24"/>
      <c r="B101" s="238" t="s">
        <v>62</v>
      </c>
      <c r="C101" s="238">
        <v>0.4</v>
      </c>
      <c r="D101" s="85" t="str">
        <f>IF(C101,"公斤","")</f>
        <v>公斤</v>
      </c>
      <c r="E101" s="140" t="s">
        <v>244</v>
      </c>
      <c r="F101" s="18">
        <v>4</v>
      </c>
      <c r="G101" s="104" t="s">
        <v>160</v>
      </c>
      <c r="H101" s="83">
        <v>7</v>
      </c>
      <c r="I101" s="170" t="s">
        <v>73</v>
      </c>
      <c r="J101" s="160">
        <v>1</v>
      </c>
      <c r="K101" s="88" t="s">
        <v>12</v>
      </c>
      <c r="L101" s="89">
        <v>0.05</v>
      </c>
      <c r="M101" s="238" t="s">
        <v>308</v>
      </c>
      <c r="N101" s="18">
        <v>1</v>
      </c>
    </row>
    <row r="102" spans="1:19" ht="16.5" customHeight="1">
      <c r="A102" s="108"/>
      <c r="B102" s="238"/>
      <c r="C102" s="238"/>
      <c r="D102" s="85" t="str">
        <f t="shared" ref="D102:D109" si="10">IF(C102,"公斤","")</f>
        <v/>
      </c>
      <c r="E102" s="140" t="s">
        <v>73</v>
      </c>
      <c r="F102" s="18">
        <v>0.5</v>
      </c>
      <c r="G102" s="84" t="s">
        <v>161</v>
      </c>
      <c r="H102" s="93">
        <v>0.01</v>
      </c>
      <c r="I102" s="170"/>
      <c r="J102" s="160"/>
      <c r="K102" s="88"/>
      <c r="L102" s="89"/>
      <c r="M102" s="238" t="s">
        <v>87</v>
      </c>
      <c r="N102" s="18">
        <v>0.05</v>
      </c>
    </row>
    <row r="103" spans="1:19" ht="16.5" customHeight="1">
      <c r="A103" s="24"/>
      <c r="B103" s="238"/>
      <c r="C103" s="238"/>
      <c r="D103" s="24"/>
      <c r="E103" s="140" t="s">
        <v>245</v>
      </c>
      <c r="F103" s="18"/>
      <c r="G103" s="84" t="s">
        <v>31</v>
      </c>
      <c r="H103" s="93">
        <v>0.05</v>
      </c>
      <c r="I103" s="169" t="s">
        <v>12</v>
      </c>
      <c r="J103" s="18">
        <v>0.05</v>
      </c>
      <c r="K103" s="88"/>
      <c r="L103" s="89"/>
      <c r="M103" s="238" t="s">
        <v>301</v>
      </c>
      <c r="N103" s="18">
        <v>1</v>
      </c>
    </row>
    <row r="104" spans="1:19" ht="16.5" customHeight="1">
      <c r="A104" s="24"/>
      <c r="B104" s="238"/>
      <c r="C104" s="238"/>
      <c r="D104" s="24"/>
      <c r="E104" s="106"/>
      <c r="F104" s="93"/>
      <c r="G104" s="38"/>
      <c r="H104" s="83"/>
      <c r="I104" s="98"/>
      <c r="J104" s="40"/>
      <c r="K104" s="88"/>
      <c r="L104" s="89"/>
      <c r="M104" s="116"/>
      <c r="N104" s="115"/>
    </row>
    <row r="105" spans="1:19" ht="16.5" customHeight="1">
      <c r="A105" s="108" t="str">
        <f>B16</f>
        <v>一</v>
      </c>
      <c r="B105" s="275" t="s">
        <v>57</v>
      </c>
      <c r="C105" s="275"/>
      <c r="D105" s="85" t="str">
        <f>IF(C105,"公斤","")</f>
        <v/>
      </c>
      <c r="E105" s="238" t="s">
        <v>246</v>
      </c>
      <c r="F105" s="238"/>
      <c r="G105" s="238" t="s">
        <v>344</v>
      </c>
      <c r="H105" s="18"/>
      <c r="I105" s="238" t="s">
        <v>346</v>
      </c>
      <c r="J105" s="18"/>
      <c r="K105" s="88" t="s">
        <v>1</v>
      </c>
      <c r="L105" s="89"/>
      <c r="M105" s="238" t="s">
        <v>363</v>
      </c>
      <c r="N105" s="18"/>
      <c r="O105" s="246" t="s">
        <v>114</v>
      </c>
      <c r="R105" s="48"/>
      <c r="S105" s="14"/>
    </row>
    <row r="106" spans="1:19" ht="16.5" customHeight="1">
      <c r="A106" s="110">
        <f>A16</f>
        <v>45222</v>
      </c>
      <c r="B106" s="238" t="s">
        <v>11</v>
      </c>
      <c r="C106" s="238">
        <v>10</v>
      </c>
      <c r="D106" s="85" t="str">
        <f>IF(C106,"公斤","")</f>
        <v>公斤</v>
      </c>
      <c r="E106" s="140" t="s">
        <v>222</v>
      </c>
      <c r="F106" s="18">
        <v>6</v>
      </c>
      <c r="G106" s="140" t="s">
        <v>345</v>
      </c>
      <c r="H106" s="160">
        <v>0.6</v>
      </c>
      <c r="I106" s="140" t="s">
        <v>347</v>
      </c>
      <c r="J106" s="18">
        <v>4</v>
      </c>
      <c r="K106" s="94" t="s">
        <v>10</v>
      </c>
      <c r="L106" s="95">
        <v>7</v>
      </c>
      <c r="M106" s="238" t="s">
        <v>364</v>
      </c>
      <c r="N106" s="18">
        <v>1</v>
      </c>
      <c r="O106" s="148"/>
      <c r="R106" s="49"/>
      <c r="S106" s="50"/>
    </row>
    <row r="107" spans="1:19" ht="16.5" customHeight="1">
      <c r="A107" s="108"/>
      <c r="B107" s="120"/>
      <c r="C107" s="24"/>
      <c r="D107" s="24"/>
      <c r="E107" s="140" t="s">
        <v>247</v>
      </c>
      <c r="F107" s="18">
        <v>3</v>
      </c>
      <c r="G107" s="164" t="s">
        <v>303</v>
      </c>
      <c r="H107" s="160">
        <v>5</v>
      </c>
      <c r="I107" s="164"/>
      <c r="J107" s="160"/>
      <c r="K107" s="88" t="s">
        <v>12</v>
      </c>
      <c r="L107" s="89">
        <v>0.05</v>
      </c>
      <c r="M107" s="238" t="s">
        <v>365</v>
      </c>
      <c r="N107" s="18">
        <v>0.2</v>
      </c>
      <c r="O107" s="133"/>
      <c r="R107" s="49"/>
      <c r="S107" s="50"/>
    </row>
    <row r="108" spans="1:19" ht="16.5" customHeight="1">
      <c r="A108" s="108"/>
      <c r="B108" s="120"/>
      <c r="C108" s="24"/>
      <c r="D108" s="24"/>
      <c r="E108" s="140" t="s">
        <v>248</v>
      </c>
      <c r="F108" s="18">
        <v>0.05</v>
      </c>
      <c r="G108" s="140" t="s">
        <v>95</v>
      </c>
      <c r="H108" s="18">
        <v>0.01</v>
      </c>
      <c r="I108" s="164"/>
      <c r="J108" s="160"/>
      <c r="K108" s="88"/>
      <c r="L108" s="89"/>
      <c r="M108" s="238" t="s">
        <v>87</v>
      </c>
      <c r="N108" s="18">
        <v>0.05</v>
      </c>
      <c r="O108" s="135"/>
      <c r="R108" s="49"/>
      <c r="S108" s="50"/>
    </row>
    <row r="109" spans="1:19" ht="16.5" customHeight="1">
      <c r="A109" s="108"/>
      <c r="B109" s="238"/>
      <c r="C109" s="238"/>
      <c r="D109" s="85" t="str">
        <f t="shared" si="10"/>
        <v/>
      </c>
      <c r="E109" s="140" t="s">
        <v>12</v>
      </c>
      <c r="F109" s="18">
        <v>0.05</v>
      </c>
      <c r="G109" s="140" t="s">
        <v>12</v>
      </c>
      <c r="H109" s="18">
        <v>0.05</v>
      </c>
      <c r="I109" s="98"/>
      <c r="J109" s="40"/>
      <c r="K109" s="88"/>
      <c r="L109" s="89"/>
      <c r="M109" s="38"/>
      <c r="N109" s="96"/>
      <c r="O109" s="135"/>
      <c r="R109" s="49"/>
      <c r="S109" s="50"/>
    </row>
    <row r="110" spans="1:19" ht="16.5" customHeight="1">
      <c r="A110" s="24"/>
      <c r="B110" s="238"/>
      <c r="C110" s="238"/>
      <c r="D110" s="24"/>
      <c r="E110" s="113"/>
      <c r="F110" s="40"/>
      <c r="G110" s="98"/>
      <c r="H110" s="147"/>
      <c r="I110" s="98"/>
      <c r="J110" s="40"/>
      <c r="K110" s="88"/>
      <c r="L110" s="89"/>
      <c r="M110" s="98"/>
      <c r="N110" s="112"/>
      <c r="O110" s="8"/>
    </row>
    <row r="111" spans="1:19" ht="16.5" customHeight="1">
      <c r="A111" s="108" t="str">
        <f>B17</f>
        <v>二</v>
      </c>
      <c r="B111" s="275" t="s">
        <v>0</v>
      </c>
      <c r="C111" s="275"/>
      <c r="D111" s="85" t="str">
        <f>IF(C111,"公斤","")</f>
        <v/>
      </c>
      <c r="E111" s="238" t="s">
        <v>249</v>
      </c>
      <c r="F111" s="238"/>
      <c r="G111" s="238" t="s">
        <v>403</v>
      </c>
      <c r="H111" s="18"/>
      <c r="I111" s="251" t="s">
        <v>348</v>
      </c>
      <c r="J111" s="160"/>
      <c r="K111" s="88" t="s">
        <v>1</v>
      </c>
      <c r="L111" s="89"/>
      <c r="M111" s="100" t="s">
        <v>51</v>
      </c>
      <c r="N111" s="96"/>
      <c r="O111" s="248" t="s">
        <v>187</v>
      </c>
    </row>
    <row r="112" spans="1:19" ht="16.5" customHeight="1">
      <c r="A112" s="110">
        <f>A17</f>
        <v>45223</v>
      </c>
      <c r="B112" s="238" t="s">
        <v>11</v>
      </c>
      <c r="C112" s="238">
        <v>7</v>
      </c>
      <c r="D112" s="85" t="str">
        <f>IF(C112,"公斤","")</f>
        <v>公斤</v>
      </c>
      <c r="E112" s="140" t="s">
        <v>89</v>
      </c>
      <c r="F112" s="18">
        <v>9</v>
      </c>
      <c r="G112" s="140" t="s">
        <v>69</v>
      </c>
      <c r="H112" s="18">
        <v>1</v>
      </c>
      <c r="I112" s="140" t="s">
        <v>349</v>
      </c>
      <c r="J112" s="160">
        <v>4</v>
      </c>
      <c r="K112" s="94" t="s">
        <v>10</v>
      </c>
      <c r="L112" s="95">
        <v>7</v>
      </c>
      <c r="M112" s="38" t="s">
        <v>113</v>
      </c>
      <c r="N112" s="142">
        <v>4</v>
      </c>
      <c r="O112" s="8"/>
    </row>
    <row r="113" spans="1:15" ht="16.5" customHeight="1">
      <c r="A113" s="108"/>
      <c r="B113" s="238" t="s">
        <v>13</v>
      </c>
      <c r="C113" s="238">
        <v>3</v>
      </c>
      <c r="D113" s="85" t="str">
        <f>IF(C113,"公斤","")</f>
        <v>公斤</v>
      </c>
      <c r="E113" s="140" t="s">
        <v>90</v>
      </c>
      <c r="F113" s="18"/>
      <c r="G113" s="140" t="s">
        <v>150</v>
      </c>
      <c r="H113" s="18">
        <v>7</v>
      </c>
      <c r="I113" s="140" t="s">
        <v>12</v>
      </c>
      <c r="J113" s="18">
        <v>0.05</v>
      </c>
      <c r="K113" s="88" t="s">
        <v>12</v>
      </c>
      <c r="L113" s="89">
        <v>0.05</v>
      </c>
      <c r="M113" s="38" t="s">
        <v>121</v>
      </c>
      <c r="N113" s="142">
        <v>0.01</v>
      </c>
      <c r="O113" s="8"/>
    </row>
    <row r="114" spans="1:15" ht="16.5" customHeight="1">
      <c r="A114" s="108"/>
      <c r="B114" s="120"/>
      <c r="C114" s="24"/>
      <c r="D114" s="24"/>
      <c r="E114" s="84"/>
      <c r="F114" s="93"/>
      <c r="G114" s="140" t="s">
        <v>139</v>
      </c>
      <c r="H114" s="18">
        <v>0.01</v>
      </c>
      <c r="I114" s="84"/>
      <c r="J114" s="93"/>
      <c r="K114" s="88"/>
      <c r="L114" s="89"/>
      <c r="M114" s="38" t="s">
        <v>122</v>
      </c>
      <c r="N114" s="142">
        <v>0.05</v>
      </c>
      <c r="O114" s="8"/>
    </row>
    <row r="115" spans="1:15" ht="16.5" customHeight="1">
      <c r="A115" s="108"/>
      <c r="B115" s="238"/>
      <c r="C115" s="238"/>
      <c r="D115" s="85" t="str">
        <f t="shared" ref="D115:D116" si="11">IF(C115,"公斤","")</f>
        <v/>
      </c>
      <c r="E115" s="106"/>
      <c r="F115" s="93"/>
      <c r="G115" s="140" t="s">
        <v>73</v>
      </c>
      <c r="H115" s="18">
        <v>0.5</v>
      </c>
      <c r="I115" s="38"/>
      <c r="J115" s="83"/>
      <c r="K115" s="88"/>
      <c r="L115" s="89"/>
      <c r="M115" s="38" t="s">
        <v>366</v>
      </c>
      <c r="N115" s="142">
        <v>1</v>
      </c>
      <c r="O115" s="8"/>
    </row>
    <row r="116" spans="1:15" ht="16.5" customHeight="1">
      <c r="A116" s="108"/>
      <c r="B116" s="238"/>
      <c r="C116" s="238"/>
      <c r="D116" s="85" t="str">
        <f t="shared" si="11"/>
        <v/>
      </c>
      <c r="E116" s="106"/>
      <c r="F116" s="93"/>
      <c r="G116" s="140" t="s">
        <v>12</v>
      </c>
      <c r="H116" s="18">
        <v>0.05</v>
      </c>
      <c r="I116" s="38"/>
      <c r="J116" s="83"/>
      <c r="K116" s="88"/>
      <c r="L116" s="89"/>
      <c r="M116" s="116"/>
      <c r="N116" s="115"/>
      <c r="O116" s="8"/>
    </row>
    <row r="117" spans="1:15" ht="16.5" customHeight="1">
      <c r="A117" s="108" t="str">
        <f>B18</f>
        <v>三</v>
      </c>
      <c r="B117" s="275" t="s">
        <v>208</v>
      </c>
      <c r="C117" s="275"/>
      <c r="D117" s="85" t="str">
        <f t="shared" ref="D117:D118" si="12">IF(C117,"公斤","")</f>
        <v/>
      </c>
      <c r="E117" s="238" t="s">
        <v>250</v>
      </c>
      <c r="F117" s="238"/>
      <c r="G117" s="238" t="s">
        <v>350</v>
      </c>
      <c r="H117" s="18"/>
      <c r="I117" s="238" t="s">
        <v>355</v>
      </c>
      <c r="J117" s="18"/>
      <c r="K117" s="88" t="s">
        <v>1</v>
      </c>
      <c r="L117" s="89"/>
      <c r="M117" s="238" t="s">
        <v>367</v>
      </c>
      <c r="N117" s="18"/>
      <c r="O117" s="248" t="s">
        <v>118</v>
      </c>
    </row>
    <row r="118" spans="1:15" ht="16.5" customHeight="1">
      <c r="A118" s="110">
        <f>A18</f>
        <v>45224</v>
      </c>
      <c r="B118" s="238" t="s">
        <v>209</v>
      </c>
      <c r="C118" s="238">
        <v>4</v>
      </c>
      <c r="D118" s="85" t="str">
        <f t="shared" si="12"/>
        <v>公斤</v>
      </c>
      <c r="E118" s="140" t="s">
        <v>234</v>
      </c>
      <c r="F118" s="18">
        <v>6</v>
      </c>
      <c r="G118" s="140" t="s">
        <v>351</v>
      </c>
      <c r="H118" s="18">
        <v>5</v>
      </c>
      <c r="I118" s="140" t="s">
        <v>356</v>
      </c>
      <c r="J118" s="18">
        <v>4</v>
      </c>
      <c r="K118" s="94" t="s">
        <v>10</v>
      </c>
      <c r="L118" s="95">
        <v>7</v>
      </c>
      <c r="M118" s="238" t="s">
        <v>364</v>
      </c>
      <c r="N118" s="18">
        <v>1</v>
      </c>
      <c r="O118" s="8"/>
    </row>
    <row r="119" spans="1:15" ht="16.5" customHeight="1">
      <c r="A119" s="108"/>
      <c r="B119" s="238"/>
      <c r="C119" s="238"/>
      <c r="D119" s="85" t="str">
        <f>IF(C119,"公斤","")</f>
        <v/>
      </c>
      <c r="E119" s="140" t="s">
        <v>251</v>
      </c>
      <c r="F119" s="18">
        <v>3</v>
      </c>
      <c r="G119" s="140" t="s">
        <v>352</v>
      </c>
      <c r="H119" s="18">
        <v>2</v>
      </c>
      <c r="I119" s="210" t="str">
        <f>IF(ISNA(VLOOKUP($S119,[1]工作表1!$A$1:$B$204,2,0)),"",VLOOKUP($S119,[1]工作表1!$A$1:$B$204,2,0))</f>
        <v/>
      </c>
      <c r="J119" s="92"/>
      <c r="K119" s="88" t="s">
        <v>12</v>
      </c>
      <c r="L119" s="89">
        <v>0.05</v>
      </c>
      <c r="M119" s="238" t="s">
        <v>368</v>
      </c>
      <c r="N119" s="18">
        <v>3</v>
      </c>
      <c r="O119" s="8"/>
    </row>
    <row r="120" spans="1:15" ht="16.5" customHeight="1">
      <c r="A120" s="108"/>
      <c r="B120" s="120"/>
      <c r="C120" s="24"/>
      <c r="D120" s="24"/>
      <c r="E120" s="238" t="s">
        <v>87</v>
      </c>
      <c r="F120" s="18">
        <v>0.05</v>
      </c>
      <c r="G120" s="238" t="s">
        <v>353</v>
      </c>
      <c r="H120" s="18"/>
      <c r="I120" s="210"/>
      <c r="J120" s="83"/>
      <c r="K120" s="88"/>
      <c r="L120" s="89"/>
      <c r="M120" s="238" t="s">
        <v>369</v>
      </c>
      <c r="N120" s="18">
        <v>0.01</v>
      </c>
      <c r="O120" s="8"/>
    </row>
    <row r="121" spans="1:15" ht="16.5" customHeight="1">
      <c r="A121" s="108"/>
      <c r="B121" s="120"/>
      <c r="C121" s="24"/>
      <c r="D121" s="24"/>
      <c r="E121" s="140"/>
      <c r="F121" s="161"/>
      <c r="G121" s="140" t="s">
        <v>354</v>
      </c>
      <c r="H121" s="18">
        <v>0.05</v>
      </c>
      <c r="I121" s="210" t="str">
        <f>IF(ISNA(VLOOKUP($S121,[1]工作表1!$A$1:$B$204,2,0)),"",VLOOKUP($S121,[1]工作表1!$A$1:$B$204,2,0))</f>
        <v/>
      </c>
      <c r="J121" s="83"/>
      <c r="K121" s="88"/>
      <c r="L121" s="89"/>
      <c r="M121" s="238" t="s">
        <v>370</v>
      </c>
      <c r="N121" s="18">
        <v>4</v>
      </c>
      <c r="O121" s="8"/>
    </row>
    <row r="122" spans="1:15" ht="16.5" customHeight="1">
      <c r="A122" s="108"/>
      <c r="B122" s="120"/>
      <c r="C122" s="24"/>
      <c r="D122" s="24"/>
      <c r="E122" s="140"/>
      <c r="F122" s="161"/>
      <c r="G122" s="98"/>
      <c r="H122" s="147"/>
      <c r="I122" s="38"/>
      <c r="J122" s="83"/>
      <c r="K122" s="88"/>
      <c r="L122" s="89"/>
      <c r="M122" s="32" t="s">
        <v>329</v>
      </c>
      <c r="N122" s="254">
        <v>1</v>
      </c>
      <c r="O122" s="8"/>
    </row>
    <row r="123" spans="1:15" ht="16.5" customHeight="1">
      <c r="A123" s="108" t="str">
        <f>B19</f>
        <v>四</v>
      </c>
      <c r="B123" s="275" t="s">
        <v>0</v>
      </c>
      <c r="C123" s="275"/>
      <c r="D123" s="85" t="str">
        <f>IF(C123,"公斤","")</f>
        <v/>
      </c>
      <c r="E123" s="238" t="s">
        <v>252</v>
      </c>
      <c r="F123" s="238"/>
      <c r="G123" s="251" t="s">
        <v>357</v>
      </c>
      <c r="H123" s="160"/>
      <c r="I123" s="238" t="s">
        <v>360</v>
      </c>
      <c r="J123" s="18"/>
      <c r="K123" s="88" t="s">
        <v>1</v>
      </c>
      <c r="L123" s="89"/>
      <c r="M123" s="115" t="s">
        <v>123</v>
      </c>
      <c r="N123" s="115"/>
      <c r="O123" s="244" t="s">
        <v>390</v>
      </c>
    </row>
    <row r="124" spans="1:15" ht="16.5" customHeight="1">
      <c r="A124" s="110">
        <f>A19</f>
        <v>45225</v>
      </c>
      <c r="B124" s="238" t="s">
        <v>11</v>
      </c>
      <c r="C124" s="238">
        <v>7</v>
      </c>
      <c r="D124" s="85" t="str">
        <f>IF(C124,"公斤","")</f>
        <v>公斤</v>
      </c>
      <c r="E124" s="140" t="s">
        <v>253</v>
      </c>
      <c r="F124" s="18">
        <v>9</v>
      </c>
      <c r="G124" s="140" t="s">
        <v>358</v>
      </c>
      <c r="H124" s="18">
        <v>6</v>
      </c>
      <c r="I124" s="140" t="s">
        <v>96</v>
      </c>
      <c r="J124" s="160">
        <v>5</v>
      </c>
      <c r="K124" s="94" t="s">
        <v>10</v>
      </c>
      <c r="L124" s="95">
        <v>7</v>
      </c>
      <c r="M124" s="38" t="s">
        <v>124</v>
      </c>
      <c r="N124" s="96">
        <v>6</v>
      </c>
      <c r="O124" s="8"/>
    </row>
    <row r="125" spans="1:15" ht="16.5" customHeight="1">
      <c r="A125" s="108"/>
      <c r="B125" s="238" t="s">
        <v>13</v>
      </c>
      <c r="C125" s="238">
        <v>3</v>
      </c>
      <c r="D125" s="85" t="str">
        <f>IF(C125,"公斤","")</f>
        <v>公斤</v>
      </c>
      <c r="E125" s="140" t="s">
        <v>83</v>
      </c>
      <c r="F125" s="18">
        <v>4</v>
      </c>
      <c r="G125" s="164" t="s">
        <v>315</v>
      </c>
      <c r="H125" s="160">
        <v>1</v>
      </c>
      <c r="I125" s="164"/>
      <c r="J125" s="160"/>
      <c r="K125" s="88" t="s">
        <v>12</v>
      </c>
      <c r="L125" s="89">
        <v>0.05</v>
      </c>
      <c r="M125" s="38" t="s">
        <v>19</v>
      </c>
      <c r="N125" s="96">
        <v>1</v>
      </c>
      <c r="O125" s="8"/>
    </row>
    <row r="126" spans="1:15" ht="16.5" customHeight="1">
      <c r="A126" s="24"/>
      <c r="B126" s="238"/>
      <c r="C126" s="238"/>
      <c r="D126" s="85" t="str">
        <f>IF(C126,"公斤","")</f>
        <v/>
      </c>
      <c r="E126" s="140" t="s">
        <v>76</v>
      </c>
      <c r="F126" s="18">
        <v>1</v>
      </c>
      <c r="G126" s="164" t="s">
        <v>359</v>
      </c>
      <c r="H126" s="160">
        <v>0.3</v>
      </c>
      <c r="I126" s="164" t="s">
        <v>153</v>
      </c>
      <c r="J126" s="160"/>
      <c r="K126" s="88"/>
      <c r="L126" s="89"/>
      <c r="M126" s="38"/>
      <c r="N126" s="96"/>
      <c r="O126" s="8"/>
    </row>
    <row r="127" spans="1:15" ht="16.5" customHeight="1">
      <c r="A127" s="108"/>
      <c r="B127" s="238"/>
      <c r="C127" s="238"/>
      <c r="D127" s="24"/>
      <c r="E127" s="140" t="s">
        <v>85</v>
      </c>
      <c r="F127" s="18"/>
      <c r="G127" s="140"/>
      <c r="H127" s="18"/>
      <c r="I127" s="140" t="s">
        <v>140</v>
      </c>
      <c r="J127" s="18"/>
      <c r="K127" s="88"/>
      <c r="L127" s="89"/>
      <c r="M127" s="38"/>
      <c r="N127" s="96"/>
      <c r="O127" s="8"/>
    </row>
    <row r="128" spans="1:15" ht="16.5" customHeight="1">
      <c r="A128" s="108"/>
      <c r="B128" s="238"/>
      <c r="C128" s="238"/>
      <c r="D128" s="24"/>
      <c r="E128" s="111"/>
      <c r="F128" s="147"/>
      <c r="G128" s="140" t="s">
        <v>12</v>
      </c>
      <c r="H128" s="18">
        <v>0.05</v>
      </c>
      <c r="I128" s="140" t="s">
        <v>12</v>
      </c>
      <c r="J128" s="18">
        <v>0.05</v>
      </c>
      <c r="K128" s="88"/>
      <c r="L128" s="89"/>
      <c r="M128" s="98"/>
      <c r="N128" s="112"/>
      <c r="O128" s="8"/>
    </row>
    <row r="129" spans="1:22" ht="16.5" customHeight="1">
      <c r="A129" s="108" t="str">
        <f>B20</f>
        <v>五</v>
      </c>
      <c r="B129" s="166" t="s">
        <v>63</v>
      </c>
      <c r="C129" s="238"/>
      <c r="D129" s="85" t="str">
        <f>IF(C129,"公斤","")</f>
        <v/>
      </c>
      <c r="E129" s="238" t="s">
        <v>254</v>
      </c>
      <c r="F129" s="238"/>
      <c r="G129" s="117" t="s">
        <v>126</v>
      </c>
      <c r="H129" s="109"/>
      <c r="I129" s="251" t="s">
        <v>361</v>
      </c>
      <c r="J129" s="160"/>
      <c r="K129" s="88" t="s">
        <v>1</v>
      </c>
      <c r="L129" s="89"/>
      <c r="M129" s="238" t="s">
        <v>371</v>
      </c>
      <c r="N129" s="18"/>
      <c r="O129" s="248" t="s">
        <v>117</v>
      </c>
      <c r="P129" s="184" t="s">
        <v>166</v>
      </c>
    </row>
    <row r="130" spans="1:22" ht="16.5" customHeight="1">
      <c r="A130" s="110">
        <f>A20</f>
        <v>45226</v>
      </c>
      <c r="B130" s="238" t="s">
        <v>11</v>
      </c>
      <c r="C130" s="238">
        <v>10</v>
      </c>
      <c r="D130" s="85" t="str">
        <f>IF(C130,"公斤","")</f>
        <v>公斤</v>
      </c>
      <c r="E130" s="140" t="s">
        <v>255</v>
      </c>
      <c r="F130" s="18">
        <v>4</v>
      </c>
      <c r="G130" s="117" t="s">
        <v>50</v>
      </c>
      <c r="H130" s="118">
        <v>1</v>
      </c>
      <c r="I130" s="140" t="s">
        <v>362</v>
      </c>
      <c r="J130" s="160">
        <v>3</v>
      </c>
      <c r="K130" s="94" t="s">
        <v>10</v>
      </c>
      <c r="L130" s="95">
        <v>7</v>
      </c>
      <c r="M130" s="238" t="s">
        <v>368</v>
      </c>
      <c r="N130" s="18">
        <v>3</v>
      </c>
    </row>
    <row r="131" spans="1:22" ht="16.5" customHeight="1">
      <c r="A131" s="108"/>
      <c r="B131" s="238" t="s">
        <v>64</v>
      </c>
      <c r="C131" s="238">
        <v>0.4</v>
      </c>
      <c r="D131" s="85" t="str">
        <f>IF(C131,"公斤","")</f>
        <v>公斤</v>
      </c>
      <c r="E131" s="140" t="s">
        <v>219</v>
      </c>
      <c r="F131" s="18">
        <v>4</v>
      </c>
      <c r="G131" s="117" t="s">
        <v>30</v>
      </c>
      <c r="H131" s="118">
        <v>1</v>
      </c>
      <c r="I131" s="164" t="s">
        <v>319</v>
      </c>
      <c r="J131" s="160">
        <v>3</v>
      </c>
      <c r="K131" s="88" t="s">
        <v>12</v>
      </c>
      <c r="L131" s="89">
        <v>0.05</v>
      </c>
      <c r="M131" s="238" t="s">
        <v>147</v>
      </c>
      <c r="N131" s="18">
        <v>0.1</v>
      </c>
    </row>
    <row r="132" spans="1:22" ht="16.5" customHeight="1">
      <c r="A132" s="24"/>
      <c r="B132" s="120"/>
      <c r="C132" s="24"/>
      <c r="D132" s="24"/>
      <c r="E132" s="140" t="s">
        <v>220</v>
      </c>
      <c r="F132" s="18">
        <v>4</v>
      </c>
      <c r="G132" s="86" t="s">
        <v>28</v>
      </c>
      <c r="H132" s="92">
        <v>1</v>
      </c>
      <c r="I132" s="164" t="s">
        <v>153</v>
      </c>
      <c r="J132" s="160"/>
      <c r="K132" s="88"/>
      <c r="L132" s="89"/>
      <c r="M132" s="238" t="s">
        <v>87</v>
      </c>
      <c r="N132" s="18">
        <v>0.05</v>
      </c>
    </row>
    <row r="133" spans="1:22" ht="16.5" customHeight="1">
      <c r="A133" s="24"/>
      <c r="B133" s="238"/>
      <c r="C133" s="238"/>
      <c r="D133" s="24"/>
      <c r="E133" s="140" t="s">
        <v>256</v>
      </c>
      <c r="F133" s="18"/>
      <c r="G133" s="38" t="s">
        <v>48</v>
      </c>
      <c r="H133" s="83">
        <v>0.01</v>
      </c>
      <c r="I133" s="140" t="s">
        <v>154</v>
      </c>
      <c r="J133" s="18"/>
      <c r="K133" s="88"/>
      <c r="L133" s="89"/>
      <c r="M133" s="238" t="s">
        <v>335</v>
      </c>
      <c r="N133" s="18"/>
    </row>
    <row r="134" spans="1:22" ht="16.5" customHeight="1">
      <c r="A134" s="108"/>
      <c r="B134" s="120"/>
      <c r="C134" s="24"/>
      <c r="D134" s="24"/>
      <c r="E134" s="140" t="s">
        <v>12</v>
      </c>
      <c r="F134" s="18">
        <v>0.05</v>
      </c>
      <c r="G134" s="38" t="s">
        <v>16</v>
      </c>
      <c r="H134" s="83">
        <v>0.05</v>
      </c>
      <c r="I134" s="38"/>
      <c r="J134" s="83"/>
      <c r="K134" s="88"/>
      <c r="L134" s="89"/>
      <c r="M134" s="98"/>
      <c r="N134" s="112"/>
    </row>
    <row r="135" spans="1:22" ht="16.5" customHeight="1">
      <c r="A135" s="108" t="str">
        <f>B21</f>
        <v>一</v>
      </c>
      <c r="B135" s="275" t="s">
        <v>57</v>
      </c>
      <c r="C135" s="275"/>
      <c r="D135" s="24"/>
      <c r="E135" s="238" t="s">
        <v>257</v>
      </c>
      <c r="F135" s="238"/>
      <c r="G135" s="238" t="s">
        <v>372</v>
      </c>
      <c r="H135" s="18"/>
      <c r="I135" s="251" t="s">
        <v>400</v>
      </c>
      <c r="J135" s="160"/>
      <c r="K135" s="88" t="s">
        <v>1</v>
      </c>
      <c r="L135" s="89"/>
      <c r="M135" s="100" t="s">
        <v>127</v>
      </c>
      <c r="N135" s="96"/>
      <c r="O135" s="248" t="s">
        <v>182</v>
      </c>
      <c r="P135" s="72"/>
      <c r="Q135" s="49"/>
      <c r="R135" s="69"/>
      <c r="S135" s="71"/>
      <c r="T135" s="72"/>
      <c r="V135" s="72"/>
    </row>
    <row r="136" spans="1:22" ht="16.5" customHeight="1">
      <c r="A136" s="110">
        <f>A21</f>
        <v>45229</v>
      </c>
      <c r="B136" s="238" t="s">
        <v>11</v>
      </c>
      <c r="C136" s="238">
        <v>10</v>
      </c>
      <c r="D136" s="24"/>
      <c r="E136" s="140" t="s">
        <v>470</v>
      </c>
      <c r="F136" s="18">
        <v>6</v>
      </c>
      <c r="G136" s="140" t="s">
        <v>351</v>
      </c>
      <c r="H136" s="18">
        <v>5</v>
      </c>
      <c r="I136" s="140" t="s">
        <v>401</v>
      </c>
      <c r="J136" s="160">
        <v>7</v>
      </c>
      <c r="K136" s="94" t="s">
        <v>10</v>
      </c>
      <c r="L136" s="95">
        <v>7</v>
      </c>
      <c r="M136" s="101" t="s">
        <v>128</v>
      </c>
      <c r="N136" s="101">
        <v>0.1</v>
      </c>
      <c r="O136" s="246"/>
      <c r="P136" s="73"/>
      <c r="Q136" s="49"/>
      <c r="R136" s="54"/>
      <c r="S136" s="71"/>
      <c r="T136" s="73"/>
      <c r="V136" s="73"/>
    </row>
    <row r="137" spans="1:22" ht="16.5" customHeight="1">
      <c r="A137" s="108"/>
      <c r="B137" s="238"/>
      <c r="C137" s="238"/>
      <c r="D137" s="24"/>
      <c r="E137" s="140"/>
      <c r="F137" s="161"/>
      <c r="G137" s="140" t="s">
        <v>373</v>
      </c>
      <c r="H137" s="18">
        <v>2</v>
      </c>
      <c r="I137" s="164" t="s">
        <v>402</v>
      </c>
      <c r="J137" s="160">
        <v>0.05</v>
      </c>
      <c r="K137" s="88" t="s">
        <v>12</v>
      </c>
      <c r="L137" s="89">
        <v>0.05</v>
      </c>
      <c r="M137" s="88" t="s">
        <v>129</v>
      </c>
      <c r="N137" s="96">
        <v>1</v>
      </c>
      <c r="O137" s="133"/>
      <c r="P137" s="53"/>
      <c r="Q137" s="74"/>
      <c r="R137" s="54"/>
      <c r="S137" s="51"/>
      <c r="T137" s="53"/>
      <c r="V137" s="53"/>
    </row>
    <row r="138" spans="1:22" ht="16.5" customHeight="1">
      <c r="A138" s="24"/>
      <c r="B138" s="238"/>
      <c r="C138" s="238"/>
      <c r="D138" s="24"/>
      <c r="E138" s="140"/>
      <c r="F138" s="161"/>
      <c r="G138" s="140" t="s">
        <v>95</v>
      </c>
      <c r="H138" s="18">
        <v>0.01</v>
      </c>
      <c r="I138" s="164" t="s">
        <v>329</v>
      </c>
      <c r="J138" s="160">
        <v>1</v>
      </c>
      <c r="K138" s="88"/>
      <c r="L138" s="89"/>
      <c r="M138" s="88" t="s">
        <v>130</v>
      </c>
      <c r="N138" s="96">
        <v>0.05</v>
      </c>
      <c r="O138" s="135"/>
      <c r="P138" s="54"/>
      <c r="Q138" s="49"/>
      <c r="R138" s="54"/>
      <c r="S138" s="75"/>
      <c r="T138" s="54"/>
      <c r="V138" s="54"/>
    </row>
    <row r="139" spans="1:22" ht="16.5" customHeight="1">
      <c r="A139" s="24"/>
      <c r="B139" s="238"/>
      <c r="C139" s="238"/>
      <c r="D139" s="24"/>
      <c r="E139" s="140"/>
      <c r="F139" s="18"/>
      <c r="G139" s="140" t="s">
        <v>12</v>
      </c>
      <c r="H139" s="18">
        <v>0.05</v>
      </c>
      <c r="I139" s="164" t="s">
        <v>12</v>
      </c>
      <c r="J139" s="160">
        <v>0.05</v>
      </c>
      <c r="K139" s="88"/>
      <c r="L139" s="89"/>
      <c r="M139" s="38" t="s">
        <v>366</v>
      </c>
      <c r="N139" s="96">
        <v>1</v>
      </c>
      <c r="O139" s="135"/>
      <c r="P139" s="54"/>
      <c r="Q139" s="49"/>
      <c r="R139" s="54"/>
      <c r="S139" s="49"/>
      <c r="T139" s="54"/>
      <c r="V139" s="54"/>
    </row>
    <row r="140" spans="1:22" ht="16.5" customHeight="1">
      <c r="A140" s="24"/>
      <c r="B140" s="238"/>
      <c r="C140" s="238"/>
      <c r="D140" s="24"/>
      <c r="E140" s="38"/>
      <c r="F140" s="83"/>
      <c r="G140" s="38"/>
      <c r="H140" s="83"/>
      <c r="I140" s="99"/>
      <c r="J140" s="39"/>
      <c r="K140" s="88"/>
      <c r="L140" s="89"/>
      <c r="M140" s="99"/>
      <c r="N140" s="96"/>
      <c r="O140" s="8"/>
      <c r="P140" s="54"/>
      <c r="Q140" s="76"/>
      <c r="R140" s="69"/>
      <c r="S140" s="49"/>
      <c r="T140" s="54"/>
      <c r="V140" s="54"/>
    </row>
    <row r="141" spans="1:22" ht="16.5" customHeight="1">
      <c r="A141" s="108" t="str">
        <f>B22</f>
        <v>二</v>
      </c>
      <c r="B141" s="166" t="s">
        <v>0</v>
      </c>
      <c r="C141" s="238"/>
      <c r="D141" s="24"/>
      <c r="E141" s="238" t="s">
        <v>258</v>
      </c>
      <c r="F141" s="238"/>
      <c r="G141" s="238" t="s">
        <v>374</v>
      </c>
      <c r="H141" s="18"/>
      <c r="I141" s="251" t="s">
        <v>376</v>
      </c>
      <c r="J141" s="160"/>
      <c r="K141" s="88" t="s">
        <v>1</v>
      </c>
      <c r="L141" s="89"/>
      <c r="M141" s="91" t="s">
        <v>131</v>
      </c>
      <c r="N141" s="245"/>
      <c r="O141" s="250" t="s">
        <v>391</v>
      </c>
      <c r="P141" s="63"/>
      <c r="Q141" s="69"/>
      <c r="R141" s="49"/>
      <c r="S141" s="69"/>
      <c r="T141" s="71"/>
      <c r="V141" s="72"/>
    </row>
    <row r="142" spans="1:22" ht="16.5" customHeight="1">
      <c r="A142" s="110">
        <f>A22</f>
        <v>45230</v>
      </c>
      <c r="B142" s="238" t="s">
        <v>11</v>
      </c>
      <c r="C142" s="238">
        <v>7</v>
      </c>
      <c r="D142" s="24"/>
      <c r="E142" s="140" t="s">
        <v>75</v>
      </c>
      <c r="F142" s="18">
        <v>6</v>
      </c>
      <c r="G142" s="140" t="s">
        <v>324</v>
      </c>
      <c r="H142" s="18">
        <v>4</v>
      </c>
      <c r="I142" s="140" t="s">
        <v>377</v>
      </c>
      <c r="J142" s="160">
        <v>4</v>
      </c>
      <c r="K142" s="94" t="s">
        <v>10</v>
      </c>
      <c r="L142" s="95">
        <v>7</v>
      </c>
      <c r="M142" s="38" t="s">
        <v>111</v>
      </c>
      <c r="N142" s="96">
        <v>3</v>
      </c>
      <c r="O142" s="8"/>
      <c r="P142" s="77"/>
      <c r="Q142" s="78"/>
      <c r="R142" s="49"/>
      <c r="S142" s="54"/>
      <c r="T142" s="49"/>
      <c r="V142" s="53"/>
    </row>
    <row r="143" spans="1:22" ht="16.5" customHeight="1">
      <c r="A143" s="108"/>
      <c r="B143" s="238" t="s">
        <v>13</v>
      </c>
      <c r="C143" s="238">
        <v>3</v>
      </c>
      <c r="D143" s="24"/>
      <c r="E143" s="140" t="s">
        <v>259</v>
      </c>
      <c r="F143" s="18">
        <v>3</v>
      </c>
      <c r="G143" s="140" t="s">
        <v>328</v>
      </c>
      <c r="H143" s="18">
        <v>3</v>
      </c>
      <c r="I143" s="86"/>
      <c r="J143" s="92"/>
      <c r="K143" s="88" t="s">
        <v>12</v>
      </c>
      <c r="L143" s="89">
        <v>0.05</v>
      </c>
      <c r="M143" s="38" t="s">
        <v>110</v>
      </c>
      <c r="N143" s="96">
        <v>1</v>
      </c>
      <c r="O143" s="8"/>
      <c r="P143" s="63"/>
      <c r="Q143" s="78"/>
      <c r="R143" s="74"/>
      <c r="S143" s="54"/>
      <c r="T143" s="51"/>
      <c r="V143" s="53"/>
    </row>
    <row r="144" spans="1:22" ht="16.5" customHeight="1">
      <c r="A144" s="24"/>
      <c r="B144" s="120"/>
      <c r="C144" s="24"/>
      <c r="D144" s="24"/>
      <c r="E144" s="140" t="s">
        <v>12</v>
      </c>
      <c r="F144" s="18">
        <v>0.05</v>
      </c>
      <c r="G144" s="140" t="s">
        <v>375</v>
      </c>
      <c r="H144" s="18">
        <v>0.01</v>
      </c>
      <c r="I144" s="38"/>
      <c r="J144" s="96"/>
      <c r="K144" s="88"/>
      <c r="L144" s="89"/>
      <c r="M144" s="38" t="s">
        <v>122</v>
      </c>
      <c r="N144" s="96">
        <v>0.05</v>
      </c>
      <c r="O144" s="8"/>
      <c r="P144" s="77"/>
      <c r="Q144" s="78"/>
      <c r="R144" s="49"/>
      <c r="S144" s="54"/>
      <c r="T144" s="51"/>
      <c r="V144" s="53"/>
    </row>
    <row r="145" spans="1:22" ht="16.5" customHeight="1">
      <c r="A145" s="24"/>
      <c r="B145" s="238"/>
      <c r="C145" s="238"/>
      <c r="D145" s="24"/>
      <c r="E145" s="140"/>
      <c r="F145" s="18"/>
      <c r="G145" s="140" t="s">
        <v>73</v>
      </c>
      <c r="H145" s="18">
        <v>0.5</v>
      </c>
      <c r="I145" s="38"/>
      <c r="J145" s="83"/>
      <c r="K145" s="88"/>
      <c r="L145" s="89"/>
      <c r="M145" s="38" t="s">
        <v>366</v>
      </c>
      <c r="N145" s="96">
        <v>1</v>
      </c>
      <c r="O145" s="8"/>
      <c r="P145" s="49"/>
      <c r="Q145" s="54"/>
      <c r="R145" s="49"/>
      <c r="S145" s="54"/>
      <c r="T145" s="51"/>
      <c r="V145" s="53"/>
    </row>
    <row r="146" spans="1:22" ht="16.5" customHeight="1">
      <c r="A146" s="24"/>
      <c r="B146" s="238"/>
      <c r="C146" s="238"/>
      <c r="D146" s="24"/>
      <c r="E146" s="113"/>
      <c r="F146" s="40"/>
      <c r="G146" s="140" t="s">
        <v>12</v>
      </c>
      <c r="H146" s="18">
        <v>0.05</v>
      </c>
      <c r="I146" s="38"/>
      <c r="J146" s="83"/>
      <c r="K146" s="88"/>
      <c r="L146" s="89"/>
      <c r="M146" s="98"/>
      <c r="N146" s="112"/>
      <c r="O146" s="8"/>
      <c r="P146" s="79"/>
      <c r="Q146" s="69"/>
      <c r="R146" s="76"/>
      <c r="S146" s="69"/>
      <c r="T146" s="80"/>
      <c r="V146" s="69"/>
    </row>
    <row r="147" spans="1:22" ht="16.5" customHeight="1">
      <c r="A147" s="241" t="s">
        <v>379</v>
      </c>
      <c r="B147" s="151" t="s">
        <v>260</v>
      </c>
      <c r="C147" s="100"/>
      <c r="D147" s="85"/>
      <c r="E147" s="206" t="s">
        <v>263</v>
      </c>
      <c r="F147" s="206"/>
      <c r="G147" s="151" t="s">
        <v>378</v>
      </c>
      <c r="H147" s="151"/>
      <c r="I147" s="251" t="s">
        <v>398</v>
      </c>
      <c r="J147" s="160"/>
      <c r="K147" s="88" t="s">
        <v>1</v>
      </c>
      <c r="L147" s="89"/>
      <c r="M147" s="210" t="s">
        <v>310</v>
      </c>
      <c r="N147" s="255"/>
      <c r="O147" s="248" t="s">
        <v>181</v>
      </c>
    </row>
    <row r="148" spans="1:22" ht="16.5" customHeight="1">
      <c r="A148" s="110"/>
      <c r="B148" s="207" t="s">
        <v>261</v>
      </c>
      <c r="C148" s="206">
        <v>4</v>
      </c>
      <c r="D148" s="85"/>
      <c r="E148" s="240" t="s">
        <v>222</v>
      </c>
      <c r="F148" s="207">
        <v>6</v>
      </c>
      <c r="G148" s="256" t="s">
        <v>347</v>
      </c>
      <c r="H148" s="255">
        <v>4</v>
      </c>
      <c r="I148" s="140" t="s">
        <v>280</v>
      </c>
      <c r="J148" s="160">
        <v>7</v>
      </c>
      <c r="K148" s="94" t="s">
        <v>10</v>
      </c>
      <c r="L148" s="95">
        <v>7</v>
      </c>
      <c r="M148" s="210" t="s">
        <v>297</v>
      </c>
      <c r="N148" s="255">
        <v>1.1000000000000001</v>
      </c>
    </row>
    <row r="149" spans="1:22" ht="16.5" customHeight="1">
      <c r="A149" s="115"/>
      <c r="B149" s="120"/>
      <c r="C149" s="24"/>
      <c r="D149" s="85"/>
      <c r="E149" s="240" t="s">
        <v>223</v>
      </c>
      <c r="F149" s="207">
        <v>4</v>
      </c>
      <c r="G149" s="86"/>
      <c r="H149" s="92"/>
      <c r="I149" s="140" t="s">
        <v>86</v>
      </c>
      <c r="J149" s="160">
        <v>0.5</v>
      </c>
      <c r="K149" s="88" t="s">
        <v>12</v>
      </c>
      <c r="L149" s="89">
        <v>0.05</v>
      </c>
      <c r="M149" s="210" t="s">
        <v>311</v>
      </c>
      <c r="N149" s="255">
        <v>3</v>
      </c>
      <c r="O149" s="8"/>
    </row>
    <row r="150" spans="1:22" ht="16.5" customHeight="1">
      <c r="A150" s="24"/>
      <c r="B150" s="120"/>
      <c r="C150" s="24"/>
      <c r="D150" s="24"/>
      <c r="E150" s="240" t="s">
        <v>236</v>
      </c>
      <c r="F150" s="207">
        <v>1</v>
      </c>
      <c r="G150" s="86"/>
      <c r="H150" s="92"/>
      <c r="I150" s="164" t="s">
        <v>399</v>
      </c>
      <c r="J150" s="160">
        <v>0.05</v>
      </c>
      <c r="K150" s="88"/>
      <c r="L150" s="89"/>
      <c r="M150" s="210" t="s">
        <v>312</v>
      </c>
      <c r="N150" s="255">
        <v>1</v>
      </c>
      <c r="O150" s="8"/>
    </row>
    <row r="151" spans="1:22" ht="16.5" customHeight="1">
      <c r="A151" s="24"/>
      <c r="B151" s="120"/>
      <c r="C151" s="24"/>
      <c r="D151" s="24"/>
      <c r="E151" s="240" t="s">
        <v>264</v>
      </c>
      <c r="F151" s="207">
        <v>1</v>
      </c>
      <c r="G151" s="38"/>
      <c r="H151" s="83"/>
      <c r="I151" s="164" t="s">
        <v>12</v>
      </c>
      <c r="J151" s="96">
        <v>0.05</v>
      </c>
      <c r="K151" s="88"/>
      <c r="L151" s="89"/>
      <c r="M151" s="210" t="s">
        <v>313</v>
      </c>
      <c r="N151" s="255">
        <v>0.1</v>
      </c>
      <c r="O151" s="8"/>
    </row>
    <row r="152" spans="1:22" ht="16.5" customHeight="1">
      <c r="A152" s="108"/>
      <c r="B152" s="120"/>
      <c r="C152" s="24"/>
      <c r="D152" s="85" t="str">
        <f>IF(C139,"公斤","")</f>
        <v/>
      </c>
      <c r="E152" s="240" t="s">
        <v>265</v>
      </c>
      <c r="F152" s="207">
        <v>1</v>
      </c>
      <c r="G152" s="106"/>
      <c r="H152" s="93"/>
      <c r="I152" s="99"/>
      <c r="J152" s="40"/>
      <c r="K152" s="88"/>
      <c r="L152" s="89"/>
      <c r="M152" s="98"/>
      <c r="N152" s="112"/>
      <c r="O152" s="8"/>
    </row>
    <row r="153" spans="1:22" s="17" customFormat="1" ht="16.2" customHeight="1">
      <c r="A153" s="24" t="s">
        <v>380</v>
      </c>
      <c r="B153" s="151" t="s">
        <v>0</v>
      </c>
      <c r="C153" s="206"/>
      <c r="D153" s="85"/>
      <c r="E153" s="206" t="s">
        <v>266</v>
      </c>
      <c r="F153" s="206"/>
      <c r="G153" s="206" t="s">
        <v>381</v>
      </c>
      <c r="H153" s="207"/>
      <c r="I153" s="214" t="s">
        <v>382</v>
      </c>
      <c r="J153" s="215"/>
      <c r="K153" s="88"/>
      <c r="L153" s="89"/>
      <c r="M153" s="206" t="s">
        <v>386</v>
      </c>
      <c r="N153" s="207"/>
      <c r="O153" s="248" t="s">
        <v>186</v>
      </c>
      <c r="Q153" s="10"/>
      <c r="R153" s="10"/>
      <c r="S153" s="10"/>
      <c r="T153" s="10"/>
    </row>
    <row r="154" spans="1:22" s="17" customFormat="1" ht="16.2" customHeight="1">
      <c r="A154" s="119"/>
      <c r="B154" s="206" t="s">
        <v>11</v>
      </c>
      <c r="C154" s="206">
        <v>7</v>
      </c>
      <c r="D154" s="85"/>
      <c r="E154" s="240" t="s">
        <v>72</v>
      </c>
      <c r="F154" s="207">
        <v>9</v>
      </c>
      <c r="G154" s="240" t="s">
        <v>97</v>
      </c>
      <c r="H154" s="207">
        <v>1.2</v>
      </c>
      <c r="I154" s="240" t="s">
        <v>134</v>
      </c>
      <c r="J154" s="215">
        <v>3</v>
      </c>
      <c r="K154" s="94"/>
      <c r="L154" s="95"/>
      <c r="M154" s="206" t="s">
        <v>387</v>
      </c>
      <c r="N154" s="207">
        <v>1.5</v>
      </c>
      <c r="O154" s="8"/>
      <c r="Q154" s="10"/>
      <c r="R154" s="10"/>
      <c r="S154" s="10"/>
      <c r="T154" s="10"/>
    </row>
    <row r="155" spans="1:22" s="17" customFormat="1" ht="16.2" customHeight="1">
      <c r="A155" s="115"/>
      <c r="B155" s="206" t="s">
        <v>13</v>
      </c>
      <c r="C155" s="206">
        <v>3</v>
      </c>
      <c r="D155" s="85"/>
      <c r="E155" s="240" t="s">
        <v>267</v>
      </c>
      <c r="F155" s="207">
        <v>3</v>
      </c>
      <c r="G155" s="240" t="s">
        <v>109</v>
      </c>
      <c r="H155" s="207">
        <v>6</v>
      </c>
      <c r="I155" s="242" t="s">
        <v>319</v>
      </c>
      <c r="J155" s="215">
        <v>4</v>
      </c>
      <c r="K155" s="88"/>
      <c r="L155" s="89"/>
      <c r="M155" s="206" t="s">
        <v>154</v>
      </c>
      <c r="N155" s="207">
        <v>1</v>
      </c>
      <c r="Q155" s="10"/>
      <c r="R155" s="10"/>
      <c r="S155" s="10"/>
      <c r="T155" s="10"/>
    </row>
    <row r="156" spans="1:22" s="17" customFormat="1" ht="16.2" customHeight="1">
      <c r="A156" s="115"/>
      <c r="B156" s="115"/>
      <c r="C156" s="115"/>
      <c r="D156" s="85"/>
      <c r="E156" s="240"/>
      <c r="F156" s="207"/>
      <c r="G156" s="240" t="s">
        <v>139</v>
      </c>
      <c r="H156" s="207">
        <v>0.01</v>
      </c>
      <c r="I156" s="242" t="s">
        <v>73</v>
      </c>
      <c r="J156" s="215">
        <v>1</v>
      </c>
      <c r="K156" s="88"/>
      <c r="L156" s="89"/>
      <c r="M156" s="38"/>
      <c r="N156" s="96"/>
      <c r="O156" s="8"/>
      <c r="Q156" s="10"/>
      <c r="R156" s="10"/>
      <c r="S156" s="10"/>
      <c r="T156" s="10"/>
    </row>
    <row r="157" spans="1:22" s="17" customFormat="1" ht="16.2" customHeight="1">
      <c r="A157" s="115"/>
      <c r="B157" s="115"/>
      <c r="C157" s="115"/>
      <c r="D157" s="85"/>
      <c r="E157" s="240" t="s">
        <v>12</v>
      </c>
      <c r="F157" s="207">
        <v>0.05</v>
      </c>
      <c r="G157" s="240" t="s">
        <v>12</v>
      </c>
      <c r="H157" s="207">
        <v>0.05</v>
      </c>
      <c r="I157" s="240" t="s">
        <v>12</v>
      </c>
      <c r="J157" s="207">
        <v>0.05</v>
      </c>
      <c r="K157" s="88"/>
      <c r="L157" s="89"/>
      <c r="M157" s="38"/>
      <c r="N157" s="96"/>
      <c r="O157" s="8"/>
      <c r="Q157" s="10"/>
      <c r="R157" s="10"/>
      <c r="S157" s="10"/>
      <c r="T157" s="10"/>
    </row>
    <row r="158" spans="1:22" s="17" customFormat="1" ht="16.2" customHeight="1">
      <c r="A158" s="115"/>
      <c r="B158" s="115"/>
      <c r="C158" s="115"/>
      <c r="D158" s="85"/>
      <c r="E158" s="113"/>
      <c r="F158" s="40"/>
      <c r="G158" s="106"/>
      <c r="H158" s="93"/>
      <c r="I158" s="38"/>
      <c r="J158" s="83"/>
      <c r="K158" s="88"/>
      <c r="L158" s="89"/>
      <c r="M158" s="38"/>
      <c r="N158" s="96"/>
      <c r="O158" s="8"/>
      <c r="Q158" s="10"/>
      <c r="R158" s="10"/>
      <c r="S158" s="10"/>
      <c r="T158" s="10"/>
    </row>
    <row r="159" spans="1:22" s="17" customFormat="1" ht="16.2" customHeight="1">
      <c r="A159" s="24" t="s">
        <v>66</v>
      </c>
      <c r="B159" s="151" t="s">
        <v>65</v>
      </c>
      <c r="C159" s="206"/>
      <c r="D159" s="85"/>
      <c r="E159" s="210" t="s">
        <v>217</v>
      </c>
      <c r="F159" s="210"/>
      <c r="G159" s="117" t="s">
        <v>383</v>
      </c>
      <c r="H159" s="243"/>
      <c r="I159" s="214" t="s">
        <v>385</v>
      </c>
      <c r="J159" s="215"/>
      <c r="K159" s="88"/>
      <c r="L159" s="89"/>
      <c r="M159" s="206" t="s">
        <v>388</v>
      </c>
      <c r="N159" s="207"/>
      <c r="O159" s="248" t="s">
        <v>117</v>
      </c>
      <c r="P159" s="184" t="s">
        <v>166</v>
      </c>
      <c r="Q159" s="10"/>
      <c r="R159" s="10"/>
      <c r="S159" s="10"/>
      <c r="T159" s="10"/>
    </row>
    <row r="160" spans="1:22" s="17" customFormat="1" ht="16.2" customHeight="1">
      <c r="A160" s="119"/>
      <c r="B160" s="206" t="s">
        <v>11</v>
      </c>
      <c r="C160" s="206">
        <v>10</v>
      </c>
      <c r="D160" s="85"/>
      <c r="E160" s="256" t="s">
        <v>218</v>
      </c>
      <c r="F160" s="255">
        <v>4</v>
      </c>
      <c r="G160" s="117" t="s">
        <v>384</v>
      </c>
      <c r="H160" s="243">
        <v>1.5</v>
      </c>
      <c r="I160" s="240" t="s">
        <v>297</v>
      </c>
      <c r="J160" s="215">
        <v>1</v>
      </c>
      <c r="K160" s="94"/>
      <c r="L160" s="95"/>
      <c r="M160" s="206" t="s">
        <v>300</v>
      </c>
      <c r="N160" s="207">
        <v>3</v>
      </c>
      <c r="Q160" s="10"/>
      <c r="R160" s="10"/>
      <c r="S160" s="10"/>
      <c r="T160" s="10"/>
    </row>
    <row r="161" spans="1:20" s="17" customFormat="1" ht="16.2" customHeight="1">
      <c r="A161" s="115"/>
      <c r="B161" s="206" t="s">
        <v>262</v>
      </c>
      <c r="C161" s="206">
        <v>0.05</v>
      </c>
      <c r="D161" s="85"/>
      <c r="E161" s="256" t="s">
        <v>219</v>
      </c>
      <c r="F161" s="255">
        <v>4</v>
      </c>
      <c r="G161" s="117" t="s">
        <v>322</v>
      </c>
      <c r="H161" s="243">
        <v>4</v>
      </c>
      <c r="I161" s="242" t="s">
        <v>104</v>
      </c>
      <c r="J161" s="215">
        <v>0.9</v>
      </c>
      <c r="K161" s="88"/>
      <c r="L161" s="89"/>
      <c r="M161" s="206" t="s">
        <v>334</v>
      </c>
      <c r="N161" s="207">
        <v>0.1</v>
      </c>
      <c r="Q161" s="10"/>
      <c r="R161" s="10"/>
      <c r="S161" s="10"/>
      <c r="T161" s="10"/>
    </row>
    <row r="162" spans="1:20" s="17" customFormat="1" ht="16.2" customHeight="1">
      <c r="A162" s="115"/>
      <c r="B162" s="115"/>
      <c r="C162" s="115"/>
      <c r="D162" s="85"/>
      <c r="E162" s="256" t="s">
        <v>220</v>
      </c>
      <c r="F162" s="255">
        <v>4</v>
      </c>
      <c r="G162" s="240" t="s">
        <v>73</v>
      </c>
      <c r="H162" s="207">
        <v>1</v>
      </c>
      <c r="I162" s="242" t="s">
        <v>1</v>
      </c>
      <c r="J162" s="215">
        <v>3</v>
      </c>
      <c r="K162" s="88"/>
      <c r="L162" s="89"/>
      <c r="M162" s="117" t="s">
        <v>389</v>
      </c>
      <c r="N162" s="243"/>
      <c r="Q162" s="10"/>
      <c r="R162" s="10"/>
      <c r="S162" s="10"/>
      <c r="T162" s="10"/>
    </row>
    <row r="163" spans="1:20" s="17" customFormat="1" ht="16.2" customHeight="1">
      <c r="A163" s="115"/>
      <c r="B163" s="115"/>
      <c r="C163" s="115"/>
      <c r="D163" s="85"/>
      <c r="E163" s="256" t="s">
        <v>12</v>
      </c>
      <c r="F163" s="255">
        <v>0.05</v>
      </c>
      <c r="G163" s="240" t="s">
        <v>12</v>
      </c>
      <c r="H163" s="207">
        <v>0.05</v>
      </c>
      <c r="I163" s="240" t="s">
        <v>95</v>
      </c>
      <c r="J163" s="207">
        <v>0.01</v>
      </c>
      <c r="K163" s="88"/>
      <c r="L163" s="89"/>
      <c r="M163" s="206" t="s">
        <v>87</v>
      </c>
      <c r="N163" s="207">
        <v>0.05</v>
      </c>
      <c r="Q163" s="10"/>
      <c r="R163" s="10"/>
      <c r="S163" s="10"/>
      <c r="T163" s="10"/>
    </row>
    <row r="164" spans="1:20" s="17" customFormat="1" ht="16.2" customHeight="1">
      <c r="A164" s="171"/>
      <c r="B164" s="238"/>
      <c r="C164" s="238"/>
      <c r="D164" s="85"/>
      <c r="E164" s="140"/>
      <c r="F164" s="18"/>
      <c r="G164" s="38"/>
      <c r="H164" s="83"/>
      <c r="I164" s="240" t="s">
        <v>12</v>
      </c>
      <c r="J164" s="207">
        <v>0.05</v>
      </c>
      <c r="K164" s="88"/>
      <c r="L164" s="89"/>
      <c r="M164" s="99"/>
      <c r="N164" s="96"/>
      <c r="Q164" s="10"/>
      <c r="R164" s="10"/>
      <c r="S164" s="10"/>
      <c r="T164" s="10"/>
    </row>
    <row r="165" spans="1:20" ht="15.9" customHeight="1">
      <c r="A165" s="131"/>
      <c r="B165" s="157"/>
      <c r="C165" s="131"/>
      <c r="D165" s="131"/>
      <c r="E165" s="141"/>
      <c r="F165" s="158"/>
      <c r="G165" s="149"/>
      <c r="H165" s="150"/>
      <c r="I165" s="131"/>
      <c r="J165" s="131"/>
      <c r="K165" s="131"/>
      <c r="L165" s="131"/>
      <c r="M165" s="132"/>
      <c r="N165" s="138"/>
    </row>
    <row r="166" spans="1:20" ht="15.9" customHeight="1">
      <c r="A166" s="24"/>
      <c r="B166" s="120"/>
      <c r="C166" s="24"/>
      <c r="D166" s="24"/>
      <c r="E166" s="106"/>
      <c r="F166" s="93"/>
      <c r="G166" s="24"/>
      <c r="H166" s="24"/>
      <c r="I166" s="24"/>
      <c r="J166" s="24"/>
      <c r="K166" s="24"/>
      <c r="L166" s="24"/>
      <c r="M166" s="38"/>
      <c r="N166" s="96"/>
    </row>
    <row r="167" spans="1:20" ht="15.9" customHeight="1">
      <c r="A167" s="61"/>
      <c r="C167" s="4"/>
      <c r="D167" s="4"/>
      <c r="E167" s="43"/>
      <c r="F167" s="43"/>
      <c r="G167" s="4"/>
      <c r="H167" s="4"/>
      <c r="I167" s="4"/>
    </row>
  </sheetData>
  <mergeCells count="15">
    <mergeCell ref="B27:C27"/>
    <mergeCell ref="B39:C39"/>
    <mergeCell ref="B45:C45"/>
    <mergeCell ref="B51:C51"/>
    <mergeCell ref="B57:C57"/>
    <mergeCell ref="B93:C93"/>
    <mergeCell ref="B75:C75"/>
    <mergeCell ref="B81:C81"/>
    <mergeCell ref="B87:C87"/>
    <mergeCell ref="B99:C99"/>
    <mergeCell ref="B105:C105"/>
    <mergeCell ref="B111:C111"/>
    <mergeCell ref="B117:C117"/>
    <mergeCell ref="B123:C123"/>
    <mergeCell ref="B135:C135"/>
  </mergeCells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5" manualBreakCount="5">
    <brk id="24" max="15" man="1"/>
    <brk id="56" max="15" man="1"/>
    <brk id="74" max="15" man="1"/>
    <brk id="104" max="15" man="1"/>
    <brk id="134" max="15" man="1"/>
  </rowBreaks>
  <colBreaks count="1" manualBreakCount="1">
    <brk id="16" max="1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"/>
  <sheetViews>
    <sheetView tabSelected="1" zoomScale="85" zoomScaleNormal="85" zoomScaleSheetLayoutView="85" workbookViewId="0">
      <selection activeCell="Y11" sqref="Y11"/>
    </sheetView>
  </sheetViews>
  <sheetFormatPr defaultColWidth="9" defaultRowHeight="19.8"/>
  <cols>
    <col min="1" max="1" width="6" style="1" customWidth="1"/>
    <col min="2" max="2" width="4" style="5" customWidth="1"/>
    <col min="3" max="3" width="5" style="1" customWidth="1"/>
    <col min="4" max="4" width="8" style="1" customWidth="1"/>
    <col min="5" max="5" width="9" style="17" customWidth="1"/>
    <col min="6" max="6" width="13.6640625" style="17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6" customWidth="1"/>
    <col min="13" max="13" width="5.44140625" style="9" customWidth="1"/>
    <col min="14" max="14" width="5.33203125" style="10" customWidth="1"/>
    <col min="15" max="16" width="6.33203125" style="10" customWidth="1"/>
    <col min="17" max="17" width="6" style="10" customWidth="1"/>
    <col min="18" max="18" width="6.6640625" style="10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1">
      <c r="A1" s="81">
        <v>112</v>
      </c>
      <c r="B1" s="172"/>
      <c r="C1" s="4"/>
      <c r="D1" s="1">
        <v>112</v>
      </c>
      <c r="E1" s="17" t="s">
        <v>2</v>
      </c>
      <c r="F1" s="124" t="s">
        <v>54</v>
      </c>
      <c r="G1" s="4" t="s">
        <v>135</v>
      </c>
      <c r="H1" s="15">
        <v>10</v>
      </c>
      <c r="I1" s="1" t="s">
        <v>68</v>
      </c>
      <c r="L1" s="58" t="s">
        <v>14</v>
      </c>
      <c r="M1" s="58"/>
    </row>
    <row r="2" spans="1:21" ht="16.5" customHeight="1">
      <c r="A2" s="173" t="s">
        <v>33</v>
      </c>
      <c r="B2" s="174" t="s">
        <v>52</v>
      </c>
      <c r="C2" s="55" t="s">
        <v>5</v>
      </c>
      <c r="D2" s="59" t="s">
        <v>34</v>
      </c>
      <c r="E2" s="60" t="s">
        <v>7</v>
      </c>
      <c r="F2" s="129" t="s">
        <v>35</v>
      </c>
      <c r="G2" s="56" t="s">
        <v>8</v>
      </c>
      <c r="H2" s="130" t="s">
        <v>36</v>
      </c>
      <c r="I2" s="257" t="s">
        <v>10</v>
      </c>
      <c r="J2" s="35" t="s">
        <v>38</v>
      </c>
      <c r="K2" s="257" t="s">
        <v>3</v>
      </c>
      <c r="L2" s="129" t="s">
        <v>39</v>
      </c>
      <c r="M2" s="34" t="s">
        <v>167</v>
      </c>
      <c r="N2" s="34" t="s">
        <v>168</v>
      </c>
      <c r="O2" s="31" t="s">
        <v>22</v>
      </c>
      <c r="P2" s="31" t="s">
        <v>23</v>
      </c>
      <c r="Q2" s="32" t="s">
        <v>24</v>
      </c>
      <c r="R2" s="31" t="s">
        <v>25</v>
      </c>
      <c r="S2" s="33" t="s">
        <v>170</v>
      </c>
      <c r="T2" s="31" t="s">
        <v>26</v>
      </c>
      <c r="U2" s="32" t="s">
        <v>27</v>
      </c>
    </row>
    <row r="3" spans="1:21" ht="23.1" customHeight="1">
      <c r="A3" s="125">
        <v>45201</v>
      </c>
      <c r="B3" s="123" t="str">
        <f>IF(A3="","",RIGHT(TEXT(WEEKDAY(A3),"[$-404]aaaa;@"),1))</f>
        <v>一</v>
      </c>
      <c r="C3" s="127" t="str">
        <f>B27</f>
        <v>白米飯</v>
      </c>
      <c r="D3" s="35" t="str">
        <f>B28&amp;B29</f>
        <v>米</v>
      </c>
      <c r="E3" s="20" t="str">
        <f>E27</f>
        <v>香炸魚排</v>
      </c>
      <c r="F3" s="41" t="str">
        <f>PHONETIC(E28:E32)</f>
        <v>魚排</v>
      </c>
      <c r="G3" s="34" t="str">
        <f>G27</f>
        <v>牛蒡豆腐</v>
      </c>
      <c r="H3" s="41" t="str">
        <f>PHONETIC(G28:G32)</f>
        <v>豆腐牛蒡絲豬絞肉大蒜</v>
      </c>
      <c r="I3" s="36" t="s">
        <v>1</v>
      </c>
      <c r="J3" s="152" t="s">
        <v>40</v>
      </c>
      <c r="K3" s="42" t="str">
        <f>K27</f>
        <v>蛋花芽湯</v>
      </c>
      <c r="L3" s="183" t="str">
        <f>PHONETIC(K28:K31)</f>
        <v>乾裙帶菜薑雞蛋</v>
      </c>
      <c r="M3" s="30" t="str">
        <f>M27</f>
        <v>果汁</v>
      </c>
      <c r="O3" s="44">
        <v>5.3</v>
      </c>
      <c r="P3" s="44">
        <v>2.5</v>
      </c>
      <c r="Q3" s="45">
        <v>1.9</v>
      </c>
      <c r="R3" s="44">
        <v>2.8</v>
      </c>
      <c r="S3" s="37"/>
      <c r="T3" s="46"/>
      <c r="U3" s="47">
        <f>O3*70+P3*75+Q3*25+R3*45+S3*120+T3*60</f>
        <v>732</v>
      </c>
    </row>
    <row r="4" spans="1:21" ht="23.1" customHeight="1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127" t="str">
        <f>B33</f>
        <v>糙米飯</v>
      </c>
      <c r="D4" s="35" t="str">
        <f>B34&amp;B35</f>
        <v>米糙米</v>
      </c>
      <c r="E4" s="20" t="str">
        <f>E33</f>
        <v>家常雞排</v>
      </c>
      <c r="F4" s="41" t="str">
        <f>PHONETIC(E34:E38)</f>
        <v>香雞排</v>
      </c>
      <c r="G4" s="85" t="str">
        <f>G33</f>
        <v>白菜凍腐</v>
      </c>
      <c r="H4" s="41" t="str">
        <f>PHONETIC(G34:G38)</f>
        <v>凍豆腐結球白菜乾香菇胡蘿蔔大蒜</v>
      </c>
      <c r="I4" s="36" t="s">
        <v>1</v>
      </c>
      <c r="J4" s="152" t="s">
        <v>40</v>
      </c>
      <c r="K4" s="121" t="str">
        <f>K33</f>
        <v>茄香蔬湯</v>
      </c>
      <c r="L4" s="183" t="str">
        <f>PHONETIC(K34:K37)</f>
        <v>番茄糊時蔬豬骨</v>
      </c>
      <c r="M4" s="30" t="str">
        <f>M33</f>
        <v>TAP豆漿</v>
      </c>
      <c r="O4" s="182">
        <v>6</v>
      </c>
      <c r="P4" s="44">
        <v>2.5</v>
      </c>
      <c r="Q4" s="45">
        <v>1.8</v>
      </c>
      <c r="R4" s="44">
        <v>2.9</v>
      </c>
      <c r="S4" s="37"/>
      <c r="T4" s="46">
        <v>1</v>
      </c>
      <c r="U4" s="47">
        <f t="shared" ref="U4:U22" si="1">O4*70+P4*75+Q4*25+R4*45+S4*120+T4*60</f>
        <v>843</v>
      </c>
    </row>
    <row r="5" spans="1:21" ht="23.1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27" t="str">
        <f>B39</f>
        <v>米粉特餐</v>
      </c>
      <c r="D5" s="35" t="str">
        <f>B40&amp;B41</f>
        <v>米粉</v>
      </c>
      <c r="E5" s="20" t="str">
        <f>E39</f>
        <v>米粉配料</v>
      </c>
      <c r="F5" s="41" t="str">
        <f>PHONETIC(E40:E44)</f>
        <v>豬絞肉時蔬胡蘿蔔油蔥酥大蒜</v>
      </c>
      <c r="G5" s="19" t="str">
        <f>G39</f>
        <v>原味薯餅</v>
      </c>
      <c r="H5" s="41" t="str">
        <f>PHONETIC(G40:G44)</f>
        <v>薯餅</v>
      </c>
      <c r="I5" s="36" t="s">
        <v>1</v>
      </c>
      <c r="J5" s="152" t="s">
        <v>40</v>
      </c>
      <c r="K5" s="30" t="str">
        <f>K39</f>
        <v>三絲羹湯</v>
      </c>
      <c r="L5" s="183" t="str">
        <f>PHONETIC(K40:K43)</f>
        <v>雞蛋脆筍白蘿蔔乾木耳</v>
      </c>
      <c r="M5" s="30" t="str">
        <f>M39</f>
        <v>小餐包</v>
      </c>
      <c r="O5" s="44">
        <v>5.2</v>
      </c>
      <c r="P5" s="44">
        <v>2.5</v>
      </c>
      <c r="Q5" s="45">
        <v>2</v>
      </c>
      <c r="R5" s="44">
        <v>2.9</v>
      </c>
      <c r="S5" s="36">
        <v>1</v>
      </c>
      <c r="T5" s="46"/>
      <c r="U5" s="47">
        <f t="shared" si="1"/>
        <v>852</v>
      </c>
    </row>
    <row r="6" spans="1:21" ht="23.1" customHeight="1">
      <c r="A6" s="125">
        <f>IF(A5="","",IF(MONTH(A5)&lt;&gt;MONTH(A5+1),"",A5+1))</f>
        <v>45204</v>
      </c>
      <c r="B6" s="123" t="str">
        <f t="shared" si="0"/>
        <v>四</v>
      </c>
      <c r="C6" s="127" t="str">
        <f>B45</f>
        <v>糙米飯</v>
      </c>
      <c r="D6" s="35" t="str">
        <f>B46&amp;B47</f>
        <v>米糙米</v>
      </c>
      <c r="E6" s="20" t="str">
        <f>E45</f>
        <v>筍干燒雞</v>
      </c>
      <c r="F6" s="122" t="str">
        <f>PHONETIC(E46:E50)</f>
        <v>肉雞麻竹筍干大蒜</v>
      </c>
      <c r="G6" s="34" t="str">
        <f>G45</f>
        <v>豆皮海帶</v>
      </c>
      <c r="H6" s="41" t="str">
        <f>PHONETIC(G46:G50)</f>
        <v>豆皮乾海帶大蒜</v>
      </c>
      <c r="I6" s="36" t="s">
        <v>1</v>
      </c>
      <c r="J6" s="152" t="s">
        <v>40</v>
      </c>
      <c r="K6" s="121" t="str">
        <f>K45</f>
        <v>綠豆湯</v>
      </c>
      <c r="L6" s="183" t="str">
        <f>PHONETIC(K46:K49)</f>
        <v>綠豆紅砂糖</v>
      </c>
      <c r="M6" s="30" t="str">
        <f>M45</f>
        <v>堅果</v>
      </c>
      <c r="O6" s="44">
        <v>5.6</v>
      </c>
      <c r="P6" s="44">
        <v>2.5</v>
      </c>
      <c r="Q6" s="45">
        <v>1.7</v>
      </c>
      <c r="R6" s="44">
        <v>2.8</v>
      </c>
      <c r="S6" s="36"/>
      <c r="T6" s="46"/>
      <c r="U6" s="47">
        <f t="shared" si="1"/>
        <v>748</v>
      </c>
    </row>
    <row r="7" spans="1:21" ht="23.1" customHeight="1">
      <c r="A7" s="125">
        <f t="shared" ref="A7:A19" si="2">IF(A6="","",IF(MONTH(A6)&lt;&gt;MONTH(A6+1),"",A6+1))</f>
        <v>45205</v>
      </c>
      <c r="B7" s="123" t="str">
        <f t="shared" si="0"/>
        <v>五</v>
      </c>
      <c r="C7" s="128" t="str">
        <f>B51</f>
        <v>紅藜飯</v>
      </c>
      <c r="D7" s="35" t="str">
        <f>B52&amp;B53</f>
        <v>米紅藜</v>
      </c>
      <c r="E7" s="20" t="str">
        <f>E51</f>
        <v>沙茶三鮮</v>
      </c>
      <c r="F7" s="122" t="str">
        <f>PHONETIC(E52:E56)</f>
        <v>阿根廷魷虱目魚丸白蘿蔔大蒜</v>
      </c>
      <c r="G7" s="19" t="str">
        <f>G51</f>
        <v>木須佐蛋</v>
      </c>
      <c r="H7" s="41" t="str">
        <f>PHONETIC(G52:G56)</f>
        <v>雞蛋洋蔥乾木耳胡蘿蔔大蒜</v>
      </c>
      <c r="I7" s="36" t="s">
        <v>1</v>
      </c>
      <c r="J7" s="152" t="s">
        <v>40</v>
      </c>
      <c r="K7" s="30" t="str">
        <f>K51</f>
        <v>金針湯</v>
      </c>
      <c r="L7" s="183" t="str">
        <f>PHONETIC(K52:K56)</f>
        <v>金針菜乾榨菜薑豬骨</v>
      </c>
      <c r="M7" s="30" t="str">
        <f>M51</f>
        <v>水果</v>
      </c>
      <c r="N7" s="184" t="s">
        <v>166</v>
      </c>
      <c r="O7" s="44">
        <v>5</v>
      </c>
      <c r="P7" s="44">
        <v>2.5</v>
      </c>
      <c r="Q7" s="45">
        <v>1.8</v>
      </c>
      <c r="R7" s="44">
        <v>2.9</v>
      </c>
      <c r="S7" s="36">
        <v>1</v>
      </c>
      <c r="T7" s="46"/>
      <c r="U7" s="47">
        <f t="shared" si="1"/>
        <v>833</v>
      </c>
    </row>
    <row r="8" spans="1:21" ht="23.1" customHeight="1">
      <c r="A8" s="125">
        <f>IF(A7="","",IF(MONTH(A7)&lt;&gt;MONTH(A7+1),"",A7+5))</f>
        <v>45210</v>
      </c>
      <c r="B8" s="123" t="str">
        <f t="shared" si="0"/>
        <v>三</v>
      </c>
      <c r="C8" s="128" t="str">
        <f>B57</f>
        <v>西式特餐</v>
      </c>
      <c r="D8" s="35" t="str">
        <f>B58&amp;B59</f>
        <v>義大利麵</v>
      </c>
      <c r="E8" s="20" t="str">
        <f>E57</f>
        <v>金黃魚塊</v>
      </c>
      <c r="F8" s="122" t="str">
        <f>PHONETIC(E58:E62)</f>
        <v>虱目魚塊</v>
      </c>
      <c r="G8" s="19" t="str">
        <f>G57</f>
        <v>茄汁肉醬</v>
      </c>
      <c r="H8" s="122" t="str">
        <f>PHONETIC(G58:G62)</f>
        <v>豬絞肉馬鈴薯洋蔥大蒜</v>
      </c>
      <c r="I8" s="36" t="s">
        <v>1</v>
      </c>
      <c r="J8" s="152" t="s">
        <v>40</v>
      </c>
      <c r="K8" s="42" t="str">
        <f>K57</f>
        <v>玉米濃湯</v>
      </c>
      <c r="L8" s="183" t="str">
        <f>PHONETIC(K58:K62)</f>
        <v>雞蛋玉米粒罐頭玉米醬罐頭玉米濃湯粉</v>
      </c>
      <c r="M8" s="30" t="str">
        <f>M57</f>
        <v>小餐包</v>
      </c>
      <c r="O8" s="44">
        <v>5</v>
      </c>
      <c r="P8" s="44">
        <v>2.5</v>
      </c>
      <c r="Q8" s="45">
        <v>1.6</v>
      </c>
      <c r="R8" s="44">
        <v>2.9</v>
      </c>
      <c r="S8" s="36"/>
      <c r="T8" s="46"/>
      <c r="U8" s="47">
        <f t="shared" si="1"/>
        <v>708</v>
      </c>
    </row>
    <row r="9" spans="1:21" ht="23.1" customHeight="1">
      <c r="A9" s="125">
        <f t="shared" si="2"/>
        <v>45211</v>
      </c>
      <c r="B9" s="123" t="str">
        <f t="shared" si="0"/>
        <v>四</v>
      </c>
      <c r="C9" s="128" t="str">
        <f>B63</f>
        <v>糙米飯</v>
      </c>
      <c r="D9" s="35" t="str">
        <f>B64&amp;B65</f>
        <v>米糙米</v>
      </c>
      <c r="E9" s="20" t="str">
        <f>E63</f>
        <v>醬燒雞翅</v>
      </c>
      <c r="F9" s="41" t="str">
        <f>PHONETIC(E64:E68)</f>
        <v>三節翅滷包</v>
      </c>
      <c r="G9" s="19" t="str">
        <f>G63</f>
        <v>鮮菇豆腐</v>
      </c>
      <c r="H9" s="122" t="str">
        <f>PHONETIC(G64:G68)</f>
        <v>豆腐杏鮑菇乾香菇大蒜</v>
      </c>
      <c r="I9" s="36" t="s">
        <v>1</v>
      </c>
      <c r="J9" s="152" t="s">
        <v>40</v>
      </c>
      <c r="K9" s="30" t="str">
        <f>K63</f>
        <v>檸檬愛玉</v>
      </c>
      <c r="L9" s="183" t="str">
        <f>PHONETIC(K64:K67)</f>
        <v>愛玉紅砂糖檸檬汁</v>
      </c>
      <c r="M9" s="30" t="str">
        <f>M63</f>
        <v>果汁</v>
      </c>
      <c r="O9" s="182">
        <v>5</v>
      </c>
      <c r="P9" s="44">
        <v>2.5</v>
      </c>
      <c r="Q9" s="45">
        <v>2</v>
      </c>
      <c r="R9" s="44">
        <v>2.7</v>
      </c>
      <c r="S9" s="36"/>
      <c r="T9" s="46">
        <v>1</v>
      </c>
      <c r="U9" s="47">
        <f t="shared" si="1"/>
        <v>769</v>
      </c>
    </row>
    <row r="10" spans="1:21" ht="23.1" customHeight="1">
      <c r="A10" s="125">
        <f>IF(A9="","",IF(MONTH(A9)&lt;&gt;MONTH(A9+1),"",A9+1))</f>
        <v>45212</v>
      </c>
      <c r="B10" s="123" t="str">
        <f t="shared" si="0"/>
        <v>五</v>
      </c>
      <c r="C10" s="128" t="str">
        <f>B69</f>
        <v>小米飯</v>
      </c>
      <c r="D10" s="35" t="str">
        <f>B70&amp;B71</f>
        <v>米小米</v>
      </c>
      <c r="E10" s="20" t="str">
        <f>E69</f>
        <v>海結滷肉</v>
      </c>
      <c r="F10" s="41" t="str">
        <f>PHONETIC(E70:E74)</f>
        <v>豬後腿肉乾海帶麵輪大蒜</v>
      </c>
      <c r="G10" s="19" t="str">
        <f>G69</f>
        <v>銀蘿蛋香</v>
      </c>
      <c r="H10" s="41" t="str">
        <f>PHONETIC(G70:G74)</f>
        <v>雞蛋白蘿蔔胡蘿蔔大蒜</v>
      </c>
      <c r="I10" s="36" t="s">
        <v>1</v>
      </c>
      <c r="J10" s="152" t="s">
        <v>40</v>
      </c>
      <c r="K10" s="30" t="str">
        <f>K69</f>
        <v>番茄蔬湯</v>
      </c>
      <c r="L10" s="183" t="str">
        <f>PHONETIC(K70:K74)</f>
        <v>時蔬番茄糊薑豬骨</v>
      </c>
      <c r="M10" s="30" t="str">
        <f>M69</f>
        <v>水果</v>
      </c>
      <c r="N10" s="184" t="s">
        <v>166</v>
      </c>
      <c r="O10" s="44">
        <v>5.2</v>
      </c>
      <c r="P10" s="44">
        <v>2.5</v>
      </c>
      <c r="Q10" s="45">
        <v>2</v>
      </c>
      <c r="R10" s="44">
        <v>2.9</v>
      </c>
      <c r="S10" s="36"/>
      <c r="T10" s="46"/>
      <c r="U10" s="47">
        <f t="shared" si="1"/>
        <v>732</v>
      </c>
    </row>
    <row r="11" spans="1:21" ht="23.1" customHeight="1">
      <c r="A11" s="125">
        <f>IF(A10="","",IF(MONTH(A10)&lt;&gt;MONTH(A10+1),"",A10+3))</f>
        <v>45215</v>
      </c>
      <c r="B11" s="123" t="str">
        <f t="shared" si="0"/>
        <v>一</v>
      </c>
      <c r="C11" s="128" t="str">
        <f>B75</f>
        <v>白米飯</v>
      </c>
      <c r="D11" s="35" t="str">
        <f>B76&amp;B77</f>
        <v>米</v>
      </c>
      <c r="E11" s="20" t="str">
        <f>E75</f>
        <v>黑椒肉絲</v>
      </c>
      <c r="F11" s="122" t="str">
        <f>PHONETIC(E76:E80)</f>
        <v>豬後腿肉馬鈴薯洋蔥大蒜</v>
      </c>
      <c r="G11" s="19" t="str">
        <f>G75</f>
        <v>蔬香冬粉</v>
      </c>
      <c r="H11" s="41" t="str">
        <f>PHONETIC(G76:G80)</f>
        <v>雞蛋冬粉胡蘿蔔乾木耳大蒜</v>
      </c>
      <c r="I11" s="36" t="s">
        <v>1</v>
      </c>
      <c r="J11" s="152" t="s">
        <v>40</v>
      </c>
      <c r="K11" s="30" t="str">
        <f>K75</f>
        <v>味噌芽湯</v>
      </c>
      <c r="L11" s="183" t="str">
        <f>PHONETIC(K76:K79)</f>
        <v>乾裙帶菜味噌薑柴魚片</v>
      </c>
      <c r="M11" s="30" t="str">
        <f>M75</f>
        <v>果汁</v>
      </c>
      <c r="O11" s="44">
        <v>5</v>
      </c>
      <c r="P11" s="44">
        <v>2.5</v>
      </c>
      <c r="Q11" s="45">
        <v>1.7</v>
      </c>
      <c r="R11" s="44">
        <v>3</v>
      </c>
      <c r="S11" s="36"/>
      <c r="T11" s="46"/>
      <c r="U11" s="47">
        <f t="shared" si="1"/>
        <v>715</v>
      </c>
    </row>
    <row r="12" spans="1:21" ht="23.1" customHeight="1">
      <c r="A12" s="125">
        <f t="shared" si="2"/>
        <v>45216</v>
      </c>
      <c r="B12" s="123" t="str">
        <f t="shared" si="0"/>
        <v>二</v>
      </c>
      <c r="C12" s="128" t="str">
        <f>B81</f>
        <v>糙米飯</v>
      </c>
      <c r="D12" s="35" t="str">
        <f>B82&amp;B83</f>
        <v>米糙米</v>
      </c>
      <c r="E12" s="20" t="str">
        <f>E81</f>
        <v>椒鹽魚排</v>
      </c>
      <c r="F12" s="41" t="str">
        <f>PHONETIC(E82:E86)</f>
        <v>魚排胡椒鹽</v>
      </c>
      <c r="G12" s="19" t="str">
        <f>G81</f>
        <v>茄汁豆腐</v>
      </c>
      <c r="H12" s="41" t="str">
        <f>PHONETIC(G82:G86)</f>
        <v>豆腐洋蔥番茄糊番茄醬大蒜</v>
      </c>
      <c r="I12" s="36" t="s">
        <v>1</v>
      </c>
      <c r="J12" s="152" t="s">
        <v>40</v>
      </c>
      <c r="K12" s="30" t="str">
        <f>K81</f>
        <v>時蔬湯</v>
      </c>
      <c r="L12" s="183" t="str">
        <f>PHONETIC(K82:K86)</f>
        <v>時蔬胡蘿蔔薑豬骨</v>
      </c>
      <c r="M12" s="30" t="str">
        <f>M81</f>
        <v>保久乳/堅果</v>
      </c>
      <c r="O12" s="44">
        <v>5</v>
      </c>
      <c r="P12" s="44">
        <v>2.5</v>
      </c>
      <c r="Q12" s="45">
        <v>1.6</v>
      </c>
      <c r="R12" s="44">
        <v>2.9</v>
      </c>
      <c r="S12" s="36">
        <v>1</v>
      </c>
      <c r="T12" s="46"/>
      <c r="U12" s="47">
        <f t="shared" si="1"/>
        <v>828</v>
      </c>
    </row>
    <row r="13" spans="1:21" ht="23.1" customHeight="1">
      <c r="A13" s="125">
        <f t="shared" si="2"/>
        <v>45217</v>
      </c>
      <c r="B13" s="123" t="str">
        <f t="shared" si="0"/>
        <v>三</v>
      </c>
      <c r="C13" s="128" t="str">
        <f>B87</f>
        <v>泰式特餐</v>
      </c>
      <c r="D13" s="35" t="str">
        <f>B88&amp;B89</f>
        <v>米糙米</v>
      </c>
      <c r="E13" s="20" t="str">
        <f>E87</f>
        <v>打拋豬</v>
      </c>
      <c r="F13" s="41" t="str">
        <f>PHONETIC(E88:E92)</f>
        <v>豬絞肉洋蔥打拋醬大蒜</v>
      </c>
      <c r="G13" s="19" t="str">
        <f>G87</f>
        <v>風味甘藍</v>
      </c>
      <c r="H13" s="41" t="str">
        <f>PHONETIC(G88:G92)</f>
        <v>甘藍胡蘿蔔叻沙醬大蒜</v>
      </c>
      <c r="I13" s="36" t="s">
        <v>1</v>
      </c>
      <c r="J13" s="152" t="s">
        <v>40</v>
      </c>
      <c r="K13" s="42" t="str">
        <f>K87</f>
        <v>冬蔭功湯</v>
      </c>
      <c r="L13" s="183" t="str">
        <f>PHONETIC(K88:K91)</f>
        <v>金針菇番茄糊豬骨南薑</v>
      </c>
      <c r="M13" s="30" t="str">
        <f>M87</f>
        <v>小餐包</v>
      </c>
      <c r="O13" s="44">
        <v>4</v>
      </c>
      <c r="P13" s="44">
        <v>2.5</v>
      </c>
      <c r="Q13" s="45">
        <v>1.6</v>
      </c>
      <c r="R13" s="44">
        <v>2.9</v>
      </c>
      <c r="S13" s="36"/>
      <c r="T13" s="46"/>
      <c r="U13" s="47">
        <f t="shared" si="1"/>
        <v>638</v>
      </c>
    </row>
    <row r="14" spans="1:21" ht="23.1" customHeight="1">
      <c r="A14" s="125">
        <f t="shared" si="2"/>
        <v>45218</v>
      </c>
      <c r="B14" s="123" t="str">
        <f t="shared" si="0"/>
        <v>四</v>
      </c>
      <c r="C14" s="128" t="str">
        <f>B93</f>
        <v>糙米飯</v>
      </c>
      <c r="D14" s="35" t="str">
        <f>B94&amp;B95</f>
        <v>米糙米</v>
      </c>
      <c r="E14" s="20" t="str">
        <f>E93</f>
        <v>豆瓣雞丁</v>
      </c>
      <c r="F14" s="41" t="str">
        <f>PHONETIC(E94:E98)</f>
        <v>肉雞乾海帶豆瓣醬大蒜</v>
      </c>
      <c r="G14" s="20" t="str">
        <f>G93</f>
        <v>香滷凍腐</v>
      </c>
      <c r="H14" s="41" t="str">
        <f>PHONETIC(G94:G98)</f>
        <v>凍豆腐麻竹筍干大蒜</v>
      </c>
      <c r="I14" s="36" t="s">
        <v>1</v>
      </c>
      <c r="J14" s="152" t="s">
        <v>40</v>
      </c>
      <c r="K14" s="121" t="str">
        <f>K93</f>
        <v>枸杞銀耳</v>
      </c>
      <c r="L14" s="183" t="str">
        <f>PHONETIC(K94:K98)</f>
        <v>乾銀耳枸杞紅砂糖</v>
      </c>
      <c r="M14" s="30" t="str">
        <f>M93</f>
        <v>海苔</v>
      </c>
      <c r="O14" s="182">
        <v>5.4</v>
      </c>
      <c r="P14" s="44">
        <v>2.5</v>
      </c>
      <c r="Q14" s="45">
        <v>1.8</v>
      </c>
      <c r="R14" s="44">
        <v>2.9</v>
      </c>
      <c r="S14" s="36"/>
      <c r="T14" s="46">
        <v>1</v>
      </c>
      <c r="U14" s="47">
        <f t="shared" si="1"/>
        <v>801</v>
      </c>
    </row>
    <row r="15" spans="1:21" ht="23.1" customHeight="1">
      <c r="A15" s="125">
        <f>IF(A14="","",IF(MONTH(A14)&lt;&gt;MONTH(A14+1),"",A14+1))</f>
        <v>45219</v>
      </c>
      <c r="B15" s="123" t="str">
        <f t="shared" si="0"/>
        <v>五</v>
      </c>
      <c r="C15" s="128" t="str">
        <f>B99</f>
        <v>紫米飯</v>
      </c>
      <c r="D15" s="35" t="str">
        <f>B100&amp;B101</f>
        <v>米黑糯米</v>
      </c>
      <c r="E15" s="20" t="str">
        <f>E99</f>
        <v>鹹香肉片</v>
      </c>
      <c r="F15" s="41" t="str">
        <f>PHONETIC(E100:E104)</f>
        <v>豬後腿肉甘藍胡蘿蔔醃鹹豬肉粉</v>
      </c>
      <c r="G15" s="20" t="str">
        <f>G99</f>
        <v>甘藍佐蛋</v>
      </c>
      <c r="H15" s="41" t="str">
        <f>PHONETIC(G100:G104)</f>
        <v>雞蛋甘藍乾木耳大蒜</v>
      </c>
      <c r="I15" s="36" t="s">
        <v>1</v>
      </c>
      <c r="J15" s="152" t="s">
        <v>40</v>
      </c>
      <c r="K15" s="20" t="str">
        <f>K99</f>
        <v>金針湯</v>
      </c>
      <c r="L15" s="175" t="str">
        <f>PHONETIC(K100:K104)</f>
        <v>金針菜乾榨菜薑豬骨</v>
      </c>
      <c r="M15" s="30" t="str">
        <f>M99</f>
        <v>水果</v>
      </c>
      <c r="N15" s="184" t="s">
        <v>166</v>
      </c>
      <c r="O15" s="44">
        <v>5</v>
      </c>
      <c r="P15" s="44">
        <v>2.5</v>
      </c>
      <c r="Q15" s="45">
        <v>2</v>
      </c>
      <c r="R15" s="44">
        <v>2.9</v>
      </c>
      <c r="S15" s="36"/>
      <c r="T15" s="46"/>
      <c r="U15" s="47">
        <f t="shared" si="1"/>
        <v>718</v>
      </c>
    </row>
    <row r="16" spans="1:21" ht="23.1" customHeight="1">
      <c r="A16" s="125">
        <f>IF(A15="","",IF(MONTH(A15)&lt;&gt;MONTH(A15+1),"",A15+3))</f>
        <v>45222</v>
      </c>
      <c r="B16" s="123" t="str">
        <f t="shared" si="0"/>
        <v>一</v>
      </c>
      <c r="C16" s="128" t="str">
        <f>B105</f>
        <v>白米飯</v>
      </c>
      <c r="D16" s="35" t="str">
        <f>B106&amp;B107</f>
        <v>米</v>
      </c>
      <c r="E16" s="20" t="str">
        <f>E105</f>
        <v>梅干絞肉</v>
      </c>
      <c r="F16" s="41" t="str">
        <f>PHONETIC(E106:E110)</f>
        <v>豬絞肉梅乾菜麵筋大蒜</v>
      </c>
      <c r="G16" s="20" t="str">
        <f>G105</f>
        <v>豆皮銀絲</v>
      </c>
      <c r="H16" s="41" t="str">
        <f>PHONETIC(G106:G110)</f>
        <v>豆皮白蘿蔔乾木耳大蒜</v>
      </c>
      <c r="I16" s="36" t="s">
        <v>1</v>
      </c>
      <c r="J16" s="152" t="s">
        <v>40</v>
      </c>
      <c r="K16" s="20" t="str">
        <f>K105</f>
        <v>蛋花湯</v>
      </c>
      <c r="L16" s="175" t="str">
        <f>PHONETIC(K106:K110)</f>
        <v>雞蛋乾裙帶菜薑</v>
      </c>
      <c r="M16" s="30" t="str">
        <f>M105</f>
        <v>果汁</v>
      </c>
      <c r="O16" s="44">
        <v>5</v>
      </c>
      <c r="P16" s="44">
        <v>2.5</v>
      </c>
      <c r="Q16" s="45">
        <v>2</v>
      </c>
      <c r="R16" s="44">
        <v>2.9</v>
      </c>
      <c r="S16" s="36"/>
      <c r="T16" s="46"/>
      <c r="U16" s="47">
        <f t="shared" si="1"/>
        <v>718</v>
      </c>
    </row>
    <row r="17" spans="1:26" ht="23.1" customHeight="1">
      <c r="A17" s="125">
        <f t="shared" si="2"/>
        <v>45223</v>
      </c>
      <c r="B17" s="123" t="str">
        <f t="shared" si="0"/>
        <v>二</v>
      </c>
      <c r="C17" s="128" t="str">
        <f>B111</f>
        <v>糙米飯</v>
      </c>
      <c r="D17" s="35" t="str">
        <f>B112&amp;B113</f>
        <v>米糙米</v>
      </c>
      <c r="E17" s="20" t="str">
        <f>E111</f>
        <v>香味雞翅</v>
      </c>
      <c r="F17" s="122" t="str">
        <f>PHONETIC(E112:E116)</f>
        <v>三節翅滷包</v>
      </c>
      <c r="G17" s="20" t="str">
        <f>G111</f>
        <v>絞肉白菜</v>
      </c>
      <c r="H17" s="41" t="str">
        <f>PHONETIC(G112:G116)</f>
        <v>豬絞肉結球白菜乾香菇胡蘿蔔大蒜</v>
      </c>
      <c r="I17" s="36" t="s">
        <v>1</v>
      </c>
      <c r="J17" s="152" t="s">
        <v>40</v>
      </c>
      <c r="K17" s="20" t="str">
        <f>K111</f>
        <v>時瓜湯</v>
      </c>
      <c r="L17" s="175" t="str">
        <f>PHONETIC(K112:K116)</f>
        <v>時瓜枸杞薑豬骨</v>
      </c>
      <c r="M17" s="30" t="str">
        <f>M111</f>
        <v>優酪乳/保久乳</v>
      </c>
      <c r="O17" s="44">
        <v>5</v>
      </c>
      <c r="P17" s="44">
        <v>2.5</v>
      </c>
      <c r="Q17" s="45">
        <v>1.7</v>
      </c>
      <c r="R17" s="44">
        <v>2.8</v>
      </c>
      <c r="S17" s="36">
        <v>1</v>
      </c>
      <c r="T17" s="46"/>
      <c r="U17" s="47">
        <f t="shared" si="1"/>
        <v>826</v>
      </c>
    </row>
    <row r="18" spans="1:26" ht="23.1" customHeight="1">
      <c r="A18" s="125">
        <f t="shared" si="2"/>
        <v>45224</v>
      </c>
      <c r="B18" s="123" t="str">
        <f t="shared" si="0"/>
        <v>三</v>
      </c>
      <c r="C18" s="128" t="str">
        <f>B117</f>
        <v>刈包特餐</v>
      </c>
      <c r="D18" s="35" t="str">
        <f>B118&amp;B119</f>
        <v>刈包</v>
      </c>
      <c r="E18" s="20" t="str">
        <f>E117</f>
        <v>酸菜肉片</v>
      </c>
      <c r="F18" s="41" t="str">
        <f>PHONETIC(E118:E122)</f>
        <v>豬後腿肉酸菜薑</v>
      </c>
      <c r="G18" s="20" t="str">
        <f>G117</f>
        <v>玉筍豆腐</v>
      </c>
      <c r="H18" s="122" t="str">
        <f>PHONETIC(G118:G122)</f>
        <v>豆腐冷凍玉米筍豆瓣醬大蒜</v>
      </c>
      <c r="I18" s="36" t="s">
        <v>1</v>
      </c>
      <c r="J18" s="152" t="s">
        <v>40</v>
      </c>
      <c r="K18" s="20" t="str">
        <f>K117</f>
        <v>糙米粥</v>
      </c>
      <c r="L18" s="175" t="str">
        <f>PHONETIC(K118:K122)</f>
        <v>雞蛋時蔬乾香菇糙米胡蘿蔔</v>
      </c>
      <c r="M18" s="30" t="str">
        <f>M117</f>
        <v>小餐包</v>
      </c>
      <c r="O18" s="44">
        <v>4.2</v>
      </c>
      <c r="P18" s="44">
        <v>2.5</v>
      </c>
      <c r="Q18" s="45">
        <v>1.5</v>
      </c>
      <c r="R18" s="44">
        <v>2.8</v>
      </c>
      <c r="S18" s="36"/>
      <c r="T18" s="46"/>
      <c r="U18" s="47">
        <f t="shared" si="1"/>
        <v>645</v>
      </c>
    </row>
    <row r="19" spans="1:26" ht="23.1" customHeight="1">
      <c r="A19" s="125">
        <f t="shared" si="2"/>
        <v>45225</v>
      </c>
      <c r="B19" s="123" t="str">
        <f t="shared" si="0"/>
        <v>四</v>
      </c>
      <c r="C19" s="128" t="str">
        <f>B123</f>
        <v>糙米飯</v>
      </c>
      <c r="D19" s="35" t="str">
        <f>B124&amp;B125</f>
        <v>米糙米</v>
      </c>
      <c r="E19" s="20" t="str">
        <f>E123</f>
        <v>咖哩雞丁</v>
      </c>
      <c r="F19" s="41" t="str">
        <f>PHONETIC(E124:E128)</f>
        <v>肉雞馬鈴薯洋蔥咖哩粉</v>
      </c>
      <c r="G19" s="20" t="str">
        <f>G123</f>
        <v>培根豆芽</v>
      </c>
      <c r="H19" s="41" t="str">
        <f>PHONETIC(G124:G128)</f>
        <v>綠豆芽胡蘿蔔培根大蒜</v>
      </c>
      <c r="I19" s="36" t="s">
        <v>1</v>
      </c>
      <c r="J19" s="152" t="s">
        <v>40</v>
      </c>
      <c r="K19" s="20" t="str">
        <f>K123</f>
        <v>仙草甜湯</v>
      </c>
      <c r="L19" s="175" t="str">
        <f>PHONETIC(K124:K128)</f>
        <v>仙草凍紅砂糖</v>
      </c>
      <c r="M19" s="30" t="str">
        <f>M123</f>
        <v>小饅頭</v>
      </c>
      <c r="O19" s="182">
        <v>5.6</v>
      </c>
      <c r="P19" s="44">
        <v>2.5</v>
      </c>
      <c r="Q19" s="45">
        <v>2.2000000000000002</v>
      </c>
      <c r="R19" s="44">
        <v>2.9</v>
      </c>
      <c r="S19" s="36"/>
      <c r="T19" s="46">
        <v>1</v>
      </c>
      <c r="U19" s="47">
        <f t="shared" si="1"/>
        <v>825</v>
      </c>
    </row>
    <row r="20" spans="1:26" ht="23.1" customHeight="1">
      <c r="A20" s="125">
        <f>IF(A19="","",IF(MONTH(A19)&lt;&gt;MONTH(A19+1),"",A19+1))</f>
        <v>45226</v>
      </c>
      <c r="B20" s="123" t="str">
        <f t="shared" si="0"/>
        <v>五</v>
      </c>
      <c r="C20" s="128" t="str">
        <f>B129</f>
        <v>燕麥飯</v>
      </c>
      <c r="D20" s="35" t="str">
        <f>B130&amp;B131</f>
        <v>米燕麥</v>
      </c>
      <c r="E20" s="20" t="str">
        <f>E129</f>
        <v>三鮮豉香</v>
      </c>
      <c r="F20" s="41" t="str">
        <f>PHONETIC(E130:E133)</f>
        <v>魚丁虱目魚丸白蘿蔔豆豉</v>
      </c>
      <c r="G20" s="20" t="str">
        <f>G129</f>
        <v>螞蟻上樹</v>
      </c>
      <c r="H20" s="41" t="str">
        <f>PHONETIC(G130:G134)</f>
        <v>豬絞肉冬粉時蔬乾木耳大蒜</v>
      </c>
      <c r="I20" s="36" t="s">
        <v>1</v>
      </c>
      <c r="J20" s="152" t="s">
        <v>40</v>
      </c>
      <c r="K20" s="20" t="str">
        <f>K129</f>
        <v>味噌蔬湯</v>
      </c>
      <c r="L20" s="175" t="str">
        <f>PHONETIC(K130:K134)</f>
        <v>時蔬味噌薑柴魚片</v>
      </c>
      <c r="M20" s="30" t="str">
        <f>M129</f>
        <v>水果</v>
      </c>
      <c r="N20" s="184" t="s">
        <v>166</v>
      </c>
      <c r="O20" s="44">
        <v>5.5</v>
      </c>
      <c r="P20" s="44">
        <v>2.5</v>
      </c>
      <c r="Q20" s="45">
        <v>1.8</v>
      </c>
      <c r="R20" s="44">
        <v>2.9</v>
      </c>
      <c r="S20" s="36"/>
      <c r="T20" s="46"/>
      <c r="U20" s="47">
        <f t="shared" si="1"/>
        <v>748</v>
      </c>
    </row>
    <row r="21" spans="1:26" ht="23.1" customHeight="1">
      <c r="A21" s="125">
        <f>IF(A20="","",IF(MONTH(A20)&lt;&gt;MONTH(A20+1),"",A20+3))</f>
        <v>45229</v>
      </c>
      <c r="B21" s="123" t="str">
        <f t="shared" si="0"/>
        <v>一</v>
      </c>
      <c r="C21" s="128" t="str">
        <f>B135</f>
        <v>白米飯</v>
      </c>
      <c r="D21" s="35" t="str">
        <f>B136&amp;B137</f>
        <v>米</v>
      </c>
      <c r="E21" s="20" t="str">
        <f>E135</f>
        <v>家常里雞</v>
      </c>
      <c r="F21" s="41" t="str">
        <f>PHONETIC(E136:E140)</f>
        <v>香雞排</v>
      </c>
      <c r="G21" s="20" t="str">
        <f>G135</f>
        <v>鐵板豆腐</v>
      </c>
      <c r="H21" s="41" t="str">
        <f>PHONETIC(G136:G140)</f>
        <v>豆腐脆筍乾木耳大蒜</v>
      </c>
      <c r="I21" s="36" t="s">
        <v>1</v>
      </c>
      <c r="J21" s="152" t="s">
        <v>40</v>
      </c>
      <c r="K21" s="20" t="str">
        <f>K135</f>
        <v>金針湯</v>
      </c>
      <c r="L21" s="175" t="str">
        <f>PHONETIC(K136:K140)</f>
        <v>金針菜乾榨菜薑豬骨</v>
      </c>
      <c r="M21" s="30" t="str">
        <f>M135</f>
        <v>果汁</v>
      </c>
      <c r="O21" s="44">
        <v>5</v>
      </c>
      <c r="P21" s="44">
        <v>2.5</v>
      </c>
      <c r="Q21" s="45">
        <v>2.2000000000000002</v>
      </c>
      <c r="R21" s="44">
        <v>2.9</v>
      </c>
      <c r="S21" s="36"/>
      <c r="T21" s="46"/>
      <c r="U21" s="47">
        <f t="shared" si="1"/>
        <v>723</v>
      </c>
    </row>
    <row r="22" spans="1:26" ht="23.1" customHeight="1">
      <c r="A22" s="125">
        <f>IF(A21="","",IF(MONTH(A21)&lt;&gt;MONTH(A21+1),"",A21+1))</f>
        <v>45230</v>
      </c>
      <c r="B22" s="123" t="str">
        <f t="shared" si="0"/>
        <v>二</v>
      </c>
      <c r="C22" s="128" t="str">
        <f>B141</f>
        <v>糙米飯</v>
      </c>
      <c r="D22" s="35" t="str">
        <f>B142&amp;B143</f>
        <v>米糙米</v>
      </c>
      <c r="E22" s="20" t="str">
        <f>E141</f>
        <v>泡菜肉片</v>
      </c>
      <c r="F22" s="41" t="str">
        <f>PHONETIC(E142:E146)</f>
        <v>豬後腿肉韓式泡菜大蒜</v>
      </c>
      <c r="G22" s="20" t="str">
        <f>G141</f>
        <v>家常豆干</v>
      </c>
      <c r="H22" s="41" t="str">
        <f>PHONETIC(G142:G146)</f>
        <v>豆干甘藍乾木耳胡蘿蔔大蒜</v>
      </c>
      <c r="I22" s="36" t="s">
        <v>1</v>
      </c>
      <c r="J22" s="152" t="s">
        <v>40</v>
      </c>
      <c r="K22" s="20" t="str">
        <f>K141</f>
        <v>時蔬湯</v>
      </c>
      <c r="L22" s="175" t="str">
        <f>PHONETIC(K142:K146)</f>
        <v>時蔬胡蘿蔔薑豬骨</v>
      </c>
      <c r="M22" s="30" t="str">
        <f>M141</f>
        <v>鮮乳/保久乳</v>
      </c>
      <c r="O22" s="44">
        <v>5.6</v>
      </c>
      <c r="P22" s="44">
        <v>2.5</v>
      </c>
      <c r="Q22" s="45">
        <v>2</v>
      </c>
      <c r="R22" s="44">
        <v>3.1</v>
      </c>
      <c r="S22" s="36">
        <v>1</v>
      </c>
      <c r="T22" s="46"/>
      <c r="U22" s="47">
        <f t="shared" si="1"/>
        <v>889</v>
      </c>
    </row>
    <row r="23" spans="1:26" ht="23.1" customHeight="1">
      <c r="A23" s="2" t="s">
        <v>4</v>
      </c>
      <c r="B23" s="126"/>
      <c r="C23" s="186"/>
      <c r="D23" s="187"/>
      <c r="E23" s="43"/>
      <c r="F23" s="188"/>
      <c r="G23" s="43"/>
      <c r="H23" s="188"/>
      <c r="I23" s="185"/>
      <c r="J23" s="189"/>
      <c r="K23" s="43"/>
      <c r="L23" s="188"/>
      <c r="M23" s="43"/>
      <c r="N23" s="190"/>
      <c r="O23" s="11"/>
      <c r="P23" s="11"/>
      <c r="Q23" s="11"/>
      <c r="R23" s="11"/>
      <c r="S23" s="4"/>
      <c r="T23" s="11"/>
      <c r="U23" s="177"/>
    </row>
    <row r="24" spans="1:26" ht="23.1" customHeight="1">
      <c r="A24" s="16" t="s">
        <v>396</v>
      </c>
      <c r="B24" s="126"/>
      <c r="C24" s="3"/>
      <c r="D24" s="3"/>
    </row>
    <row r="25" spans="1:26">
      <c r="A25" s="28" t="s">
        <v>133</v>
      </c>
      <c r="B25" s="27"/>
      <c r="C25" s="29"/>
      <c r="D25" s="29"/>
      <c r="E25" s="29"/>
      <c r="F25" s="27"/>
      <c r="G25" s="29"/>
      <c r="H25" s="27"/>
      <c r="I25" s="29"/>
      <c r="J25" s="29"/>
      <c r="K25" s="29"/>
      <c r="L25" s="2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4"/>
    </row>
    <row r="26" spans="1:26">
      <c r="A26" s="153" t="s">
        <v>67</v>
      </c>
      <c r="B26" s="154" t="s">
        <v>5</v>
      </c>
      <c r="C26" s="139" t="s">
        <v>15</v>
      </c>
      <c r="D26" s="155" t="s">
        <v>6</v>
      </c>
      <c r="E26" s="139" t="s">
        <v>7</v>
      </c>
      <c r="F26" s="139" t="s">
        <v>15</v>
      </c>
      <c r="G26" s="136" t="s">
        <v>8</v>
      </c>
      <c r="H26" s="139" t="s">
        <v>15</v>
      </c>
      <c r="I26" s="156" t="s">
        <v>10</v>
      </c>
      <c r="J26" s="139" t="s">
        <v>15</v>
      </c>
      <c r="K26" s="136" t="s">
        <v>3</v>
      </c>
      <c r="L26" s="137" t="s">
        <v>18</v>
      </c>
      <c r="M26" s="34" t="s">
        <v>167</v>
      </c>
      <c r="N26" s="34" t="s">
        <v>168</v>
      </c>
      <c r="O26" s="22"/>
      <c r="P26" s="22"/>
      <c r="Q26" s="23"/>
      <c r="R26" s="22"/>
      <c r="S26" s="24"/>
      <c r="T26" s="24"/>
      <c r="U26" s="24"/>
      <c r="V26" s="24"/>
      <c r="W26" s="24"/>
      <c r="X26" s="24"/>
      <c r="Y26" s="24"/>
    </row>
    <row r="27" spans="1:26" s="8" customFormat="1" ht="16.5" customHeight="1">
      <c r="A27" s="82" t="str">
        <f>B3</f>
        <v>一</v>
      </c>
      <c r="B27" s="275" t="s">
        <v>57</v>
      </c>
      <c r="C27" s="275"/>
      <c r="D27" s="85" t="str">
        <f t="shared" ref="D27:D32" si="3">IF(C27,"公斤","")</f>
        <v/>
      </c>
      <c r="E27" s="105" t="s">
        <v>408</v>
      </c>
      <c r="F27" s="105"/>
      <c r="G27" s="257" t="s">
        <v>268</v>
      </c>
      <c r="H27" s="257"/>
      <c r="I27" s="88" t="s">
        <v>1</v>
      </c>
      <c r="J27" s="89"/>
      <c r="K27" s="257" t="s">
        <v>149</v>
      </c>
      <c r="L27" s="18"/>
      <c r="M27" s="246" t="s">
        <v>114</v>
      </c>
      <c r="N27" s="145"/>
      <c r="O27" s="12"/>
      <c r="P27" s="12"/>
      <c r="Q27" s="14"/>
      <c r="R27" s="12"/>
    </row>
    <row r="28" spans="1:26" s="8" customFormat="1" ht="16.5" customHeight="1">
      <c r="A28" s="90">
        <f>A3</f>
        <v>45201</v>
      </c>
      <c r="B28" s="257" t="s">
        <v>11</v>
      </c>
      <c r="C28" s="257">
        <v>10</v>
      </c>
      <c r="D28" s="85" t="str">
        <f t="shared" si="3"/>
        <v>公斤</v>
      </c>
      <c r="E28" s="140" t="s">
        <v>409</v>
      </c>
      <c r="F28" s="18">
        <v>6.5</v>
      </c>
      <c r="G28" s="140" t="s">
        <v>269</v>
      </c>
      <c r="H28" s="18">
        <v>5</v>
      </c>
      <c r="I28" s="94" t="s">
        <v>10</v>
      </c>
      <c r="J28" s="95">
        <v>7</v>
      </c>
      <c r="K28" s="257" t="s">
        <v>296</v>
      </c>
      <c r="L28" s="18">
        <v>0.2</v>
      </c>
      <c r="M28" s="146"/>
      <c r="N28" s="118"/>
      <c r="O28" s="12"/>
      <c r="P28" s="12"/>
      <c r="Q28" s="13"/>
      <c r="R28" s="12"/>
    </row>
    <row r="29" spans="1:26" s="8" customFormat="1" ht="16.5" customHeight="1">
      <c r="A29" s="97"/>
      <c r="B29" s="257"/>
      <c r="C29" s="257"/>
      <c r="D29" s="85" t="str">
        <f t="shared" si="3"/>
        <v/>
      </c>
      <c r="E29" s="140"/>
      <c r="F29" s="161"/>
      <c r="G29" s="164" t="s">
        <v>270</v>
      </c>
      <c r="H29" s="18">
        <v>2</v>
      </c>
      <c r="I29" s="88" t="s">
        <v>12</v>
      </c>
      <c r="J29" s="89">
        <v>0.05</v>
      </c>
      <c r="K29" s="257" t="s">
        <v>87</v>
      </c>
      <c r="L29" s="18">
        <v>0.05</v>
      </c>
      <c r="M29" s="133"/>
      <c r="N29" s="92"/>
      <c r="O29" s="12"/>
      <c r="P29" s="12"/>
      <c r="Q29" s="13"/>
      <c r="R29" s="12"/>
    </row>
    <row r="30" spans="1:26" s="8" customFormat="1" ht="16.5" customHeight="1">
      <c r="A30" s="97"/>
      <c r="B30" s="257"/>
      <c r="C30" s="257"/>
      <c r="D30" s="85" t="str">
        <f t="shared" si="3"/>
        <v/>
      </c>
      <c r="E30" s="140"/>
      <c r="F30" s="161"/>
      <c r="G30" s="140" t="s">
        <v>222</v>
      </c>
      <c r="H30" s="18">
        <v>1</v>
      </c>
      <c r="I30" s="88"/>
      <c r="J30" s="89"/>
      <c r="K30" s="140" t="s">
        <v>146</v>
      </c>
      <c r="L30" s="18">
        <v>0.6</v>
      </c>
      <c r="M30" s="134"/>
      <c r="N30" s="83"/>
      <c r="O30" s="12"/>
      <c r="P30" s="12"/>
      <c r="Q30" s="13"/>
      <c r="R30" s="12"/>
    </row>
    <row r="31" spans="1:26" s="8" customFormat="1" ht="16.5" customHeight="1">
      <c r="A31" s="97"/>
      <c r="B31" s="257"/>
      <c r="C31" s="257"/>
      <c r="D31" s="85" t="str">
        <f t="shared" si="3"/>
        <v/>
      </c>
      <c r="E31" s="140"/>
      <c r="F31" s="161"/>
      <c r="G31" s="140" t="s">
        <v>12</v>
      </c>
      <c r="H31" s="18">
        <v>0.05</v>
      </c>
      <c r="I31" s="88"/>
      <c r="J31" s="89"/>
      <c r="K31" s="38"/>
      <c r="L31" s="112"/>
      <c r="M31" s="135"/>
      <c r="N31" s="83"/>
      <c r="O31" s="12"/>
      <c r="P31" s="12"/>
      <c r="Q31" s="13"/>
      <c r="R31" s="12"/>
    </row>
    <row r="32" spans="1:26" s="8" customFormat="1" ht="16.5" customHeight="1">
      <c r="A32" s="97"/>
      <c r="B32" s="257"/>
      <c r="C32" s="257"/>
      <c r="D32" s="85" t="str">
        <f t="shared" si="3"/>
        <v/>
      </c>
      <c r="E32" s="165"/>
      <c r="F32" s="165"/>
      <c r="G32" s="38"/>
      <c r="H32" s="83"/>
      <c r="I32" s="88"/>
      <c r="J32" s="89"/>
      <c r="K32" s="98"/>
      <c r="L32" s="112"/>
      <c r="M32" s="143"/>
      <c r="N32" s="83"/>
      <c r="O32" s="12"/>
      <c r="P32" s="12"/>
      <c r="Q32" s="13"/>
      <c r="R32" s="12"/>
    </row>
    <row r="33" spans="1:18" s="8" customFormat="1" ht="16.5" customHeight="1">
      <c r="A33" s="82" t="str">
        <f>B4</f>
        <v>二</v>
      </c>
      <c r="B33" s="166" t="s">
        <v>0</v>
      </c>
      <c r="C33" s="257"/>
      <c r="D33" s="85"/>
      <c r="E33" s="105" t="s">
        <v>468</v>
      </c>
      <c r="F33" s="105"/>
      <c r="G33" s="257" t="s">
        <v>271</v>
      </c>
      <c r="H33" s="18"/>
      <c r="I33" s="88" t="s">
        <v>1</v>
      </c>
      <c r="J33" s="89"/>
      <c r="K33" s="18" t="s">
        <v>298</v>
      </c>
      <c r="L33" s="18"/>
      <c r="M33" s="247" t="s">
        <v>169</v>
      </c>
      <c r="O33" s="12"/>
      <c r="P33" s="12"/>
      <c r="Q33" s="14"/>
      <c r="R33" s="12"/>
    </row>
    <row r="34" spans="1:18" s="8" customFormat="1" ht="16.5" customHeight="1">
      <c r="A34" s="90">
        <f>A4</f>
        <v>45202</v>
      </c>
      <c r="B34" s="257" t="s">
        <v>11</v>
      </c>
      <c r="C34" s="257">
        <v>7</v>
      </c>
      <c r="D34" s="85" t="str">
        <f>IF(C33,"公斤","")</f>
        <v/>
      </c>
      <c r="E34" s="140" t="s">
        <v>469</v>
      </c>
      <c r="F34" s="18">
        <v>6</v>
      </c>
      <c r="G34" s="140" t="s">
        <v>142</v>
      </c>
      <c r="H34" s="18">
        <v>3</v>
      </c>
      <c r="I34" s="94" t="s">
        <v>10</v>
      </c>
      <c r="J34" s="95">
        <v>7</v>
      </c>
      <c r="K34" s="257" t="s">
        <v>265</v>
      </c>
      <c r="L34" s="18">
        <v>2</v>
      </c>
      <c r="M34" s="144"/>
      <c r="N34" s="96"/>
      <c r="O34" s="12"/>
      <c r="P34" s="12"/>
      <c r="Q34" s="13"/>
      <c r="R34" s="12"/>
    </row>
    <row r="35" spans="1:18" s="8" customFormat="1" ht="16.5" customHeight="1">
      <c r="A35" s="82"/>
      <c r="B35" s="257" t="s">
        <v>13</v>
      </c>
      <c r="C35" s="257">
        <v>3</v>
      </c>
      <c r="D35" s="85" t="str">
        <f>IF(C34,"公斤","")</f>
        <v>公斤</v>
      </c>
      <c r="E35" s="32"/>
      <c r="F35" s="163"/>
      <c r="G35" s="140" t="s">
        <v>98</v>
      </c>
      <c r="H35" s="18">
        <v>3</v>
      </c>
      <c r="I35" s="88" t="s">
        <v>12</v>
      </c>
      <c r="J35" s="89">
        <v>0.05</v>
      </c>
      <c r="K35" s="32" t="s">
        <v>93</v>
      </c>
      <c r="L35" s="18">
        <v>2</v>
      </c>
      <c r="M35" s="135"/>
      <c r="N35" s="96"/>
      <c r="O35" s="12"/>
      <c r="P35" s="12"/>
      <c r="Q35" s="13"/>
      <c r="R35" s="12"/>
    </row>
    <row r="36" spans="1:18" s="8" customFormat="1" ht="16.5" customHeight="1">
      <c r="A36" s="82"/>
      <c r="B36" s="165"/>
      <c r="C36" s="165"/>
      <c r="D36" s="24"/>
      <c r="E36" s="140"/>
      <c r="F36" s="161"/>
      <c r="G36" s="164" t="s">
        <v>99</v>
      </c>
      <c r="H36" s="160">
        <v>0.01</v>
      </c>
      <c r="I36" s="24"/>
      <c r="J36" s="24"/>
      <c r="K36" s="257" t="s">
        <v>301</v>
      </c>
      <c r="L36" s="18">
        <v>1</v>
      </c>
      <c r="M36" s="135"/>
      <c r="N36" s="96"/>
      <c r="O36" s="12"/>
      <c r="P36" s="12"/>
      <c r="Q36" s="13"/>
      <c r="R36" s="12"/>
    </row>
    <row r="37" spans="1:18" s="8" customFormat="1" ht="16.5" customHeight="1">
      <c r="A37" s="82"/>
      <c r="B37" s="257"/>
      <c r="C37" s="257"/>
      <c r="D37" s="24"/>
      <c r="E37" s="140"/>
      <c r="F37" s="161"/>
      <c r="G37" s="140" t="s">
        <v>86</v>
      </c>
      <c r="H37" s="18">
        <v>1</v>
      </c>
      <c r="I37" s="24"/>
      <c r="J37" s="24"/>
      <c r="K37" s="38"/>
      <c r="L37" s="96"/>
      <c r="M37" s="135"/>
      <c r="N37" s="96"/>
      <c r="O37" s="12"/>
      <c r="P37" s="12"/>
      <c r="Q37" s="13"/>
      <c r="R37" s="12"/>
    </row>
    <row r="38" spans="1:18" s="8" customFormat="1" ht="16.5" customHeight="1">
      <c r="A38" s="82"/>
      <c r="B38" s="257"/>
      <c r="C38" s="257"/>
      <c r="D38" s="24"/>
      <c r="E38" s="115"/>
      <c r="F38" s="115"/>
      <c r="G38" s="140" t="s">
        <v>12</v>
      </c>
      <c r="H38" s="18">
        <v>0.05</v>
      </c>
      <c r="I38" s="24"/>
      <c r="J38" s="24"/>
      <c r="K38" s="24"/>
      <c r="L38" s="167"/>
      <c r="O38" s="12"/>
      <c r="P38" s="12"/>
      <c r="Q38" s="13"/>
      <c r="R38" s="12"/>
    </row>
    <row r="39" spans="1:18" s="8" customFormat="1" ht="16.5" customHeight="1">
      <c r="A39" s="82" t="str">
        <f>B5</f>
        <v>三</v>
      </c>
      <c r="B39" s="275" t="s">
        <v>202</v>
      </c>
      <c r="C39" s="275"/>
      <c r="D39" s="85"/>
      <c r="E39" s="168" t="s">
        <v>214</v>
      </c>
      <c r="F39" s="18"/>
      <c r="G39" s="257" t="s">
        <v>274</v>
      </c>
      <c r="H39" s="18"/>
      <c r="I39" s="88" t="s">
        <v>1</v>
      </c>
      <c r="J39" s="89"/>
      <c r="K39" s="257" t="s">
        <v>302</v>
      </c>
      <c r="L39" s="18"/>
      <c r="M39" s="248" t="s">
        <v>118</v>
      </c>
      <c r="O39" s="48"/>
      <c r="P39" s="14"/>
      <c r="Q39" s="14"/>
      <c r="R39" s="12"/>
    </row>
    <row r="40" spans="1:18" s="8" customFormat="1" ht="16.5" customHeight="1">
      <c r="A40" s="102">
        <f>A5</f>
        <v>45203</v>
      </c>
      <c r="B40" s="257" t="s">
        <v>60</v>
      </c>
      <c r="C40" s="257">
        <v>4</v>
      </c>
      <c r="D40" s="85"/>
      <c r="E40" s="140" t="s">
        <v>69</v>
      </c>
      <c r="F40" s="18">
        <v>6</v>
      </c>
      <c r="G40" s="140" t="s">
        <v>275</v>
      </c>
      <c r="H40" s="18">
        <v>4</v>
      </c>
      <c r="I40" s="94" t="s">
        <v>10</v>
      </c>
      <c r="J40" s="95">
        <v>7</v>
      </c>
      <c r="K40" s="257" t="s">
        <v>97</v>
      </c>
      <c r="L40" s="18">
        <v>1.1000000000000001</v>
      </c>
      <c r="O40" s="49"/>
      <c r="P40" s="50"/>
      <c r="Q40" s="13"/>
      <c r="R40" s="12"/>
    </row>
    <row r="41" spans="1:18" s="8" customFormat="1" ht="16.5" customHeight="1">
      <c r="A41" s="97"/>
      <c r="B41" s="165"/>
      <c r="C41" s="165"/>
      <c r="D41" s="85"/>
      <c r="E41" s="140" t="s">
        <v>93</v>
      </c>
      <c r="F41" s="18">
        <v>4</v>
      </c>
      <c r="G41" s="140"/>
      <c r="H41" s="161"/>
      <c r="I41" s="88" t="s">
        <v>12</v>
      </c>
      <c r="J41" s="89">
        <v>0.05</v>
      </c>
      <c r="K41" s="257" t="s">
        <v>155</v>
      </c>
      <c r="L41" s="18">
        <v>2</v>
      </c>
      <c r="O41" s="49"/>
      <c r="P41" s="50"/>
      <c r="Q41" s="13"/>
      <c r="R41" s="12"/>
    </row>
    <row r="42" spans="1:18" s="8" customFormat="1" ht="16.5" customHeight="1">
      <c r="A42" s="97"/>
      <c r="B42" s="165"/>
      <c r="C42" s="165"/>
      <c r="D42" s="85"/>
      <c r="E42" s="140" t="s">
        <v>86</v>
      </c>
      <c r="F42" s="18">
        <v>1</v>
      </c>
      <c r="G42" s="140"/>
      <c r="H42" s="161"/>
      <c r="I42" s="88"/>
      <c r="J42" s="89"/>
      <c r="K42" s="257" t="s">
        <v>74</v>
      </c>
      <c r="L42" s="18">
        <v>2</v>
      </c>
      <c r="O42" s="49"/>
      <c r="P42" s="50"/>
      <c r="Q42" s="13"/>
      <c r="R42" s="12"/>
    </row>
    <row r="43" spans="1:18" s="8" customFormat="1" ht="16.5" customHeight="1">
      <c r="A43" s="97"/>
      <c r="B43" s="257"/>
      <c r="C43" s="257"/>
      <c r="D43" s="85" t="str">
        <f t="shared" ref="D43:D91" si="4">IF(C43,"公斤","")</f>
        <v/>
      </c>
      <c r="E43" s="140" t="s">
        <v>213</v>
      </c>
      <c r="F43" s="18">
        <v>0.01</v>
      </c>
      <c r="G43" s="140"/>
      <c r="H43" s="161"/>
      <c r="I43" s="88"/>
      <c r="J43" s="89"/>
      <c r="K43" s="257" t="s">
        <v>95</v>
      </c>
      <c r="L43" s="18">
        <v>0.01</v>
      </c>
      <c r="O43" s="12"/>
      <c r="P43" s="12"/>
      <c r="Q43" s="13"/>
      <c r="R43" s="12"/>
    </row>
    <row r="44" spans="1:18" s="8" customFormat="1" ht="16.5" customHeight="1">
      <c r="A44" s="97"/>
      <c r="B44" s="257"/>
      <c r="C44" s="257"/>
      <c r="D44" s="85" t="str">
        <f t="shared" si="4"/>
        <v/>
      </c>
      <c r="E44" s="140" t="s">
        <v>12</v>
      </c>
      <c r="F44" s="18">
        <v>0.05</v>
      </c>
      <c r="G44" s="84"/>
      <c r="H44" s="93"/>
      <c r="I44" s="88"/>
      <c r="J44" s="89"/>
      <c r="K44" s="99"/>
      <c r="L44" s="96"/>
      <c r="O44" s="12"/>
      <c r="P44" s="12"/>
      <c r="Q44" s="13"/>
      <c r="R44" s="12"/>
    </row>
    <row r="45" spans="1:18" s="199" customFormat="1" ht="16.5" customHeight="1">
      <c r="A45" s="205" t="str">
        <f>B6</f>
        <v>四</v>
      </c>
      <c r="B45" s="275" t="s">
        <v>0</v>
      </c>
      <c r="C45" s="275"/>
      <c r="D45" s="19"/>
      <c r="E45" s="257" t="s">
        <v>215</v>
      </c>
      <c r="F45" s="257"/>
      <c r="G45" s="257" t="s">
        <v>141</v>
      </c>
      <c r="H45" s="18"/>
      <c r="I45" s="206" t="s">
        <v>1</v>
      </c>
      <c r="J45" s="207"/>
      <c r="K45" s="257" t="s">
        <v>304</v>
      </c>
      <c r="L45" s="18"/>
      <c r="M45" s="249" t="s">
        <v>183</v>
      </c>
      <c r="N45" s="208"/>
      <c r="O45" s="195"/>
      <c r="P45" s="196"/>
      <c r="Q45" s="197"/>
      <c r="R45" s="198"/>
    </row>
    <row r="46" spans="1:18" s="199" customFormat="1" ht="16.5" customHeight="1">
      <c r="A46" s="209">
        <f>A6</f>
        <v>45204</v>
      </c>
      <c r="B46" s="257" t="s">
        <v>11</v>
      </c>
      <c r="C46" s="257">
        <v>7</v>
      </c>
      <c r="D46" s="19"/>
      <c r="E46" s="140" t="s">
        <v>72</v>
      </c>
      <c r="F46" s="18">
        <v>9</v>
      </c>
      <c r="G46" s="140" t="s">
        <v>143</v>
      </c>
      <c r="H46" s="18">
        <v>0.2</v>
      </c>
      <c r="I46" s="214" t="s">
        <v>10</v>
      </c>
      <c r="J46" s="215">
        <v>7</v>
      </c>
      <c r="K46" s="257" t="s">
        <v>305</v>
      </c>
      <c r="L46" s="18">
        <v>2</v>
      </c>
      <c r="M46" s="216"/>
      <c r="N46" s="217"/>
      <c r="O46" s="200"/>
      <c r="P46" s="201"/>
      <c r="Q46" s="202"/>
      <c r="R46" s="198"/>
    </row>
    <row r="47" spans="1:18" s="199" customFormat="1" ht="16.5" customHeight="1">
      <c r="A47" s="205"/>
      <c r="B47" s="257" t="s">
        <v>13</v>
      </c>
      <c r="C47" s="257">
        <v>3</v>
      </c>
      <c r="D47" s="19"/>
      <c r="E47" s="140" t="s">
        <v>216</v>
      </c>
      <c r="F47" s="18">
        <v>3</v>
      </c>
      <c r="G47" s="140" t="s">
        <v>165</v>
      </c>
      <c r="H47" s="18">
        <v>1</v>
      </c>
      <c r="I47" s="206" t="s">
        <v>12</v>
      </c>
      <c r="J47" s="207">
        <v>0.05</v>
      </c>
      <c r="K47" s="257" t="s">
        <v>154</v>
      </c>
      <c r="L47" s="18">
        <v>1</v>
      </c>
      <c r="M47" s="219"/>
      <c r="N47" s="217"/>
      <c r="O47" s="195"/>
      <c r="P47" s="201"/>
      <c r="Q47" s="202"/>
      <c r="R47" s="198"/>
    </row>
    <row r="48" spans="1:18" s="199" customFormat="1" ht="16.5" customHeight="1">
      <c r="A48" s="205"/>
      <c r="B48" s="252"/>
      <c r="C48" s="252"/>
      <c r="D48" s="19"/>
      <c r="E48" s="140" t="s">
        <v>12</v>
      </c>
      <c r="F48" s="18">
        <v>0.05</v>
      </c>
      <c r="G48" s="140" t="s">
        <v>12</v>
      </c>
      <c r="H48" s="18">
        <v>0.05</v>
      </c>
      <c r="I48" s="206"/>
      <c r="J48" s="207"/>
      <c r="K48" s="210"/>
      <c r="L48" s="211"/>
      <c r="M48" s="220"/>
      <c r="N48" s="221"/>
      <c r="O48" s="195"/>
      <c r="P48" s="201"/>
      <c r="Q48" s="202"/>
      <c r="R48" s="198"/>
    </row>
    <row r="49" spans="1:20" s="199" customFormat="1" ht="16.5" customHeight="1">
      <c r="A49" s="205"/>
      <c r="B49" s="252"/>
      <c r="C49" s="252"/>
      <c r="D49" s="19"/>
      <c r="E49" s="140"/>
      <c r="F49" s="18"/>
      <c r="G49" s="140"/>
      <c r="H49" s="18"/>
      <c r="I49" s="206"/>
      <c r="J49" s="207"/>
      <c r="K49" s="210"/>
      <c r="L49" s="211"/>
      <c r="M49" s="220"/>
      <c r="N49" s="221"/>
      <c r="O49" s="203"/>
      <c r="P49" s="204"/>
      <c r="Q49" s="202"/>
      <c r="R49" s="198"/>
    </row>
    <row r="50" spans="1:20" s="8" customFormat="1" ht="16.5" customHeight="1">
      <c r="A50" s="205"/>
      <c r="B50" s="165"/>
      <c r="C50" s="165"/>
      <c r="D50" s="19"/>
      <c r="E50" s="222"/>
      <c r="F50" s="223"/>
      <c r="G50" s="100"/>
      <c r="H50" s="221"/>
      <c r="I50" s="206"/>
      <c r="J50" s="207"/>
      <c r="K50" s="210"/>
      <c r="L50" s="211"/>
      <c r="M50" s="224"/>
      <c r="N50" s="224"/>
      <c r="O50" s="12"/>
      <c r="P50" s="12"/>
      <c r="Q50" s="13"/>
      <c r="R50" s="12"/>
    </row>
    <row r="51" spans="1:20" s="8" customFormat="1" ht="16.5" customHeight="1">
      <c r="A51" s="82" t="str">
        <f>B7</f>
        <v>五</v>
      </c>
      <c r="B51" s="275" t="s">
        <v>55</v>
      </c>
      <c r="C51" s="275"/>
      <c r="D51" s="85" t="str">
        <f>IF(C51,"公斤","")</f>
        <v/>
      </c>
      <c r="E51" s="257" t="s">
        <v>217</v>
      </c>
      <c r="F51" s="257"/>
      <c r="G51" s="257" t="s">
        <v>290</v>
      </c>
      <c r="H51" s="18"/>
      <c r="I51" s="88" t="s">
        <v>1</v>
      </c>
      <c r="J51" s="89"/>
      <c r="K51" s="257" t="s">
        <v>306</v>
      </c>
      <c r="L51" s="18"/>
      <c r="M51" s="246" t="s">
        <v>115</v>
      </c>
      <c r="N51" s="184" t="s">
        <v>166</v>
      </c>
      <c r="O51" s="12"/>
      <c r="P51" s="12"/>
      <c r="Q51" s="14"/>
      <c r="R51" s="12"/>
    </row>
    <row r="52" spans="1:20" s="8" customFormat="1" ht="16.5" customHeight="1">
      <c r="A52" s="90">
        <f>A7</f>
        <v>45205</v>
      </c>
      <c r="B52" s="257" t="s">
        <v>11</v>
      </c>
      <c r="C52" s="257">
        <v>10</v>
      </c>
      <c r="D52" s="85" t="str">
        <f>IF(C52,"公斤","")</f>
        <v>公斤</v>
      </c>
      <c r="E52" s="140" t="s">
        <v>218</v>
      </c>
      <c r="F52" s="18">
        <v>4</v>
      </c>
      <c r="G52" s="140" t="s">
        <v>146</v>
      </c>
      <c r="H52" s="18">
        <v>1.8</v>
      </c>
      <c r="I52" s="94" t="s">
        <v>10</v>
      </c>
      <c r="J52" s="95">
        <v>7</v>
      </c>
      <c r="K52" s="257" t="s">
        <v>307</v>
      </c>
      <c r="L52" s="18">
        <v>0.1</v>
      </c>
      <c r="O52" s="12"/>
      <c r="P52" s="12"/>
      <c r="Q52" s="13"/>
      <c r="R52" s="12"/>
    </row>
    <row r="53" spans="1:20" s="8" customFormat="1" ht="16.5" customHeight="1">
      <c r="A53" s="97"/>
      <c r="B53" s="257" t="s">
        <v>56</v>
      </c>
      <c r="C53" s="257">
        <v>0.1</v>
      </c>
      <c r="D53" s="85" t="str">
        <f>IF(C53,"公斤","")</f>
        <v>公斤</v>
      </c>
      <c r="E53" s="140" t="s">
        <v>219</v>
      </c>
      <c r="F53" s="18">
        <v>4</v>
      </c>
      <c r="G53" s="140" t="s">
        <v>70</v>
      </c>
      <c r="H53" s="18">
        <v>2</v>
      </c>
      <c r="I53" s="88" t="s">
        <v>12</v>
      </c>
      <c r="J53" s="89">
        <v>0.05</v>
      </c>
      <c r="K53" s="257" t="s">
        <v>308</v>
      </c>
      <c r="L53" s="18">
        <v>1</v>
      </c>
      <c r="O53" s="12"/>
      <c r="P53" s="12"/>
      <c r="Q53" s="13"/>
      <c r="R53" s="12"/>
    </row>
    <row r="54" spans="1:20" s="8" customFormat="1" ht="16.5" customHeight="1">
      <c r="A54" s="97"/>
      <c r="B54" s="257"/>
      <c r="C54" s="257"/>
      <c r="D54" s="85" t="str">
        <f t="shared" ref="D54:D62" si="5">IF(C54,"公斤","")</f>
        <v/>
      </c>
      <c r="E54" s="140" t="s">
        <v>74</v>
      </c>
      <c r="F54" s="18">
        <v>4</v>
      </c>
      <c r="G54" s="140" t="s">
        <v>292</v>
      </c>
      <c r="H54" s="18">
        <v>0.1</v>
      </c>
      <c r="I54" s="88"/>
      <c r="J54" s="89"/>
      <c r="K54" s="257" t="s">
        <v>87</v>
      </c>
      <c r="L54" s="18">
        <v>0.05</v>
      </c>
      <c r="O54" s="12"/>
      <c r="P54" s="12"/>
      <c r="Q54" s="13"/>
      <c r="R54" s="12"/>
    </row>
    <row r="55" spans="1:20" s="8" customFormat="1" ht="16.5" customHeight="1">
      <c r="A55" s="97"/>
      <c r="B55" s="165"/>
      <c r="C55" s="165"/>
      <c r="D55" s="165"/>
      <c r="E55" s="140" t="s">
        <v>12</v>
      </c>
      <c r="F55" s="18">
        <v>0.05</v>
      </c>
      <c r="G55" s="140" t="s">
        <v>86</v>
      </c>
      <c r="H55" s="18">
        <v>2</v>
      </c>
      <c r="I55" s="88"/>
      <c r="J55" s="89"/>
      <c r="K55" s="257" t="s">
        <v>309</v>
      </c>
      <c r="L55" s="18">
        <v>1</v>
      </c>
      <c r="O55" s="12"/>
      <c r="P55" s="12"/>
      <c r="Q55" s="13"/>
      <c r="R55" s="12"/>
    </row>
    <row r="56" spans="1:20" s="8" customFormat="1" ht="16.5" customHeight="1">
      <c r="A56" s="97"/>
      <c r="B56" s="165"/>
      <c r="C56" s="165"/>
      <c r="D56" s="165"/>
      <c r="E56" s="84"/>
      <c r="F56" s="39"/>
      <c r="G56" s="140" t="s">
        <v>12</v>
      </c>
      <c r="H56" s="18">
        <v>0.05</v>
      </c>
      <c r="I56" s="88"/>
      <c r="J56" s="89"/>
      <c r="K56" s="99"/>
      <c r="L56" s="96"/>
      <c r="O56" s="12"/>
      <c r="P56" s="12"/>
      <c r="Q56" s="13"/>
      <c r="R56" s="12"/>
    </row>
    <row r="57" spans="1:20" s="8" customFormat="1" ht="16.5" customHeight="1">
      <c r="A57" s="82" t="str">
        <f>B8</f>
        <v>三</v>
      </c>
      <c r="B57" s="275" t="s">
        <v>204</v>
      </c>
      <c r="C57" s="275"/>
      <c r="D57" s="165"/>
      <c r="E57" s="257" t="s">
        <v>226</v>
      </c>
      <c r="F57" s="257"/>
      <c r="G57" s="257" t="s">
        <v>221</v>
      </c>
      <c r="H57" s="257"/>
      <c r="I57" s="88" t="s">
        <v>1</v>
      </c>
      <c r="J57" s="89"/>
      <c r="K57" s="257" t="s">
        <v>310</v>
      </c>
      <c r="L57" s="18"/>
      <c r="M57" s="248" t="s">
        <v>118</v>
      </c>
      <c r="O57" s="12"/>
      <c r="R57" s="12"/>
    </row>
    <row r="58" spans="1:20" s="8" customFormat="1" ht="16.5" customHeight="1">
      <c r="A58" s="90">
        <f>A8</f>
        <v>45210</v>
      </c>
      <c r="B58" s="257" t="s">
        <v>205</v>
      </c>
      <c r="C58" s="257">
        <v>4</v>
      </c>
      <c r="D58" s="85" t="str">
        <f t="shared" si="5"/>
        <v>公斤</v>
      </c>
      <c r="E58" s="140" t="s">
        <v>227</v>
      </c>
      <c r="F58" s="18">
        <v>4</v>
      </c>
      <c r="G58" s="140" t="s">
        <v>222</v>
      </c>
      <c r="H58" s="18">
        <v>3.5</v>
      </c>
      <c r="I58" s="94" t="s">
        <v>10</v>
      </c>
      <c r="J58" s="95">
        <v>7</v>
      </c>
      <c r="K58" s="257" t="s">
        <v>146</v>
      </c>
      <c r="L58" s="18">
        <v>0.6</v>
      </c>
      <c r="O58" s="12"/>
      <c r="R58" s="12"/>
    </row>
    <row r="59" spans="1:20" s="8" customFormat="1" ht="16.5" customHeight="1">
      <c r="A59" s="82"/>
      <c r="B59" s="257"/>
      <c r="C59" s="257"/>
      <c r="D59" s="85" t="str">
        <f t="shared" si="5"/>
        <v/>
      </c>
      <c r="E59" s="140"/>
      <c r="F59" s="161"/>
      <c r="G59" s="140" t="s">
        <v>223</v>
      </c>
      <c r="H59" s="18">
        <v>4</v>
      </c>
      <c r="I59" s="88" t="s">
        <v>12</v>
      </c>
      <c r="J59" s="89">
        <v>0.05</v>
      </c>
      <c r="K59" s="257" t="s">
        <v>311</v>
      </c>
      <c r="L59" s="18">
        <v>3</v>
      </c>
      <c r="O59" s="12"/>
      <c r="R59" s="12"/>
    </row>
    <row r="60" spans="1:20" s="8" customFormat="1" ht="16.5" customHeight="1">
      <c r="A60" s="82"/>
      <c r="B60" s="257"/>
      <c r="C60" s="257"/>
      <c r="D60" s="85" t="str">
        <f t="shared" si="5"/>
        <v/>
      </c>
      <c r="E60" s="140"/>
      <c r="F60" s="161"/>
      <c r="G60" s="140" t="s">
        <v>70</v>
      </c>
      <c r="H60" s="18">
        <v>1</v>
      </c>
      <c r="I60" s="88"/>
      <c r="J60" s="89"/>
      <c r="K60" s="257" t="s">
        <v>312</v>
      </c>
      <c r="L60" s="18">
        <v>1</v>
      </c>
      <c r="O60" s="12"/>
      <c r="R60" s="12"/>
    </row>
    <row r="61" spans="1:20" s="8" customFormat="1" ht="16.5" customHeight="1">
      <c r="A61" s="82"/>
      <c r="B61" s="257"/>
      <c r="C61" s="257"/>
      <c r="D61" s="85" t="str">
        <f t="shared" si="5"/>
        <v/>
      </c>
      <c r="E61" s="140"/>
      <c r="F61" s="18"/>
      <c r="G61" s="140" t="s">
        <v>225</v>
      </c>
      <c r="H61" s="18">
        <v>0.05</v>
      </c>
      <c r="I61" s="88"/>
      <c r="J61" s="89"/>
      <c r="K61" s="257" t="s">
        <v>313</v>
      </c>
      <c r="L61" s="18">
        <v>0.1</v>
      </c>
      <c r="O61" s="12"/>
      <c r="R61" s="12"/>
    </row>
    <row r="62" spans="1:20" s="8" customFormat="1" ht="16.5" customHeight="1">
      <c r="A62" s="82"/>
      <c r="B62" s="257"/>
      <c r="C62" s="257"/>
      <c r="D62" s="85" t="str">
        <f t="shared" si="5"/>
        <v/>
      </c>
      <c r="E62" s="257"/>
      <c r="F62" s="18"/>
      <c r="G62" s="38"/>
      <c r="H62" s="83"/>
      <c r="I62" s="88"/>
      <c r="J62" s="89"/>
      <c r="K62" s="38"/>
      <c r="L62" s="96"/>
      <c r="O62" s="12"/>
      <c r="R62" s="12"/>
    </row>
    <row r="63" spans="1:20" s="8" customFormat="1" ht="16.5" customHeight="1">
      <c r="A63" s="82" t="str">
        <f>B9</f>
        <v>四</v>
      </c>
      <c r="B63" s="166" t="s">
        <v>0</v>
      </c>
      <c r="C63" s="257"/>
      <c r="D63" s="85" t="str">
        <f>IF(C63,"公斤","")</f>
        <v/>
      </c>
      <c r="E63" s="257" t="s">
        <v>228</v>
      </c>
      <c r="F63" s="257"/>
      <c r="G63" s="159" t="s">
        <v>105</v>
      </c>
      <c r="H63" s="159"/>
      <c r="I63" s="88" t="s">
        <v>1</v>
      </c>
      <c r="J63" s="89"/>
      <c r="K63" s="18" t="s">
        <v>392</v>
      </c>
      <c r="L63" s="18"/>
      <c r="M63" s="248" t="s">
        <v>114</v>
      </c>
      <c r="N63" s="184"/>
      <c r="O63" s="64"/>
      <c r="P63" s="65"/>
      <c r="Q63" s="52"/>
      <c r="R63" s="65"/>
      <c r="T63" s="52"/>
    </row>
    <row r="64" spans="1:20" s="8" customFormat="1" ht="16.5" customHeight="1">
      <c r="A64" s="90">
        <f>A9</f>
        <v>45211</v>
      </c>
      <c r="B64" s="257" t="s">
        <v>11</v>
      </c>
      <c r="C64" s="257">
        <v>7</v>
      </c>
      <c r="D64" s="85" t="str">
        <f>IF(C64,"公斤","")</f>
        <v>公斤</v>
      </c>
      <c r="E64" s="140" t="s">
        <v>229</v>
      </c>
      <c r="F64" s="18">
        <v>9</v>
      </c>
      <c r="G64" s="140" t="s">
        <v>106</v>
      </c>
      <c r="H64" s="162">
        <v>5</v>
      </c>
      <c r="I64" s="94" t="s">
        <v>10</v>
      </c>
      <c r="J64" s="95">
        <v>7</v>
      </c>
      <c r="K64" s="18" t="s">
        <v>393</v>
      </c>
      <c r="L64" s="18">
        <v>6</v>
      </c>
      <c r="N64" s="63"/>
      <c r="O64" s="54"/>
      <c r="P64" s="48"/>
      <c r="Q64" s="53"/>
      <c r="R64" s="48"/>
      <c r="T64" s="53"/>
    </row>
    <row r="65" spans="1:20" s="8" customFormat="1" ht="16.5" customHeight="1">
      <c r="A65" s="97"/>
      <c r="B65" s="257" t="s">
        <v>13</v>
      </c>
      <c r="C65" s="257">
        <v>3</v>
      </c>
      <c r="D65" s="85" t="str">
        <f>IF(C65,"公斤","")</f>
        <v>公斤</v>
      </c>
      <c r="E65" s="140"/>
      <c r="F65" s="18"/>
      <c r="G65" s="164" t="s">
        <v>107</v>
      </c>
      <c r="H65" s="162">
        <v>2</v>
      </c>
      <c r="I65" s="88" t="s">
        <v>12</v>
      </c>
      <c r="J65" s="89">
        <v>0.05</v>
      </c>
      <c r="K65" s="18" t="s">
        <v>154</v>
      </c>
      <c r="L65" s="18">
        <v>1</v>
      </c>
      <c r="N65" s="63"/>
      <c r="O65" s="54"/>
      <c r="P65" s="66"/>
      <c r="Q65" s="66"/>
      <c r="R65" s="66"/>
      <c r="T65" s="67"/>
    </row>
    <row r="66" spans="1:20" s="8" customFormat="1" ht="16.5" customHeight="1">
      <c r="A66" s="97"/>
      <c r="B66" s="165"/>
      <c r="C66" s="165"/>
      <c r="D66" s="165"/>
      <c r="E66" s="140"/>
      <c r="F66" s="18"/>
      <c r="G66" s="164" t="s">
        <v>99</v>
      </c>
      <c r="H66" s="162">
        <v>0.01</v>
      </c>
      <c r="I66" s="88"/>
      <c r="J66" s="89"/>
      <c r="K66" s="18" t="s">
        <v>394</v>
      </c>
      <c r="L66" s="18">
        <v>0.01</v>
      </c>
      <c r="N66" s="63"/>
      <c r="O66" s="54"/>
      <c r="P66" s="51"/>
      <c r="Q66" s="53"/>
      <c r="R66" s="51"/>
      <c r="T66" s="53"/>
    </row>
    <row r="67" spans="1:20" s="8" customFormat="1" ht="16.5" customHeight="1">
      <c r="A67" s="97"/>
      <c r="B67" s="257"/>
      <c r="C67" s="257"/>
      <c r="D67" s="85" t="str">
        <f t="shared" si="4"/>
        <v/>
      </c>
      <c r="E67" s="140" t="s">
        <v>397</v>
      </c>
      <c r="F67" s="18"/>
      <c r="G67" s="140" t="s">
        <v>12</v>
      </c>
      <c r="H67" s="161">
        <v>0.05</v>
      </c>
      <c r="I67" s="88"/>
      <c r="J67" s="89"/>
      <c r="K67" s="38"/>
      <c r="L67" s="96"/>
      <c r="N67" s="63"/>
      <c r="O67" s="54"/>
      <c r="P67" s="66"/>
      <c r="Q67" s="66"/>
      <c r="R67" s="51"/>
      <c r="T67" s="53"/>
    </row>
    <row r="68" spans="1:20" s="8" customFormat="1" ht="16.5" customHeight="1">
      <c r="A68" s="97"/>
      <c r="B68" s="257"/>
      <c r="C68" s="257"/>
      <c r="D68" s="85" t="str">
        <f t="shared" si="4"/>
        <v/>
      </c>
      <c r="E68" s="107"/>
      <c r="F68" s="39"/>
      <c r="G68" s="99"/>
      <c r="H68" s="39"/>
      <c r="I68" s="88"/>
      <c r="J68" s="89"/>
      <c r="K68" s="99"/>
      <c r="L68" s="96"/>
      <c r="N68" s="68"/>
      <c r="O68" s="64"/>
      <c r="P68" s="49"/>
      <c r="Q68" s="69"/>
      <c r="R68" s="70"/>
      <c r="T68" s="70"/>
    </row>
    <row r="69" spans="1:20" s="8" customFormat="1" ht="16.5" customHeight="1">
      <c r="A69" s="82" t="str">
        <f>B10</f>
        <v>五</v>
      </c>
      <c r="B69" s="166" t="s">
        <v>58</v>
      </c>
      <c r="C69" s="257"/>
      <c r="D69" s="85"/>
      <c r="E69" s="257" t="s">
        <v>230</v>
      </c>
      <c r="F69" s="257"/>
      <c r="G69" s="257" t="s">
        <v>321</v>
      </c>
      <c r="H69" s="257"/>
      <c r="I69" s="88" t="s">
        <v>1</v>
      </c>
      <c r="J69" s="89"/>
      <c r="K69" s="257" t="s">
        <v>332</v>
      </c>
      <c r="L69" s="257"/>
      <c r="M69" s="248" t="s">
        <v>115</v>
      </c>
      <c r="N69" s="184" t="s">
        <v>166</v>
      </c>
      <c r="O69" s="62"/>
      <c r="P69" s="62"/>
      <c r="Q69" s="13"/>
      <c r="R69" s="62"/>
      <c r="T69" s="70"/>
    </row>
    <row r="70" spans="1:20" s="8" customFormat="1" ht="16.5" customHeight="1">
      <c r="A70" s="90">
        <f>A10</f>
        <v>45212</v>
      </c>
      <c r="B70" s="257" t="s">
        <v>11</v>
      </c>
      <c r="C70" s="257">
        <v>10</v>
      </c>
      <c r="D70" s="85" t="str">
        <f>IF(C70,"公斤","")</f>
        <v>公斤</v>
      </c>
      <c r="E70" s="140" t="s">
        <v>75</v>
      </c>
      <c r="F70" s="18">
        <v>6</v>
      </c>
      <c r="G70" s="140" t="s">
        <v>146</v>
      </c>
      <c r="H70" s="257">
        <v>1.8</v>
      </c>
      <c r="I70" s="94" t="s">
        <v>10</v>
      </c>
      <c r="J70" s="95">
        <v>7</v>
      </c>
      <c r="K70" s="257" t="s">
        <v>1</v>
      </c>
      <c r="L70" s="18">
        <v>2</v>
      </c>
      <c r="O70" s="12"/>
      <c r="P70" s="12"/>
      <c r="Q70" s="13"/>
      <c r="R70" s="12"/>
    </row>
    <row r="71" spans="1:20" s="8" customFormat="1" ht="16.5" customHeight="1">
      <c r="A71" s="82"/>
      <c r="B71" s="257" t="s">
        <v>59</v>
      </c>
      <c r="C71" s="257">
        <v>0.4</v>
      </c>
      <c r="D71" s="85" t="str">
        <f>IF(C71,"公斤","")</f>
        <v>公斤</v>
      </c>
      <c r="E71" s="140" t="s">
        <v>165</v>
      </c>
      <c r="F71" s="18">
        <v>1</v>
      </c>
      <c r="G71" s="140" t="s">
        <v>74</v>
      </c>
      <c r="H71" s="251">
        <v>5</v>
      </c>
      <c r="I71" s="88" t="s">
        <v>12</v>
      </c>
      <c r="J71" s="89">
        <v>0.05</v>
      </c>
      <c r="K71" s="257" t="s">
        <v>21</v>
      </c>
      <c r="L71" s="18">
        <v>1</v>
      </c>
      <c r="O71" s="12"/>
      <c r="P71" s="12"/>
      <c r="Q71" s="13"/>
      <c r="R71" s="12"/>
    </row>
    <row r="72" spans="1:20" s="8" customFormat="1" ht="16.5" customHeight="1">
      <c r="A72" s="82"/>
      <c r="B72" s="165"/>
      <c r="C72" s="165"/>
      <c r="D72" s="165"/>
      <c r="E72" s="140" t="s">
        <v>112</v>
      </c>
      <c r="F72" s="18">
        <v>0.1</v>
      </c>
      <c r="G72" s="164" t="s">
        <v>86</v>
      </c>
      <c r="H72" s="251">
        <v>1</v>
      </c>
      <c r="I72" s="88"/>
      <c r="J72" s="89"/>
      <c r="K72" s="257" t="s">
        <v>87</v>
      </c>
      <c r="L72" s="18">
        <v>0.05</v>
      </c>
      <c r="O72" s="12"/>
      <c r="P72" s="12"/>
      <c r="Q72" s="13"/>
      <c r="R72" s="12"/>
    </row>
    <row r="73" spans="1:20" s="8" customFormat="1" ht="16.5" customHeight="1">
      <c r="A73" s="82"/>
      <c r="B73" s="165"/>
      <c r="C73" s="165"/>
      <c r="D73" s="165"/>
      <c r="E73" s="140" t="s">
        <v>12</v>
      </c>
      <c r="F73" s="18">
        <v>0.05</v>
      </c>
      <c r="G73" s="140"/>
      <c r="H73" s="257"/>
      <c r="I73" s="88"/>
      <c r="J73" s="89"/>
      <c r="K73" s="257" t="s">
        <v>309</v>
      </c>
      <c r="L73" s="18">
        <v>1</v>
      </c>
      <c r="O73" s="12"/>
      <c r="P73" s="12"/>
      <c r="Q73" s="13"/>
      <c r="R73" s="12"/>
    </row>
    <row r="74" spans="1:20" s="8" customFormat="1" ht="16.5" customHeight="1">
      <c r="A74" s="82"/>
      <c r="B74" s="257"/>
      <c r="C74" s="257"/>
      <c r="D74" s="85"/>
      <c r="E74" s="84"/>
      <c r="F74" s="83"/>
      <c r="G74" s="140" t="s">
        <v>12</v>
      </c>
      <c r="H74" s="257">
        <v>0.05</v>
      </c>
      <c r="I74" s="88"/>
      <c r="J74" s="89"/>
      <c r="K74" s="38"/>
      <c r="L74" s="96"/>
      <c r="O74" s="12"/>
      <c r="P74" s="12"/>
      <c r="Q74" s="13"/>
      <c r="R74" s="12"/>
    </row>
    <row r="75" spans="1:20" s="8" customFormat="1" ht="16.5" customHeight="1">
      <c r="A75" s="82" t="str">
        <f>B11</f>
        <v>一</v>
      </c>
      <c r="B75" s="275" t="s">
        <v>57</v>
      </c>
      <c r="C75" s="275"/>
      <c r="D75" s="85" t="str">
        <f>IF(C75,"公斤","")</f>
        <v/>
      </c>
      <c r="E75" s="257" t="s">
        <v>233</v>
      </c>
      <c r="F75" s="257"/>
      <c r="G75" s="160" t="s">
        <v>103</v>
      </c>
      <c r="H75" s="160"/>
      <c r="I75" s="88" t="s">
        <v>1</v>
      </c>
      <c r="J75" s="89"/>
      <c r="K75" s="257" t="s">
        <v>333</v>
      </c>
      <c r="L75" s="18"/>
      <c r="M75" s="246" t="s">
        <v>114</v>
      </c>
      <c r="N75" s="63"/>
      <c r="O75" s="64"/>
      <c r="P75" s="65"/>
      <c r="Q75" s="52"/>
      <c r="R75" s="65"/>
      <c r="T75" s="52"/>
    </row>
    <row r="76" spans="1:20" s="8" customFormat="1" ht="16.5" customHeight="1">
      <c r="A76" s="102">
        <f>A11</f>
        <v>45215</v>
      </c>
      <c r="B76" s="257" t="s">
        <v>11</v>
      </c>
      <c r="C76" s="257">
        <v>10</v>
      </c>
      <c r="D76" s="85" t="str">
        <f>IF(C76,"公斤","")</f>
        <v>公斤</v>
      </c>
      <c r="E76" s="140" t="s">
        <v>78</v>
      </c>
      <c r="F76" s="18">
        <v>6</v>
      </c>
      <c r="G76" s="169" t="s">
        <v>97</v>
      </c>
      <c r="H76" s="162">
        <v>1.1000000000000001</v>
      </c>
      <c r="I76" s="94" t="s">
        <v>10</v>
      </c>
      <c r="J76" s="95">
        <v>7</v>
      </c>
      <c r="K76" s="257" t="s">
        <v>296</v>
      </c>
      <c r="L76" s="18">
        <v>0.2</v>
      </c>
      <c r="M76" s="148"/>
      <c r="N76" s="63"/>
      <c r="O76" s="54"/>
      <c r="P76" s="48"/>
      <c r="Q76" s="53"/>
      <c r="R76" s="48"/>
      <c r="T76" s="53"/>
    </row>
    <row r="77" spans="1:20" s="8" customFormat="1" ht="16.5" customHeight="1">
      <c r="A77" s="97"/>
      <c r="B77" s="257"/>
      <c r="C77" s="257"/>
      <c r="D77" s="85" t="str">
        <f t="shared" ref="D77" si="6">IF(C77,"公斤","")</f>
        <v/>
      </c>
      <c r="E77" s="140" t="s">
        <v>223</v>
      </c>
      <c r="F77" s="18">
        <v>2</v>
      </c>
      <c r="G77" s="170" t="s">
        <v>104</v>
      </c>
      <c r="H77" s="162">
        <v>1</v>
      </c>
      <c r="I77" s="88" t="s">
        <v>12</v>
      </c>
      <c r="J77" s="89">
        <v>0.05</v>
      </c>
      <c r="K77" s="257" t="s">
        <v>334</v>
      </c>
      <c r="L77" s="18">
        <v>0.1</v>
      </c>
      <c r="M77" s="133"/>
      <c r="N77" s="63"/>
      <c r="O77" s="54"/>
      <c r="P77" s="66"/>
      <c r="Q77" s="66"/>
      <c r="R77" s="66"/>
      <c r="T77" s="67"/>
    </row>
    <row r="78" spans="1:20" s="8" customFormat="1" ht="16.5" customHeight="1">
      <c r="A78" s="97"/>
      <c r="B78" s="165"/>
      <c r="C78" s="165"/>
      <c r="D78" s="165"/>
      <c r="E78" s="140" t="s">
        <v>70</v>
      </c>
      <c r="F78" s="18">
        <v>0.3</v>
      </c>
      <c r="G78" s="170" t="s">
        <v>20</v>
      </c>
      <c r="H78" s="162">
        <v>1</v>
      </c>
      <c r="I78" s="88"/>
      <c r="J78" s="89"/>
      <c r="K78" s="257" t="s">
        <v>87</v>
      </c>
      <c r="L78" s="18">
        <v>0.05</v>
      </c>
      <c r="M78" s="135"/>
      <c r="N78" s="63"/>
      <c r="O78" s="54"/>
      <c r="P78" s="51"/>
      <c r="Q78" s="53"/>
      <c r="R78" s="51"/>
      <c r="T78" s="53"/>
    </row>
    <row r="79" spans="1:20" s="8" customFormat="1" ht="16.5" customHeight="1">
      <c r="A79" s="97"/>
      <c r="B79" s="165"/>
      <c r="C79" s="165"/>
      <c r="D79" s="165"/>
      <c r="E79" s="140" t="s">
        <v>225</v>
      </c>
      <c r="F79" s="18">
        <v>0.05</v>
      </c>
      <c r="G79" s="169" t="s">
        <v>95</v>
      </c>
      <c r="H79" s="161">
        <v>0.01</v>
      </c>
      <c r="I79" s="88"/>
      <c r="J79" s="89"/>
      <c r="K79" s="257" t="s">
        <v>335</v>
      </c>
      <c r="L79" s="18">
        <v>0.01</v>
      </c>
      <c r="M79" s="135"/>
      <c r="N79" s="63"/>
      <c r="O79" s="54"/>
      <c r="P79" s="66"/>
      <c r="Q79" s="66"/>
      <c r="R79" s="51"/>
      <c r="T79" s="53"/>
    </row>
    <row r="80" spans="1:20" s="8" customFormat="1" ht="16.5" customHeight="1">
      <c r="A80" s="97"/>
      <c r="B80" s="257"/>
      <c r="C80" s="257"/>
      <c r="D80" s="85" t="str">
        <f t="shared" ref="D80:D82" si="7">IF(C80,"公斤","")</f>
        <v/>
      </c>
      <c r="E80" s="107"/>
      <c r="F80" s="39"/>
      <c r="G80" s="169" t="s">
        <v>12</v>
      </c>
      <c r="H80" s="161">
        <v>0.05</v>
      </c>
      <c r="I80" s="88"/>
      <c r="J80" s="89"/>
      <c r="K80" s="38"/>
      <c r="L80" s="142"/>
      <c r="N80" s="68"/>
      <c r="O80" s="64"/>
      <c r="P80" s="49"/>
      <c r="Q80" s="69"/>
      <c r="R80" s="70"/>
      <c r="T80" s="70"/>
    </row>
    <row r="81" spans="1:18" s="8" customFormat="1" ht="16.5" customHeight="1">
      <c r="A81" s="108" t="str">
        <f>B12</f>
        <v>二</v>
      </c>
      <c r="B81" s="275" t="s">
        <v>0</v>
      </c>
      <c r="C81" s="275"/>
      <c r="D81" s="85" t="str">
        <f t="shared" si="7"/>
        <v/>
      </c>
      <c r="E81" s="257" t="s">
        <v>80</v>
      </c>
      <c r="F81" s="257"/>
      <c r="G81" s="180" t="s">
        <v>42</v>
      </c>
      <c r="H81" s="87"/>
      <c r="I81" s="88" t="s">
        <v>1</v>
      </c>
      <c r="J81" s="89"/>
      <c r="K81" s="91" t="s">
        <v>131</v>
      </c>
      <c r="L81" s="245"/>
      <c r="M81" s="248" t="s">
        <v>453</v>
      </c>
      <c r="N81" s="14"/>
      <c r="O81" s="12"/>
      <c r="Q81" s="180"/>
      <c r="R81" s="87"/>
    </row>
    <row r="82" spans="1:18" s="8" customFormat="1" ht="16.5" customHeight="1">
      <c r="A82" s="110">
        <f>A12</f>
        <v>45216</v>
      </c>
      <c r="B82" s="257" t="s">
        <v>11</v>
      </c>
      <c r="C82" s="257">
        <v>7</v>
      </c>
      <c r="D82" s="85" t="str">
        <f t="shared" si="7"/>
        <v>公斤</v>
      </c>
      <c r="E82" s="140" t="s">
        <v>81</v>
      </c>
      <c r="F82" s="18">
        <v>6.5</v>
      </c>
      <c r="G82" s="103" t="s">
        <v>32</v>
      </c>
      <c r="H82" s="92">
        <v>4</v>
      </c>
      <c r="I82" s="94" t="s">
        <v>10</v>
      </c>
      <c r="J82" s="95">
        <v>7</v>
      </c>
      <c r="K82" s="38" t="s">
        <v>28</v>
      </c>
      <c r="L82" s="96">
        <v>3</v>
      </c>
      <c r="N82" s="50"/>
      <c r="O82" s="12"/>
      <c r="Q82" s="103"/>
      <c r="R82" s="92"/>
    </row>
    <row r="83" spans="1:18" s="8" customFormat="1" ht="16.5" customHeight="1">
      <c r="A83" s="108"/>
      <c r="B83" s="257" t="s">
        <v>13</v>
      </c>
      <c r="C83" s="257">
        <v>3</v>
      </c>
      <c r="D83" s="85"/>
      <c r="E83" s="140" t="s">
        <v>82</v>
      </c>
      <c r="F83" s="18"/>
      <c r="G83" s="98" t="s">
        <v>46</v>
      </c>
      <c r="H83" s="92">
        <v>1</v>
      </c>
      <c r="I83" s="88" t="s">
        <v>12</v>
      </c>
      <c r="J83" s="89">
        <v>0.05</v>
      </c>
      <c r="K83" s="38" t="s">
        <v>20</v>
      </c>
      <c r="L83" s="96">
        <v>1</v>
      </c>
      <c r="N83" s="50"/>
      <c r="O83" s="62"/>
      <c r="Q83" s="98"/>
      <c r="R83" s="92"/>
    </row>
    <row r="84" spans="1:18" s="8" customFormat="1" ht="16.5" customHeight="1">
      <c r="A84" s="165"/>
      <c r="B84" s="257"/>
      <c r="C84" s="257"/>
      <c r="D84" s="85"/>
      <c r="E84" s="84"/>
      <c r="F84" s="93"/>
      <c r="G84" s="98" t="s">
        <v>21</v>
      </c>
      <c r="H84" s="92">
        <v>2</v>
      </c>
      <c r="I84" s="88"/>
      <c r="J84" s="89"/>
      <c r="K84" s="38" t="s">
        <v>17</v>
      </c>
      <c r="L84" s="96">
        <v>0.05</v>
      </c>
      <c r="N84" s="50"/>
      <c r="O84" s="62"/>
      <c r="Q84" s="98"/>
      <c r="R84" s="92"/>
    </row>
    <row r="85" spans="1:18" s="8" customFormat="1" ht="16.5" customHeight="1">
      <c r="A85" s="108"/>
      <c r="B85" s="165"/>
      <c r="C85" s="165"/>
      <c r="D85" s="165"/>
      <c r="E85" s="38"/>
      <c r="F85" s="83"/>
      <c r="G85" s="38" t="s">
        <v>43</v>
      </c>
      <c r="H85" s="83"/>
      <c r="I85" s="88"/>
      <c r="J85" s="89"/>
      <c r="K85" s="38" t="s">
        <v>366</v>
      </c>
      <c r="L85" s="96">
        <v>1</v>
      </c>
      <c r="N85" s="50"/>
      <c r="O85" s="12"/>
      <c r="Q85" s="38"/>
      <c r="R85" s="83"/>
    </row>
    <row r="86" spans="1:18" s="8" customFormat="1" ht="16.5" customHeight="1">
      <c r="A86" s="108"/>
      <c r="B86" s="165"/>
      <c r="C86" s="165"/>
      <c r="D86" s="165"/>
      <c r="E86" s="38"/>
      <c r="F86" s="83"/>
      <c r="G86" s="38" t="s">
        <v>16</v>
      </c>
      <c r="H86" s="83">
        <v>0.05</v>
      </c>
      <c r="I86" s="88"/>
      <c r="J86" s="89"/>
      <c r="K86" s="99"/>
      <c r="L86" s="142"/>
      <c r="O86" s="12"/>
      <c r="P86" s="12"/>
      <c r="Q86" s="13"/>
      <c r="R86" s="12"/>
    </row>
    <row r="87" spans="1:18" s="8" customFormat="1" ht="16.5" customHeight="1">
      <c r="A87" s="82" t="str">
        <f>B13</f>
        <v>三</v>
      </c>
      <c r="B87" s="275" t="s">
        <v>206</v>
      </c>
      <c r="C87" s="275"/>
      <c r="D87" s="165"/>
      <c r="E87" s="257" t="s">
        <v>235</v>
      </c>
      <c r="F87" s="257"/>
      <c r="G87" s="257" t="s">
        <v>327</v>
      </c>
      <c r="H87" s="257"/>
      <c r="I87" s="88" t="s">
        <v>1</v>
      </c>
      <c r="J87" s="89"/>
      <c r="K87" s="257" t="s">
        <v>336</v>
      </c>
      <c r="L87" s="18"/>
      <c r="M87" s="248" t="s">
        <v>118</v>
      </c>
    </row>
    <row r="88" spans="1:18" s="8" customFormat="1" ht="16.5" customHeight="1">
      <c r="A88" s="102">
        <f>A13</f>
        <v>45217</v>
      </c>
      <c r="B88" s="257" t="s">
        <v>11</v>
      </c>
      <c r="C88" s="257">
        <v>8</v>
      </c>
      <c r="D88" s="85"/>
      <c r="E88" s="140" t="s">
        <v>69</v>
      </c>
      <c r="F88" s="18">
        <v>6</v>
      </c>
      <c r="G88" s="140" t="s">
        <v>244</v>
      </c>
      <c r="H88" s="18">
        <v>7</v>
      </c>
      <c r="I88" s="94" t="s">
        <v>10</v>
      </c>
      <c r="J88" s="95">
        <v>7</v>
      </c>
      <c r="K88" s="257" t="s">
        <v>108</v>
      </c>
      <c r="L88" s="18">
        <v>1.5</v>
      </c>
    </row>
    <row r="89" spans="1:18" s="8" customFormat="1" ht="16.5" customHeight="1">
      <c r="A89" s="165"/>
      <c r="B89" s="257" t="s">
        <v>207</v>
      </c>
      <c r="C89" s="257">
        <v>3</v>
      </c>
      <c r="D89" s="85" t="str">
        <f>IF(C83,"公斤","")</f>
        <v>公斤</v>
      </c>
      <c r="E89" s="140" t="s">
        <v>70</v>
      </c>
      <c r="F89" s="18">
        <v>2</v>
      </c>
      <c r="G89" s="140" t="s">
        <v>406</v>
      </c>
      <c r="H89" s="18">
        <v>0.5</v>
      </c>
      <c r="I89" s="88" t="s">
        <v>12</v>
      </c>
      <c r="J89" s="89">
        <v>0.05</v>
      </c>
      <c r="K89" s="257" t="s">
        <v>265</v>
      </c>
      <c r="L89" s="18">
        <v>2</v>
      </c>
    </row>
    <row r="90" spans="1:18" s="8" customFormat="1" ht="16.5" customHeight="1">
      <c r="A90" s="165"/>
      <c r="B90" s="257"/>
      <c r="C90" s="257"/>
      <c r="D90" s="85"/>
      <c r="E90" s="140" t="s">
        <v>71</v>
      </c>
      <c r="F90" s="18">
        <v>0.1</v>
      </c>
      <c r="G90" s="140" t="s">
        <v>407</v>
      </c>
      <c r="H90" s="18">
        <v>0.5</v>
      </c>
      <c r="I90" s="88"/>
      <c r="J90" s="89"/>
      <c r="K90" s="257" t="s">
        <v>301</v>
      </c>
      <c r="L90" s="18">
        <v>1</v>
      </c>
    </row>
    <row r="91" spans="1:18" s="8" customFormat="1" ht="16.5" customHeight="1">
      <c r="A91" s="97"/>
      <c r="B91" s="257"/>
      <c r="C91" s="257"/>
      <c r="D91" s="85" t="str">
        <f t="shared" si="4"/>
        <v/>
      </c>
      <c r="E91" s="140" t="s">
        <v>225</v>
      </c>
      <c r="F91" s="18">
        <v>0.05</v>
      </c>
      <c r="G91" s="140" t="s">
        <v>12</v>
      </c>
      <c r="H91" s="18">
        <v>0.05</v>
      </c>
      <c r="I91" s="88"/>
      <c r="J91" s="89"/>
      <c r="K91" s="257" t="s">
        <v>338</v>
      </c>
      <c r="L91" s="18"/>
    </row>
    <row r="92" spans="1:18" s="8" customFormat="1" ht="16.5" customHeight="1">
      <c r="A92" s="97"/>
      <c r="B92" s="165"/>
      <c r="C92" s="165"/>
      <c r="D92" s="85" t="str">
        <f>IF(C87,"公斤","")</f>
        <v/>
      </c>
      <c r="E92" s="140"/>
      <c r="F92" s="18"/>
      <c r="G92" s="104"/>
      <c r="H92" s="83"/>
      <c r="I92" s="88"/>
      <c r="J92" s="89"/>
      <c r="K92" s="253" t="s">
        <v>159</v>
      </c>
      <c r="L92" s="254"/>
    </row>
    <row r="93" spans="1:18" ht="16.5" customHeight="1">
      <c r="A93" s="108" t="str">
        <f>B14</f>
        <v>四</v>
      </c>
      <c r="B93" s="275" t="s">
        <v>0</v>
      </c>
      <c r="C93" s="275"/>
      <c r="D93" s="85" t="str">
        <f>IF(C93,"公斤","")</f>
        <v/>
      </c>
      <c r="E93" s="257" t="s">
        <v>239</v>
      </c>
      <c r="F93" s="257"/>
      <c r="G93" s="257" t="s">
        <v>148</v>
      </c>
      <c r="H93" s="18"/>
      <c r="I93" s="88" t="s">
        <v>1</v>
      </c>
      <c r="J93" s="89"/>
      <c r="K93" s="257" t="s">
        <v>340</v>
      </c>
      <c r="L93" s="18"/>
      <c r="M93" s="9" t="s">
        <v>185</v>
      </c>
    </row>
    <row r="94" spans="1:18" ht="16.5" customHeight="1">
      <c r="A94" s="110">
        <f>A14</f>
        <v>45218</v>
      </c>
      <c r="B94" s="257" t="s">
        <v>11</v>
      </c>
      <c r="C94" s="257">
        <v>7</v>
      </c>
      <c r="D94" s="85" t="str">
        <f>IF(C94,"公斤","")</f>
        <v>公斤</v>
      </c>
      <c r="E94" s="140" t="s">
        <v>240</v>
      </c>
      <c r="F94" s="18">
        <v>9</v>
      </c>
      <c r="G94" s="140" t="s">
        <v>134</v>
      </c>
      <c r="H94" s="18">
        <v>2.7</v>
      </c>
      <c r="I94" s="94" t="s">
        <v>10</v>
      </c>
      <c r="J94" s="95">
        <v>7</v>
      </c>
      <c r="K94" s="257" t="s">
        <v>341</v>
      </c>
      <c r="L94" s="18">
        <v>0.2</v>
      </c>
      <c r="M94" s="8"/>
      <c r="N94" s="50"/>
    </row>
    <row r="95" spans="1:18" ht="16.5" customHeight="1">
      <c r="A95" s="108"/>
      <c r="B95" s="257" t="s">
        <v>13</v>
      </c>
      <c r="C95" s="257">
        <v>3</v>
      </c>
      <c r="D95" s="85" t="str">
        <f>IF(C95,"公斤","")</f>
        <v>公斤</v>
      </c>
      <c r="E95" s="140" t="s">
        <v>165</v>
      </c>
      <c r="F95" s="18">
        <v>0.5</v>
      </c>
      <c r="G95" s="140" t="s">
        <v>88</v>
      </c>
      <c r="H95" s="18">
        <v>3</v>
      </c>
      <c r="I95" s="88" t="s">
        <v>12</v>
      </c>
      <c r="J95" s="89">
        <v>0.05</v>
      </c>
      <c r="K95" s="257" t="s">
        <v>151</v>
      </c>
      <c r="L95" s="18">
        <v>0.01</v>
      </c>
      <c r="M95" s="8"/>
      <c r="N95" s="50"/>
    </row>
    <row r="96" spans="1:18" ht="16.5" customHeight="1">
      <c r="A96" s="24"/>
      <c r="B96" s="257"/>
      <c r="C96" s="257"/>
      <c r="D96" s="85"/>
      <c r="E96" s="140" t="s">
        <v>241</v>
      </c>
      <c r="F96" s="18"/>
      <c r="G96" s="140" t="s">
        <v>12</v>
      </c>
      <c r="H96" s="18">
        <v>0.05</v>
      </c>
      <c r="I96" s="88"/>
      <c r="J96" s="89"/>
      <c r="K96" s="32" t="s">
        <v>343</v>
      </c>
      <c r="L96" s="18">
        <v>1</v>
      </c>
      <c r="M96" s="8"/>
    </row>
    <row r="97" spans="1:17" ht="16.5" customHeight="1">
      <c r="A97" s="24"/>
      <c r="B97" s="257"/>
      <c r="C97" s="257"/>
      <c r="D97" s="85"/>
      <c r="E97" s="140" t="s">
        <v>12</v>
      </c>
      <c r="F97" s="18">
        <v>0.05</v>
      </c>
      <c r="G97" s="38"/>
      <c r="H97" s="83"/>
      <c r="I97" s="88"/>
      <c r="J97" s="89"/>
      <c r="K97" s="38"/>
      <c r="L97" s="142"/>
      <c r="M97" s="8"/>
    </row>
    <row r="98" spans="1:17" ht="16.5" customHeight="1">
      <c r="A98" s="24"/>
      <c r="B98" s="257"/>
      <c r="C98" s="257"/>
      <c r="D98" s="85"/>
      <c r="E98" s="113"/>
      <c r="F98" s="40"/>
      <c r="G98" s="38"/>
      <c r="H98" s="39"/>
      <c r="I98" s="88"/>
      <c r="J98" s="89"/>
      <c r="K98" s="99"/>
      <c r="L98" s="142"/>
      <c r="M98" s="8"/>
    </row>
    <row r="99" spans="1:17" ht="16.5" customHeight="1">
      <c r="A99" s="108" t="str">
        <f>B15</f>
        <v>五</v>
      </c>
      <c r="B99" s="275" t="s">
        <v>61</v>
      </c>
      <c r="C99" s="275"/>
      <c r="D99" s="85" t="str">
        <f>IF(C99,"公斤","")</f>
        <v/>
      </c>
      <c r="E99" s="257" t="s">
        <v>242</v>
      </c>
      <c r="F99" s="257"/>
      <c r="G99" s="100" t="s">
        <v>462</v>
      </c>
      <c r="H99" s="114"/>
      <c r="I99" s="88" t="s">
        <v>1</v>
      </c>
      <c r="J99" s="89"/>
      <c r="K99" s="257" t="s">
        <v>306</v>
      </c>
      <c r="L99" s="18"/>
      <c r="M99" s="248" t="s">
        <v>115</v>
      </c>
      <c r="N99" s="184" t="s">
        <v>166</v>
      </c>
    </row>
    <row r="100" spans="1:17" ht="16.5" customHeight="1">
      <c r="A100" s="110">
        <f>A15</f>
        <v>45219</v>
      </c>
      <c r="B100" s="257" t="s">
        <v>11</v>
      </c>
      <c r="C100" s="257">
        <v>10</v>
      </c>
      <c r="D100" s="85"/>
      <c r="E100" s="140" t="s">
        <v>78</v>
      </c>
      <c r="F100" s="18">
        <v>6</v>
      </c>
      <c r="G100" s="38" t="s">
        <v>463</v>
      </c>
      <c r="H100" s="83">
        <v>1.2</v>
      </c>
      <c r="I100" s="94" t="s">
        <v>10</v>
      </c>
      <c r="J100" s="95">
        <v>7</v>
      </c>
      <c r="K100" s="257" t="s">
        <v>307</v>
      </c>
      <c r="L100" s="18">
        <v>0.2</v>
      </c>
    </row>
    <row r="101" spans="1:17" ht="16.5" customHeight="1">
      <c r="A101" s="24"/>
      <c r="B101" s="257" t="s">
        <v>62</v>
      </c>
      <c r="C101" s="257">
        <v>0.4</v>
      </c>
      <c r="D101" s="85" t="str">
        <f>IF(C101,"公斤","")</f>
        <v>公斤</v>
      </c>
      <c r="E101" s="140" t="s">
        <v>244</v>
      </c>
      <c r="F101" s="18">
        <v>4</v>
      </c>
      <c r="G101" s="104" t="s">
        <v>125</v>
      </c>
      <c r="H101" s="83">
        <v>7</v>
      </c>
      <c r="I101" s="88" t="s">
        <v>12</v>
      </c>
      <c r="J101" s="89">
        <v>0.05</v>
      </c>
      <c r="K101" s="257" t="s">
        <v>308</v>
      </c>
      <c r="L101" s="18">
        <v>1</v>
      </c>
    </row>
    <row r="102" spans="1:17" ht="16.5" customHeight="1">
      <c r="A102" s="108"/>
      <c r="B102" s="257"/>
      <c r="C102" s="257"/>
      <c r="D102" s="85" t="str">
        <f t="shared" ref="D102:D109" si="8">IF(C102,"公斤","")</f>
        <v/>
      </c>
      <c r="E102" s="140" t="s">
        <v>73</v>
      </c>
      <c r="F102" s="18">
        <v>0.5</v>
      </c>
      <c r="G102" s="84" t="s">
        <v>161</v>
      </c>
      <c r="H102" s="93">
        <v>0.01</v>
      </c>
      <c r="I102" s="88"/>
      <c r="J102" s="89"/>
      <c r="K102" s="257" t="s">
        <v>87</v>
      </c>
      <c r="L102" s="18">
        <v>0.05</v>
      </c>
    </row>
    <row r="103" spans="1:17" ht="16.5" customHeight="1">
      <c r="A103" s="24"/>
      <c r="B103" s="257"/>
      <c r="C103" s="257"/>
      <c r="D103" s="24"/>
      <c r="E103" s="140" t="s">
        <v>77</v>
      </c>
      <c r="F103" s="18"/>
      <c r="G103" s="84" t="s">
        <v>31</v>
      </c>
      <c r="H103" s="93">
        <v>0.05</v>
      </c>
      <c r="I103" s="88"/>
      <c r="J103" s="89"/>
      <c r="K103" s="257" t="s">
        <v>301</v>
      </c>
      <c r="L103" s="18">
        <v>1</v>
      </c>
    </row>
    <row r="104" spans="1:17" ht="16.5" customHeight="1">
      <c r="A104" s="24"/>
      <c r="B104" s="257"/>
      <c r="C104" s="257"/>
      <c r="D104" s="24"/>
      <c r="E104" s="106"/>
      <c r="F104" s="93"/>
      <c r="G104" s="38"/>
      <c r="H104" s="83"/>
      <c r="I104" s="88"/>
      <c r="J104" s="89"/>
      <c r="K104" s="116"/>
      <c r="L104" s="115"/>
    </row>
    <row r="105" spans="1:17" ht="16.5" customHeight="1">
      <c r="A105" s="108" t="str">
        <f>B16</f>
        <v>一</v>
      </c>
      <c r="B105" s="275" t="s">
        <v>57</v>
      </c>
      <c r="C105" s="275"/>
      <c r="D105" s="85" t="str">
        <f>IF(C105,"公斤","")</f>
        <v/>
      </c>
      <c r="E105" s="257" t="s">
        <v>246</v>
      </c>
      <c r="F105" s="257"/>
      <c r="G105" s="257" t="s">
        <v>344</v>
      </c>
      <c r="H105" s="18"/>
      <c r="I105" s="88" t="s">
        <v>1</v>
      </c>
      <c r="J105" s="89"/>
      <c r="K105" s="257" t="s">
        <v>363</v>
      </c>
      <c r="L105" s="18"/>
      <c r="M105" s="246" t="s">
        <v>114</v>
      </c>
      <c r="P105" s="48"/>
      <c r="Q105" s="14"/>
    </row>
    <row r="106" spans="1:17" ht="16.5" customHeight="1">
      <c r="A106" s="110">
        <f>A16</f>
        <v>45222</v>
      </c>
      <c r="B106" s="257" t="s">
        <v>11</v>
      </c>
      <c r="C106" s="257">
        <v>10</v>
      </c>
      <c r="D106" s="85" t="str">
        <f>IF(C106,"公斤","")</f>
        <v>公斤</v>
      </c>
      <c r="E106" s="140" t="s">
        <v>222</v>
      </c>
      <c r="F106" s="18">
        <v>6</v>
      </c>
      <c r="G106" s="140" t="s">
        <v>143</v>
      </c>
      <c r="H106" s="160">
        <v>0.6</v>
      </c>
      <c r="I106" s="94" t="s">
        <v>10</v>
      </c>
      <c r="J106" s="95">
        <v>7</v>
      </c>
      <c r="K106" s="257" t="s">
        <v>146</v>
      </c>
      <c r="L106" s="18">
        <v>1</v>
      </c>
      <c r="M106" s="148"/>
      <c r="P106" s="49"/>
      <c r="Q106" s="50"/>
    </row>
    <row r="107" spans="1:17" ht="16.5" customHeight="1">
      <c r="A107" s="108"/>
      <c r="B107" s="120"/>
      <c r="C107" s="24"/>
      <c r="D107" s="24"/>
      <c r="E107" s="140" t="s">
        <v>247</v>
      </c>
      <c r="F107" s="18">
        <v>3</v>
      </c>
      <c r="G107" s="164" t="s">
        <v>74</v>
      </c>
      <c r="H107" s="160">
        <v>5</v>
      </c>
      <c r="I107" s="88" t="s">
        <v>12</v>
      </c>
      <c r="J107" s="89">
        <v>0.05</v>
      </c>
      <c r="K107" s="257" t="s">
        <v>296</v>
      </c>
      <c r="L107" s="18">
        <v>0.2</v>
      </c>
      <c r="M107" s="133"/>
      <c r="P107" s="49"/>
      <c r="Q107" s="50"/>
    </row>
    <row r="108" spans="1:17" ht="16.5" customHeight="1">
      <c r="A108" s="108"/>
      <c r="B108" s="120"/>
      <c r="C108" s="24"/>
      <c r="D108" s="24"/>
      <c r="E108" s="140" t="s">
        <v>137</v>
      </c>
      <c r="F108" s="18">
        <v>0.05</v>
      </c>
      <c r="G108" s="140" t="s">
        <v>95</v>
      </c>
      <c r="H108" s="18">
        <v>0.01</v>
      </c>
      <c r="I108" s="88"/>
      <c r="J108" s="89"/>
      <c r="K108" s="257" t="s">
        <v>87</v>
      </c>
      <c r="L108" s="18">
        <v>0.05</v>
      </c>
      <c r="M108" s="135"/>
      <c r="P108" s="49"/>
      <c r="Q108" s="50"/>
    </row>
    <row r="109" spans="1:17" ht="16.5" customHeight="1">
      <c r="A109" s="108"/>
      <c r="B109" s="257"/>
      <c r="C109" s="257"/>
      <c r="D109" s="85" t="str">
        <f t="shared" si="8"/>
        <v/>
      </c>
      <c r="E109" s="140" t="s">
        <v>12</v>
      </c>
      <c r="F109" s="18">
        <v>0.05</v>
      </c>
      <c r="G109" s="140" t="s">
        <v>12</v>
      </c>
      <c r="H109" s="18">
        <v>0.05</v>
      </c>
      <c r="I109" s="88"/>
      <c r="J109" s="89"/>
      <c r="K109" s="38"/>
      <c r="L109" s="96"/>
      <c r="M109" s="135"/>
      <c r="P109" s="49"/>
      <c r="Q109" s="50"/>
    </row>
    <row r="110" spans="1:17" ht="16.5" customHeight="1">
      <c r="A110" s="24"/>
      <c r="B110" s="257"/>
      <c r="C110" s="257"/>
      <c r="D110" s="24"/>
      <c r="E110" s="113"/>
      <c r="F110" s="40"/>
      <c r="G110" s="98"/>
      <c r="H110" s="147"/>
      <c r="I110" s="88"/>
      <c r="J110" s="89"/>
      <c r="K110" s="98"/>
      <c r="L110" s="112"/>
      <c r="M110" s="8"/>
    </row>
    <row r="111" spans="1:17" ht="16.5" customHeight="1">
      <c r="A111" s="108" t="str">
        <f>B17</f>
        <v>二</v>
      </c>
      <c r="B111" s="275" t="s">
        <v>0</v>
      </c>
      <c r="C111" s="275"/>
      <c r="D111" s="85" t="str">
        <f>IF(C111,"公斤","")</f>
        <v/>
      </c>
      <c r="E111" s="257" t="s">
        <v>249</v>
      </c>
      <c r="F111" s="257"/>
      <c r="G111" s="257" t="s">
        <v>132</v>
      </c>
      <c r="H111" s="18"/>
      <c r="I111" s="88" t="s">
        <v>1</v>
      </c>
      <c r="J111" s="89"/>
      <c r="K111" s="100" t="s">
        <v>47</v>
      </c>
      <c r="L111" s="96"/>
      <c r="M111" s="248" t="s">
        <v>454</v>
      </c>
    </row>
    <row r="112" spans="1:17" ht="16.5" customHeight="1">
      <c r="A112" s="110">
        <f>A17</f>
        <v>45223</v>
      </c>
      <c r="B112" s="257" t="s">
        <v>11</v>
      </c>
      <c r="C112" s="257">
        <v>7</v>
      </c>
      <c r="D112" s="85" t="str">
        <f>IF(C112,"公斤","")</f>
        <v>公斤</v>
      </c>
      <c r="E112" s="140" t="s">
        <v>89</v>
      </c>
      <c r="F112" s="18">
        <v>9</v>
      </c>
      <c r="G112" s="140" t="s">
        <v>69</v>
      </c>
      <c r="H112" s="18">
        <v>1</v>
      </c>
      <c r="I112" s="94" t="s">
        <v>10</v>
      </c>
      <c r="J112" s="95">
        <v>7</v>
      </c>
      <c r="K112" s="38" t="s">
        <v>44</v>
      </c>
      <c r="L112" s="142">
        <v>4</v>
      </c>
      <c r="M112" s="8"/>
    </row>
    <row r="113" spans="1:13" ht="16.5" customHeight="1">
      <c r="A113" s="108"/>
      <c r="B113" s="257" t="s">
        <v>13</v>
      </c>
      <c r="C113" s="257">
        <v>3</v>
      </c>
      <c r="D113" s="85" t="str">
        <f>IF(C113,"公斤","")</f>
        <v>公斤</v>
      </c>
      <c r="E113" s="140" t="s">
        <v>90</v>
      </c>
      <c r="F113" s="18"/>
      <c r="G113" s="140" t="s">
        <v>150</v>
      </c>
      <c r="H113" s="18">
        <v>7</v>
      </c>
      <c r="I113" s="88" t="s">
        <v>12</v>
      </c>
      <c r="J113" s="89">
        <v>0.05</v>
      </c>
      <c r="K113" s="38" t="s">
        <v>121</v>
      </c>
      <c r="L113" s="142">
        <v>0.01</v>
      </c>
      <c r="M113" s="8"/>
    </row>
    <row r="114" spans="1:13" ht="16.5" customHeight="1">
      <c r="A114" s="108"/>
      <c r="B114" s="120"/>
      <c r="C114" s="24"/>
      <c r="D114" s="24"/>
      <c r="E114" s="84"/>
      <c r="F114" s="93"/>
      <c r="G114" s="140" t="s">
        <v>139</v>
      </c>
      <c r="H114" s="18">
        <v>0.01</v>
      </c>
      <c r="I114" s="88"/>
      <c r="J114" s="89"/>
      <c r="K114" s="38" t="s">
        <v>17</v>
      </c>
      <c r="L114" s="142">
        <v>0.05</v>
      </c>
      <c r="M114" s="8"/>
    </row>
    <row r="115" spans="1:13" ht="16.5" customHeight="1">
      <c r="A115" s="108"/>
      <c r="B115" s="257"/>
      <c r="C115" s="257"/>
      <c r="D115" s="85" t="str">
        <f t="shared" ref="D115:D118" si="9">IF(C115,"公斤","")</f>
        <v/>
      </c>
      <c r="E115" s="106"/>
      <c r="F115" s="93"/>
      <c r="G115" s="140" t="s">
        <v>73</v>
      </c>
      <c r="H115" s="18">
        <v>0.5</v>
      </c>
      <c r="I115" s="88"/>
      <c r="J115" s="89"/>
      <c r="K115" s="38" t="s">
        <v>366</v>
      </c>
      <c r="L115" s="142">
        <v>1</v>
      </c>
      <c r="M115" s="8"/>
    </row>
    <row r="116" spans="1:13" ht="16.5" customHeight="1">
      <c r="A116" s="108"/>
      <c r="B116" s="257"/>
      <c r="C116" s="257"/>
      <c r="D116" s="85" t="str">
        <f t="shared" si="9"/>
        <v/>
      </c>
      <c r="E116" s="106"/>
      <c r="F116" s="93"/>
      <c r="G116" s="140" t="s">
        <v>12</v>
      </c>
      <c r="H116" s="18">
        <v>0.05</v>
      </c>
      <c r="I116" s="88"/>
      <c r="J116" s="89"/>
      <c r="K116" s="116"/>
      <c r="L116" s="115"/>
      <c r="M116" s="8"/>
    </row>
    <row r="117" spans="1:13" ht="16.5" customHeight="1">
      <c r="A117" s="108" t="str">
        <f>B18</f>
        <v>三</v>
      </c>
      <c r="B117" s="275" t="s">
        <v>208</v>
      </c>
      <c r="C117" s="275"/>
      <c r="D117" s="85" t="str">
        <f t="shared" si="9"/>
        <v/>
      </c>
      <c r="E117" s="257" t="s">
        <v>91</v>
      </c>
      <c r="F117" s="257"/>
      <c r="G117" s="257" t="s">
        <v>350</v>
      </c>
      <c r="H117" s="18"/>
      <c r="I117" s="88" t="s">
        <v>1</v>
      </c>
      <c r="J117" s="89"/>
      <c r="K117" s="257" t="s">
        <v>367</v>
      </c>
      <c r="L117" s="18"/>
      <c r="M117" s="248" t="s">
        <v>118</v>
      </c>
    </row>
    <row r="118" spans="1:13" ht="16.5" customHeight="1">
      <c r="A118" s="110">
        <f>A18</f>
        <v>45224</v>
      </c>
      <c r="B118" s="257" t="s">
        <v>209</v>
      </c>
      <c r="C118" s="257">
        <v>4</v>
      </c>
      <c r="D118" s="85" t="str">
        <f t="shared" si="9"/>
        <v>公斤</v>
      </c>
      <c r="E118" s="140" t="s">
        <v>78</v>
      </c>
      <c r="F118" s="18">
        <v>6</v>
      </c>
      <c r="G118" s="140" t="s">
        <v>269</v>
      </c>
      <c r="H118" s="18">
        <v>5</v>
      </c>
      <c r="I118" s="94" t="s">
        <v>10</v>
      </c>
      <c r="J118" s="95">
        <v>7</v>
      </c>
      <c r="K118" s="257" t="s">
        <v>146</v>
      </c>
      <c r="L118" s="18">
        <v>1</v>
      </c>
      <c r="M118" s="8"/>
    </row>
    <row r="119" spans="1:13" ht="16.5" customHeight="1">
      <c r="A119" s="108"/>
      <c r="B119" s="257"/>
      <c r="C119" s="257"/>
      <c r="D119" s="85" t="str">
        <f>IF(C119,"公斤","")</f>
        <v/>
      </c>
      <c r="E119" s="140" t="s">
        <v>251</v>
      </c>
      <c r="F119" s="18">
        <v>3</v>
      </c>
      <c r="G119" s="140" t="s">
        <v>352</v>
      </c>
      <c r="H119" s="18">
        <v>2</v>
      </c>
      <c r="I119" s="88" t="s">
        <v>12</v>
      </c>
      <c r="J119" s="89">
        <v>0.05</v>
      </c>
      <c r="K119" s="257" t="s">
        <v>93</v>
      </c>
      <c r="L119" s="18">
        <v>3</v>
      </c>
      <c r="M119" s="8"/>
    </row>
    <row r="120" spans="1:13" ht="16.5" customHeight="1">
      <c r="A120" s="108"/>
      <c r="B120" s="120"/>
      <c r="C120" s="24"/>
      <c r="D120" s="24"/>
      <c r="E120" s="257" t="s">
        <v>87</v>
      </c>
      <c r="F120" s="18">
        <v>0.05</v>
      </c>
      <c r="G120" s="257" t="s">
        <v>241</v>
      </c>
      <c r="H120" s="18"/>
      <c r="I120" s="88"/>
      <c r="J120" s="89"/>
      <c r="K120" s="257" t="s">
        <v>99</v>
      </c>
      <c r="L120" s="18">
        <v>0.01</v>
      </c>
      <c r="M120" s="8"/>
    </row>
    <row r="121" spans="1:13" ht="16.5" customHeight="1">
      <c r="A121" s="108"/>
      <c r="B121" s="120"/>
      <c r="C121" s="24"/>
      <c r="D121" s="24"/>
      <c r="E121" s="140"/>
      <c r="F121" s="161"/>
      <c r="G121" s="140" t="s">
        <v>225</v>
      </c>
      <c r="H121" s="18">
        <v>0.05</v>
      </c>
      <c r="I121" s="88"/>
      <c r="J121" s="89"/>
      <c r="K121" s="257" t="s">
        <v>207</v>
      </c>
      <c r="L121" s="18">
        <v>4</v>
      </c>
      <c r="M121" s="8"/>
    </row>
    <row r="122" spans="1:13" ht="16.5" customHeight="1">
      <c r="A122" s="108"/>
      <c r="B122" s="120"/>
      <c r="C122" s="24"/>
      <c r="D122" s="24"/>
      <c r="E122" s="140"/>
      <c r="F122" s="161"/>
      <c r="G122" s="98"/>
      <c r="H122" s="147"/>
      <c r="I122" s="88"/>
      <c r="J122" s="89"/>
      <c r="K122" s="32" t="s">
        <v>86</v>
      </c>
      <c r="L122" s="254">
        <v>1</v>
      </c>
      <c r="M122" s="8"/>
    </row>
    <row r="123" spans="1:13" ht="16.5" customHeight="1">
      <c r="A123" s="108" t="str">
        <f>B19</f>
        <v>四</v>
      </c>
      <c r="B123" s="275" t="s">
        <v>0</v>
      </c>
      <c r="C123" s="275"/>
      <c r="D123" s="85" t="str">
        <f>IF(C123,"公斤","")</f>
        <v/>
      </c>
      <c r="E123" s="257" t="s">
        <v>252</v>
      </c>
      <c r="F123" s="257"/>
      <c r="G123" s="251" t="s">
        <v>293</v>
      </c>
      <c r="H123" s="160"/>
      <c r="I123" s="88" t="s">
        <v>1</v>
      </c>
      <c r="J123" s="89"/>
      <c r="K123" s="115" t="s">
        <v>123</v>
      </c>
      <c r="L123" s="115"/>
      <c r="M123" s="244" t="s">
        <v>390</v>
      </c>
    </row>
    <row r="124" spans="1:13" ht="16.5" customHeight="1">
      <c r="A124" s="110">
        <f>A19</f>
        <v>45225</v>
      </c>
      <c r="B124" s="257" t="s">
        <v>11</v>
      </c>
      <c r="C124" s="257">
        <v>7</v>
      </c>
      <c r="D124" s="85" t="str">
        <f>IF(C124,"公斤","")</f>
        <v>公斤</v>
      </c>
      <c r="E124" s="140" t="s">
        <v>240</v>
      </c>
      <c r="F124" s="18">
        <v>9</v>
      </c>
      <c r="G124" s="140" t="s">
        <v>358</v>
      </c>
      <c r="H124" s="18">
        <v>6</v>
      </c>
      <c r="I124" s="94" t="s">
        <v>10</v>
      </c>
      <c r="J124" s="95">
        <v>7</v>
      </c>
      <c r="K124" s="38" t="s">
        <v>45</v>
      </c>
      <c r="L124" s="96">
        <v>6</v>
      </c>
      <c r="M124" s="8"/>
    </row>
    <row r="125" spans="1:13" ht="16.5" customHeight="1">
      <c r="A125" s="108"/>
      <c r="B125" s="257" t="s">
        <v>13</v>
      </c>
      <c r="C125" s="257">
        <v>3</v>
      </c>
      <c r="D125" s="85" t="str">
        <f>IF(C125,"公斤","")</f>
        <v>公斤</v>
      </c>
      <c r="E125" s="140" t="s">
        <v>83</v>
      </c>
      <c r="F125" s="18">
        <v>4</v>
      </c>
      <c r="G125" s="164" t="s">
        <v>86</v>
      </c>
      <c r="H125" s="160">
        <v>1</v>
      </c>
      <c r="I125" s="88" t="s">
        <v>12</v>
      </c>
      <c r="J125" s="89">
        <v>0.05</v>
      </c>
      <c r="K125" s="38" t="s">
        <v>19</v>
      </c>
      <c r="L125" s="96">
        <v>1</v>
      </c>
      <c r="M125" s="8"/>
    </row>
    <row r="126" spans="1:13" ht="16.5" customHeight="1">
      <c r="A126" s="24"/>
      <c r="B126" s="257"/>
      <c r="C126" s="257"/>
      <c r="D126" s="85" t="str">
        <f>IF(C126,"公斤","")</f>
        <v/>
      </c>
      <c r="E126" s="140" t="s">
        <v>76</v>
      </c>
      <c r="F126" s="18">
        <v>1</v>
      </c>
      <c r="G126" s="164" t="s">
        <v>359</v>
      </c>
      <c r="H126" s="160">
        <v>0.3</v>
      </c>
      <c r="I126" s="88"/>
      <c r="J126" s="89"/>
      <c r="K126" s="38"/>
      <c r="L126" s="96"/>
      <c r="M126" s="8"/>
    </row>
    <row r="127" spans="1:13" ht="16.5" customHeight="1">
      <c r="A127" s="108"/>
      <c r="B127" s="257"/>
      <c r="C127" s="257"/>
      <c r="D127" s="24"/>
      <c r="E127" s="140" t="s">
        <v>85</v>
      </c>
      <c r="F127" s="18"/>
      <c r="G127" s="140"/>
      <c r="H127" s="18"/>
      <c r="I127" s="88"/>
      <c r="J127" s="89"/>
      <c r="K127" s="38"/>
      <c r="L127" s="96"/>
      <c r="M127" s="8"/>
    </row>
    <row r="128" spans="1:13" ht="16.5" customHeight="1">
      <c r="A128" s="108"/>
      <c r="B128" s="257"/>
      <c r="C128" s="257"/>
      <c r="D128" s="24"/>
      <c r="E128" s="111"/>
      <c r="F128" s="147"/>
      <c r="G128" s="140" t="s">
        <v>12</v>
      </c>
      <c r="H128" s="18">
        <v>0.05</v>
      </c>
      <c r="I128" s="88"/>
      <c r="J128" s="89"/>
      <c r="K128" s="98"/>
      <c r="L128" s="112"/>
      <c r="M128" s="8"/>
    </row>
    <row r="129" spans="1:20" ht="16.5" customHeight="1">
      <c r="A129" s="108" t="str">
        <f>B20</f>
        <v>五</v>
      </c>
      <c r="B129" s="166" t="s">
        <v>63</v>
      </c>
      <c r="C129" s="257"/>
      <c r="D129" s="85" t="str">
        <f>IF(C129,"公斤","")</f>
        <v/>
      </c>
      <c r="E129" s="257" t="s">
        <v>254</v>
      </c>
      <c r="F129" s="257"/>
      <c r="G129" s="117" t="s">
        <v>126</v>
      </c>
      <c r="H129" s="109"/>
      <c r="I129" s="88" t="s">
        <v>1</v>
      </c>
      <c r="J129" s="89"/>
      <c r="K129" s="257" t="s">
        <v>145</v>
      </c>
      <c r="L129" s="18"/>
      <c r="M129" s="248" t="s">
        <v>115</v>
      </c>
      <c r="N129" s="184" t="s">
        <v>166</v>
      </c>
    </row>
    <row r="130" spans="1:20" ht="16.5" customHeight="1">
      <c r="A130" s="110">
        <f>A20</f>
        <v>45226</v>
      </c>
      <c r="B130" s="257" t="s">
        <v>11</v>
      </c>
      <c r="C130" s="257">
        <v>10</v>
      </c>
      <c r="D130" s="85" t="str">
        <f>IF(C130,"公斤","")</f>
        <v>公斤</v>
      </c>
      <c r="E130" s="140" t="s">
        <v>92</v>
      </c>
      <c r="F130" s="18">
        <v>4</v>
      </c>
      <c r="G130" s="117" t="s">
        <v>50</v>
      </c>
      <c r="H130" s="118">
        <v>1</v>
      </c>
      <c r="I130" s="94" t="s">
        <v>10</v>
      </c>
      <c r="J130" s="95">
        <v>7</v>
      </c>
      <c r="K130" s="257" t="s">
        <v>93</v>
      </c>
      <c r="L130" s="18">
        <v>3</v>
      </c>
    </row>
    <row r="131" spans="1:20" ht="16.5" customHeight="1">
      <c r="A131" s="108"/>
      <c r="B131" s="257" t="s">
        <v>64</v>
      </c>
      <c r="C131" s="257">
        <v>0.4</v>
      </c>
      <c r="D131" s="85" t="str">
        <f>IF(C131,"公斤","")</f>
        <v>公斤</v>
      </c>
      <c r="E131" s="140" t="s">
        <v>219</v>
      </c>
      <c r="F131" s="18">
        <v>4</v>
      </c>
      <c r="G131" s="117" t="s">
        <v>30</v>
      </c>
      <c r="H131" s="118">
        <v>1</v>
      </c>
      <c r="I131" s="88" t="s">
        <v>12</v>
      </c>
      <c r="J131" s="89">
        <v>0.05</v>
      </c>
      <c r="K131" s="257" t="s">
        <v>147</v>
      </c>
      <c r="L131" s="18">
        <v>0.1</v>
      </c>
    </row>
    <row r="132" spans="1:20" ht="16.5" customHeight="1">
      <c r="A132" s="24"/>
      <c r="B132" s="120"/>
      <c r="C132" s="24"/>
      <c r="D132" s="24"/>
      <c r="E132" s="140" t="s">
        <v>74</v>
      </c>
      <c r="F132" s="18">
        <v>4</v>
      </c>
      <c r="G132" s="86" t="s">
        <v>28</v>
      </c>
      <c r="H132" s="92">
        <v>1</v>
      </c>
      <c r="I132" s="88"/>
      <c r="J132" s="89"/>
      <c r="K132" s="257" t="s">
        <v>87</v>
      </c>
      <c r="L132" s="18">
        <v>0.05</v>
      </c>
    </row>
    <row r="133" spans="1:20" ht="16.5" customHeight="1">
      <c r="A133" s="24"/>
      <c r="B133" s="257"/>
      <c r="C133" s="257"/>
      <c r="D133" s="24"/>
      <c r="E133" s="140" t="s">
        <v>256</v>
      </c>
      <c r="F133" s="18"/>
      <c r="G133" s="38" t="s">
        <v>48</v>
      </c>
      <c r="H133" s="83">
        <v>0.01</v>
      </c>
      <c r="I133" s="88"/>
      <c r="J133" s="89"/>
      <c r="K133" s="257" t="s">
        <v>335</v>
      </c>
      <c r="L133" s="18"/>
    </row>
    <row r="134" spans="1:20" ht="16.5" customHeight="1">
      <c r="A134" s="108"/>
      <c r="B134" s="120"/>
      <c r="C134" s="24"/>
      <c r="D134" s="24"/>
      <c r="E134" s="140" t="s">
        <v>12</v>
      </c>
      <c r="F134" s="18">
        <v>0.05</v>
      </c>
      <c r="G134" s="38" t="s">
        <v>16</v>
      </c>
      <c r="H134" s="83">
        <v>0.05</v>
      </c>
      <c r="I134" s="88"/>
      <c r="J134" s="89"/>
      <c r="K134" s="98"/>
      <c r="L134" s="112"/>
    </row>
    <row r="135" spans="1:20" ht="16.5" customHeight="1">
      <c r="A135" s="108" t="str">
        <f>B21</f>
        <v>一</v>
      </c>
      <c r="B135" s="275" t="s">
        <v>57</v>
      </c>
      <c r="C135" s="275"/>
      <c r="D135" s="24"/>
      <c r="E135" s="257" t="s">
        <v>84</v>
      </c>
      <c r="F135" s="257"/>
      <c r="G135" s="257" t="s">
        <v>372</v>
      </c>
      <c r="H135" s="18"/>
      <c r="I135" s="88" t="s">
        <v>1</v>
      </c>
      <c r="J135" s="89"/>
      <c r="K135" s="100" t="s">
        <v>100</v>
      </c>
      <c r="L135" s="96"/>
      <c r="M135" s="248" t="s">
        <v>114</v>
      </c>
      <c r="N135" s="72"/>
      <c r="O135" s="49"/>
      <c r="P135" s="69"/>
      <c r="Q135" s="71"/>
      <c r="R135" s="72"/>
      <c r="T135" s="72"/>
    </row>
    <row r="136" spans="1:20" ht="16.5" customHeight="1">
      <c r="A136" s="110">
        <f>A21</f>
        <v>45229</v>
      </c>
      <c r="B136" s="257" t="s">
        <v>11</v>
      </c>
      <c r="C136" s="257">
        <v>10</v>
      </c>
      <c r="D136" s="24"/>
      <c r="E136" s="140" t="s">
        <v>470</v>
      </c>
      <c r="F136" s="18">
        <v>6</v>
      </c>
      <c r="G136" s="140" t="s">
        <v>269</v>
      </c>
      <c r="H136" s="18">
        <v>5</v>
      </c>
      <c r="I136" s="94" t="s">
        <v>10</v>
      </c>
      <c r="J136" s="95">
        <v>7</v>
      </c>
      <c r="K136" s="101" t="s">
        <v>101</v>
      </c>
      <c r="L136" s="101">
        <v>0.1</v>
      </c>
      <c r="M136" s="246"/>
      <c r="N136" s="73"/>
      <c r="O136" s="49"/>
      <c r="P136" s="54"/>
      <c r="Q136" s="71"/>
      <c r="R136" s="73"/>
      <c r="T136" s="73"/>
    </row>
    <row r="137" spans="1:20" ht="16.5" customHeight="1">
      <c r="A137" s="108"/>
      <c r="B137" s="257"/>
      <c r="C137" s="257"/>
      <c r="D137" s="24"/>
      <c r="E137" s="140"/>
      <c r="F137" s="161"/>
      <c r="G137" s="140" t="s">
        <v>373</v>
      </c>
      <c r="H137" s="18">
        <v>2</v>
      </c>
      <c r="I137" s="88" t="s">
        <v>12</v>
      </c>
      <c r="J137" s="89">
        <v>0.05</v>
      </c>
      <c r="K137" s="88" t="s">
        <v>102</v>
      </c>
      <c r="L137" s="96">
        <v>1</v>
      </c>
      <c r="M137" s="133"/>
      <c r="N137" s="53"/>
      <c r="O137" s="74"/>
      <c r="P137" s="54"/>
      <c r="Q137" s="51"/>
      <c r="R137" s="53"/>
      <c r="T137" s="53"/>
    </row>
    <row r="138" spans="1:20" ht="16.5" customHeight="1">
      <c r="A138" s="24"/>
      <c r="B138" s="257"/>
      <c r="C138" s="257"/>
      <c r="D138" s="24"/>
      <c r="E138" s="140"/>
      <c r="F138" s="161"/>
      <c r="G138" s="140" t="s">
        <v>95</v>
      </c>
      <c r="H138" s="18">
        <v>0.01</v>
      </c>
      <c r="I138" s="88"/>
      <c r="J138" s="89"/>
      <c r="K138" s="88" t="s">
        <v>17</v>
      </c>
      <c r="L138" s="96">
        <v>0.05</v>
      </c>
      <c r="M138" s="135"/>
      <c r="N138" s="54"/>
      <c r="O138" s="49"/>
      <c r="P138" s="54"/>
      <c r="Q138" s="75"/>
      <c r="R138" s="54"/>
      <c r="T138" s="54"/>
    </row>
    <row r="139" spans="1:20" ht="16.5" customHeight="1">
      <c r="A139" s="24"/>
      <c r="B139" s="257"/>
      <c r="C139" s="257"/>
      <c r="D139" s="24"/>
      <c r="E139" s="140"/>
      <c r="F139" s="18"/>
      <c r="G139" s="140" t="s">
        <v>12</v>
      </c>
      <c r="H139" s="18">
        <v>0.05</v>
      </c>
      <c r="I139" s="88"/>
      <c r="J139" s="89"/>
      <c r="K139" s="38" t="s">
        <v>366</v>
      </c>
      <c r="L139" s="96">
        <v>1</v>
      </c>
      <c r="M139" s="135"/>
      <c r="N139" s="54"/>
      <c r="O139" s="49"/>
      <c r="P139" s="54"/>
      <c r="Q139" s="49"/>
      <c r="R139" s="54"/>
      <c r="T139" s="54"/>
    </row>
    <row r="140" spans="1:20" ht="16.5" customHeight="1">
      <c r="A140" s="24"/>
      <c r="B140" s="257"/>
      <c r="C140" s="257"/>
      <c r="D140" s="24"/>
      <c r="E140" s="38"/>
      <c r="F140" s="83"/>
      <c r="G140" s="38"/>
      <c r="H140" s="83"/>
      <c r="I140" s="88"/>
      <c r="J140" s="89"/>
      <c r="K140" s="99"/>
      <c r="L140" s="96"/>
      <c r="M140" s="8"/>
      <c r="N140" s="54"/>
      <c r="O140" s="76"/>
      <c r="P140" s="69"/>
      <c r="Q140" s="49"/>
      <c r="R140" s="54"/>
      <c r="T140" s="54"/>
    </row>
    <row r="141" spans="1:20" ht="16.5" customHeight="1">
      <c r="A141" s="108" t="str">
        <f>B22</f>
        <v>二</v>
      </c>
      <c r="B141" s="166" t="s">
        <v>0</v>
      </c>
      <c r="C141" s="257"/>
      <c r="D141" s="24"/>
      <c r="E141" s="257" t="s">
        <v>258</v>
      </c>
      <c r="F141" s="257"/>
      <c r="G141" s="257" t="s">
        <v>374</v>
      </c>
      <c r="H141" s="18"/>
      <c r="I141" s="88" t="s">
        <v>1</v>
      </c>
      <c r="J141" s="89"/>
      <c r="K141" s="91" t="s">
        <v>131</v>
      </c>
      <c r="L141" s="245"/>
      <c r="M141" s="250" t="s">
        <v>455</v>
      </c>
      <c r="N141" s="63"/>
      <c r="O141" s="69"/>
      <c r="P141" s="49"/>
      <c r="Q141" s="69"/>
      <c r="R141" s="71"/>
      <c r="T141" s="72"/>
    </row>
    <row r="142" spans="1:20" ht="16.5" customHeight="1">
      <c r="A142" s="110">
        <f>A22</f>
        <v>45230</v>
      </c>
      <c r="B142" s="257" t="s">
        <v>11</v>
      </c>
      <c r="C142" s="257">
        <v>7</v>
      </c>
      <c r="D142" s="24"/>
      <c r="E142" s="140" t="s">
        <v>75</v>
      </c>
      <c r="F142" s="18">
        <v>6</v>
      </c>
      <c r="G142" s="140" t="s">
        <v>288</v>
      </c>
      <c r="H142" s="18">
        <v>4</v>
      </c>
      <c r="I142" s="94" t="s">
        <v>10</v>
      </c>
      <c r="J142" s="95">
        <v>7</v>
      </c>
      <c r="K142" s="38" t="s">
        <v>28</v>
      </c>
      <c r="L142" s="96">
        <v>3</v>
      </c>
      <c r="M142" s="8"/>
      <c r="N142" s="77"/>
      <c r="O142" s="78"/>
      <c r="P142" s="49"/>
      <c r="Q142" s="54"/>
      <c r="R142" s="49"/>
      <c r="T142" s="53"/>
    </row>
    <row r="143" spans="1:20" ht="16.5" customHeight="1">
      <c r="A143" s="108"/>
      <c r="B143" s="257" t="s">
        <v>13</v>
      </c>
      <c r="C143" s="257">
        <v>3</v>
      </c>
      <c r="D143" s="24"/>
      <c r="E143" s="140" t="s">
        <v>259</v>
      </c>
      <c r="F143" s="18">
        <v>3</v>
      </c>
      <c r="G143" s="140" t="s">
        <v>244</v>
      </c>
      <c r="H143" s="18">
        <v>3</v>
      </c>
      <c r="I143" s="88" t="s">
        <v>12</v>
      </c>
      <c r="J143" s="89">
        <v>0.05</v>
      </c>
      <c r="K143" s="38" t="s">
        <v>20</v>
      </c>
      <c r="L143" s="96">
        <v>1</v>
      </c>
      <c r="M143" s="8"/>
      <c r="N143" s="63"/>
      <c r="O143" s="78"/>
      <c r="P143" s="74"/>
      <c r="Q143" s="54"/>
      <c r="R143" s="51"/>
      <c r="T143" s="53"/>
    </row>
    <row r="144" spans="1:20" ht="16.5" customHeight="1">
      <c r="A144" s="24"/>
      <c r="B144" s="120"/>
      <c r="C144" s="24"/>
      <c r="D144" s="24"/>
      <c r="E144" s="140" t="s">
        <v>12</v>
      </c>
      <c r="F144" s="18">
        <v>0.05</v>
      </c>
      <c r="G144" s="140" t="s">
        <v>292</v>
      </c>
      <c r="H144" s="18">
        <v>0.01</v>
      </c>
      <c r="I144" s="88"/>
      <c r="J144" s="89"/>
      <c r="K144" s="38" t="s">
        <v>17</v>
      </c>
      <c r="L144" s="96">
        <v>0.05</v>
      </c>
      <c r="M144" s="8"/>
      <c r="N144" s="77"/>
      <c r="O144" s="78"/>
      <c r="P144" s="49"/>
      <c r="Q144" s="54"/>
      <c r="R144" s="51"/>
      <c r="T144" s="53"/>
    </row>
    <row r="145" spans="1:20" ht="16.5" customHeight="1">
      <c r="A145" s="24"/>
      <c r="B145" s="257"/>
      <c r="C145" s="257"/>
      <c r="D145" s="24"/>
      <c r="E145" s="140"/>
      <c r="F145" s="18"/>
      <c r="G145" s="140" t="s">
        <v>73</v>
      </c>
      <c r="H145" s="18">
        <v>0.5</v>
      </c>
      <c r="I145" s="88"/>
      <c r="J145" s="89"/>
      <c r="K145" s="38" t="s">
        <v>366</v>
      </c>
      <c r="L145" s="96">
        <v>1</v>
      </c>
      <c r="M145" s="8"/>
      <c r="N145" s="49"/>
      <c r="O145" s="54"/>
      <c r="P145" s="49"/>
      <c r="Q145" s="54"/>
      <c r="R145" s="51"/>
      <c r="T145" s="53"/>
    </row>
    <row r="146" spans="1:20" ht="16.5" customHeight="1">
      <c r="A146" s="24"/>
      <c r="B146" s="257"/>
      <c r="C146" s="257"/>
      <c r="D146" s="24"/>
      <c r="E146" s="113"/>
      <c r="F146" s="40"/>
      <c r="G146" s="140" t="s">
        <v>12</v>
      </c>
      <c r="H146" s="18">
        <v>0.05</v>
      </c>
      <c r="I146" s="88"/>
      <c r="J146" s="89"/>
      <c r="K146" s="98"/>
      <c r="L146" s="112"/>
      <c r="M146" s="8"/>
      <c r="N146" s="79"/>
      <c r="O146" s="69"/>
      <c r="P146" s="76"/>
      <c r="Q146" s="69"/>
      <c r="R146" s="80"/>
      <c r="T146" s="69"/>
    </row>
    <row r="147" spans="1:20" ht="16.5" customHeight="1">
      <c r="A147" s="241" t="s">
        <v>379</v>
      </c>
      <c r="B147" s="151" t="s">
        <v>260</v>
      </c>
      <c r="C147" s="100"/>
      <c r="D147" s="85"/>
      <c r="E147" s="206" t="s">
        <v>263</v>
      </c>
      <c r="F147" s="206"/>
      <c r="G147" s="151" t="s">
        <v>378</v>
      </c>
      <c r="H147" s="151"/>
      <c r="I147" s="88" t="s">
        <v>1</v>
      </c>
      <c r="J147" s="89"/>
      <c r="K147" s="210" t="s">
        <v>310</v>
      </c>
      <c r="L147" s="255"/>
      <c r="M147" s="248" t="s">
        <v>118</v>
      </c>
    </row>
    <row r="148" spans="1:20" ht="16.5" customHeight="1">
      <c r="A148" s="110"/>
      <c r="B148" s="207" t="s">
        <v>205</v>
      </c>
      <c r="C148" s="206">
        <v>4</v>
      </c>
      <c r="D148" s="85"/>
      <c r="E148" s="240" t="s">
        <v>222</v>
      </c>
      <c r="F148" s="207">
        <v>6</v>
      </c>
      <c r="G148" s="256" t="s">
        <v>275</v>
      </c>
      <c r="H148" s="255">
        <v>4</v>
      </c>
      <c r="I148" s="94" t="s">
        <v>10</v>
      </c>
      <c r="J148" s="95">
        <v>7</v>
      </c>
      <c r="K148" s="210" t="s">
        <v>146</v>
      </c>
      <c r="L148" s="255">
        <v>1.1000000000000001</v>
      </c>
    </row>
    <row r="149" spans="1:20" ht="16.5" customHeight="1">
      <c r="A149" s="115"/>
      <c r="B149" s="120"/>
      <c r="C149" s="24"/>
      <c r="D149" s="85"/>
      <c r="E149" s="240" t="s">
        <v>223</v>
      </c>
      <c r="F149" s="207">
        <v>4</v>
      </c>
      <c r="G149" s="86"/>
      <c r="H149" s="92"/>
      <c r="I149" s="88" t="s">
        <v>12</v>
      </c>
      <c r="J149" s="89">
        <v>0.05</v>
      </c>
      <c r="K149" s="210" t="s">
        <v>311</v>
      </c>
      <c r="L149" s="255">
        <v>3</v>
      </c>
      <c r="M149" s="8"/>
    </row>
    <row r="150" spans="1:20" ht="16.5" customHeight="1">
      <c r="A150" s="24"/>
      <c r="B150" s="120"/>
      <c r="C150" s="24"/>
      <c r="D150" s="24"/>
      <c r="E150" s="240" t="s">
        <v>70</v>
      </c>
      <c r="F150" s="207">
        <v>1</v>
      </c>
      <c r="G150" s="86"/>
      <c r="H150" s="92"/>
      <c r="I150" s="88"/>
      <c r="J150" s="89"/>
      <c r="K150" s="210" t="s">
        <v>312</v>
      </c>
      <c r="L150" s="255">
        <v>1</v>
      </c>
      <c r="M150" s="8"/>
    </row>
    <row r="151" spans="1:20" ht="16.5" customHeight="1">
      <c r="A151" s="24"/>
      <c r="B151" s="120"/>
      <c r="C151" s="24"/>
      <c r="D151" s="24"/>
      <c r="E151" s="240" t="s">
        <v>264</v>
      </c>
      <c r="F151" s="207">
        <v>1</v>
      </c>
      <c r="G151" s="38"/>
      <c r="H151" s="83"/>
      <c r="I151" s="88"/>
      <c r="J151" s="89"/>
      <c r="K151" s="210" t="s">
        <v>313</v>
      </c>
      <c r="L151" s="255">
        <v>0.1</v>
      </c>
      <c r="M151" s="8"/>
    </row>
    <row r="152" spans="1:20" ht="16.5" customHeight="1">
      <c r="A152" s="108"/>
      <c r="B152" s="120"/>
      <c r="C152" s="24"/>
      <c r="D152" s="85" t="str">
        <f>IF(C139,"公斤","")</f>
        <v/>
      </c>
      <c r="E152" s="240" t="s">
        <v>265</v>
      </c>
      <c r="F152" s="207">
        <v>1</v>
      </c>
      <c r="G152" s="106"/>
      <c r="H152" s="93"/>
      <c r="I152" s="88"/>
      <c r="J152" s="89"/>
      <c r="K152" s="98"/>
      <c r="L152" s="112"/>
      <c r="M152" s="8"/>
    </row>
    <row r="153" spans="1:20" s="17" customFormat="1" ht="16.2" customHeight="1">
      <c r="A153" s="24" t="s">
        <v>380</v>
      </c>
      <c r="B153" s="151" t="s">
        <v>0</v>
      </c>
      <c r="C153" s="206"/>
      <c r="D153" s="85"/>
      <c r="E153" s="206" t="s">
        <v>266</v>
      </c>
      <c r="F153" s="206"/>
      <c r="G153" s="206" t="s">
        <v>381</v>
      </c>
      <c r="H153" s="207"/>
      <c r="I153" s="88"/>
      <c r="J153" s="89"/>
      <c r="K153" s="206" t="s">
        <v>386</v>
      </c>
      <c r="L153" s="207"/>
      <c r="M153" s="248" t="s">
        <v>169</v>
      </c>
      <c r="O153" s="10"/>
      <c r="P153" s="10"/>
      <c r="Q153" s="10"/>
      <c r="R153" s="10"/>
    </row>
    <row r="154" spans="1:20" s="17" customFormat="1" ht="16.2" customHeight="1">
      <c r="A154" s="119"/>
      <c r="B154" s="206" t="s">
        <v>11</v>
      </c>
      <c r="C154" s="206">
        <v>7</v>
      </c>
      <c r="D154" s="85"/>
      <c r="E154" s="240" t="s">
        <v>72</v>
      </c>
      <c r="F154" s="207">
        <v>9</v>
      </c>
      <c r="G154" s="240" t="s">
        <v>97</v>
      </c>
      <c r="H154" s="207">
        <v>1.2</v>
      </c>
      <c r="I154" s="94"/>
      <c r="J154" s="95"/>
      <c r="K154" s="206" t="s">
        <v>387</v>
      </c>
      <c r="L154" s="207">
        <v>1.5</v>
      </c>
      <c r="M154" s="8"/>
      <c r="O154" s="10"/>
      <c r="P154" s="10"/>
      <c r="Q154" s="10"/>
      <c r="R154" s="10"/>
    </row>
    <row r="155" spans="1:20" s="17" customFormat="1" ht="16.2" customHeight="1">
      <c r="A155" s="115"/>
      <c r="B155" s="206" t="s">
        <v>13</v>
      </c>
      <c r="C155" s="206">
        <v>3</v>
      </c>
      <c r="D155" s="85"/>
      <c r="E155" s="240" t="s">
        <v>79</v>
      </c>
      <c r="F155" s="207">
        <v>3</v>
      </c>
      <c r="G155" s="240" t="s">
        <v>109</v>
      </c>
      <c r="H155" s="207">
        <v>6</v>
      </c>
      <c r="I155" s="88"/>
      <c r="J155" s="89"/>
      <c r="K155" s="206" t="s">
        <v>154</v>
      </c>
      <c r="L155" s="207">
        <v>1</v>
      </c>
      <c r="O155" s="10"/>
      <c r="P155" s="10"/>
      <c r="Q155" s="10"/>
      <c r="R155" s="10"/>
    </row>
    <row r="156" spans="1:20" s="17" customFormat="1" ht="16.2" customHeight="1">
      <c r="A156" s="115"/>
      <c r="B156" s="115"/>
      <c r="C156" s="115"/>
      <c r="D156" s="85"/>
      <c r="E156" s="240"/>
      <c r="F156" s="207"/>
      <c r="G156" s="240" t="s">
        <v>139</v>
      </c>
      <c r="H156" s="207">
        <v>0.01</v>
      </c>
      <c r="I156" s="88"/>
      <c r="J156" s="89"/>
      <c r="K156" s="38"/>
      <c r="L156" s="96"/>
      <c r="M156" s="8"/>
      <c r="O156" s="10"/>
      <c r="P156" s="10"/>
      <c r="Q156" s="10"/>
      <c r="R156" s="10"/>
    </row>
    <row r="157" spans="1:20" s="17" customFormat="1" ht="16.2" customHeight="1">
      <c r="A157" s="115"/>
      <c r="B157" s="115"/>
      <c r="C157" s="115"/>
      <c r="D157" s="85"/>
      <c r="E157" s="240" t="s">
        <v>12</v>
      </c>
      <c r="F157" s="207">
        <v>0.05</v>
      </c>
      <c r="G157" s="240" t="s">
        <v>12</v>
      </c>
      <c r="H157" s="207">
        <v>0.05</v>
      </c>
      <c r="I157" s="88"/>
      <c r="J157" s="89"/>
      <c r="K157" s="38"/>
      <c r="L157" s="96"/>
      <c r="M157" s="8"/>
      <c r="O157" s="10"/>
      <c r="P157" s="10"/>
      <c r="Q157" s="10"/>
      <c r="R157" s="10"/>
    </row>
    <row r="158" spans="1:20" s="17" customFormat="1" ht="16.2" customHeight="1">
      <c r="A158" s="115"/>
      <c r="B158" s="115"/>
      <c r="C158" s="115"/>
      <c r="D158" s="85"/>
      <c r="E158" s="113"/>
      <c r="F158" s="40"/>
      <c r="G158" s="106"/>
      <c r="H158" s="93"/>
      <c r="I158" s="88"/>
      <c r="J158" s="89"/>
      <c r="K158" s="38"/>
      <c r="L158" s="96"/>
      <c r="M158" s="8"/>
      <c r="O158" s="10"/>
      <c r="P158" s="10"/>
      <c r="Q158" s="10"/>
      <c r="R158" s="10"/>
    </row>
    <row r="159" spans="1:20" s="17" customFormat="1" ht="16.2" customHeight="1">
      <c r="A159" s="24" t="s">
        <v>66</v>
      </c>
      <c r="B159" s="151" t="s">
        <v>65</v>
      </c>
      <c r="C159" s="206"/>
      <c r="D159" s="85"/>
      <c r="E159" s="210" t="s">
        <v>217</v>
      </c>
      <c r="F159" s="210"/>
      <c r="G159" s="117" t="s">
        <v>383</v>
      </c>
      <c r="H159" s="243"/>
      <c r="I159" s="88"/>
      <c r="J159" s="89"/>
      <c r="K159" s="206" t="s">
        <v>145</v>
      </c>
      <c r="L159" s="207"/>
      <c r="M159" s="248" t="s">
        <v>115</v>
      </c>
      <c r="N159" s="184" t="s">
        <v>166</v>
      </c>
      <c r="O159" s="10"/>
      <c r="P159" s="10"/>
      <c r="Q159" s="10"/>
      <c r="R159" s="10"/>
    </row>
    <row r="160" spans="1:20" s="17" customFormat="1" ht="16.2" customHeight="1">
      <c r="A160" s="119"/>
      <c r="B160" s="206" t="s">
        <v>11</v>
      </c>
      <c r="C160" s="206">
        <v>10</v>
      </c>
      <c r="D160" s="85"/>
      <c r="E160" s="256" t="s">
        <v>218</v>
      </c>
      <c r="F160" s="255">
        <v>4</v>
      </c>
      <c r="G160" s="117" t="s">
        <v>156</v>
      </c>
      <c r="H160" s="243">
        <v>1.5</v>
      </c>
      <c r="I160" s="94"/>
      <c r="J160" s="95"/>
      <c r="K160" s="206" t="s">
        <v>93</v>
      </c>
      <c r="L160" s="207">
        <v>3</v>
      </c>
      <c r="O160" s="10"/>
      <c r="P160" s="10"/>
      <c r="Q160" s="10"/>
      <c r="R160" s="10"/>
    </row>
    <row r="161" spans="1:18" s="17" customFormat="1" ht="16.2" customHeight="1">
      <c r="A161" s="115"/>
      <c r="B161" s="206" t="s">
        <v>262</v>
      </c>
      <c r="C161" s="206">
        <v>0.05</v>
      </c>
      <c r="D161" s="85"/>
      <c r="E161" s="256" t="s">
        <v>219</v>
      </c>
      <c r="F161" s="255">
        <v>4</v>
      </c>
      <c r="G161" s="117" t="s">
        <v>74</v>
      </c>
      <c r="H161" s="243">
        <v>4</v>
      </c>
      <c r="I161" s="88"/>
      <c r="J161" s="89"/>
      <c r="K161" s="206" t="s">
        <v>334</v>
      </c>
      <c r="L161" s="207">
        <v>0.1</v>
      </c>
      <c r="O161" s="10"/>
      <c r="P161" s="10"/>
      <c r="Q161" s="10"/>
      <c r="R161" s="10"/>
    </row>
    <row r="162" spans="1:18" s="17" customFormat="1" ht="16.2" customHeight="1">
      <c r="A162" s="115"/>
      <c r="B162" s="115"/>
      <c r="C162" s="115"/>
      <c r="D162" s="85"/>
      <c r="E162" s="256" t="s">
        <v>74</v>
      </c>
      <c r="F162" s="255">
        <v>4</v>
      </c>
      <c r="G162" s="240" t="s">
        <v>73</v>
      </c>
      <c r="H162" s="207">
        <v>1</v>
      </c>
      <c r="I162" s="88"/>
      <c r="J162" s="89"/>
      <c r="K162" s="117" t="s">
        <v>389</v>
      </c>
      <c r="L162" s="243"/>
      <c r="O162" s="10"/>
      <c r="P162" s="10"/>
      <c r="Q162" s="10"/>
      <c r="R162" s="10"/>
    </row>
    <row r="163" spans="1:18" s="17" customFormat="1" ht="16.2" customHeight="1">
      <c r="A163" s="115"/>
      <c r="B163" s="115"/>
      <c r="C163" s="115"/>
      <c r="D163" s="85"/>
      <c r="E163" s="256" t="s">
        <v>12</v>
      </c>
      <c r="F163" s="255">
        <v>0.05</v>
      </c>
      <c r="G163" s="240" t="s">
        <v>12</v>
      </c>
      <c r="H163" s="207">
        <v>0.05</v>
      </c>
      <c r="I163" s="88"/>
      <c r="J163" s="89"/>
      <c r="K163" s="206" t="s">
        <v>87</v>
      </c>
      <c r="L163" s="207">
        <v>0.05</v>
      </c>
      <c r="O163" s="10"/>
      <c r="P163" s="10"/>
      <c r="Q163" s="10"/>
      <c r="R163" s="10"/>
    </row>
    <row r="164" spans="1:18" s="17" customFormat="1" ht="16.2" customHeight="1">
      <c r="A164" s="171"/>
      <c r="B164" s="257"/>
      <c r="C164" s="257"/>
      <c r="D164" s="85"/>
      <c r="E164" s="140"/>
      <c r="F164" s="18"/>
      <c r="G164" s="38"/>
      <c r="H164" s="83"/>
      <c r="I164" s="88"/>
      <c r="J164" s="89"/>
      <c r="K164" s="99"/>
      <c r="L164" s="96"/>
      <c r="O164" s="10"/>
      <c r="P164" s="10"/>
      <c r="Q164" s="10"/>
      <c r="R164" s="10"/>
    </row>
    <row r="165" spans="1:18" ht="15.9" customHeight="1">
      <c r="A165" s="131"/>
      <c r="B165" s="157"/>
      <c r="C165" s="131"/>
      <c r="D165" s="131"/>
      <c r="E165" s="141"/>
      <c r="F165" s="158"/>
      <c r="G165" s="149"/>
      <c r="H165" s="150"/>
      <c r="I165" s="131"/>
      <c r="J165" s="131"/>
      <c r="K165" s="132"/>
      <c r="L165" s="138"/>
    </row>
    <row r="166" spans="1:18" ht="15.9" customHeight="1">
      <c r="A166" s="24"/>
      <c r="B166" s="120"/>
      <c r="C166" s="24"/>
      <c r="D166" s="24"/>
      <c r="E166" s="106"/>
      <c r="F166" s="93"/>
      <c r="G166" s="24"/>
      <c r="H166" s="24"/>
      <c r="I166" s="24"/>
      <c r="J166" s="24"/>
      <c r="K166" s="38"/>
      <c r="L166" s="96"/>
    </row>
    <row r="167" spans="1:18" ht="15.9" customHeight="1">
      <c r="A167" s="61"/>
      <c r="C167" s="4"/>
      <c r="D167" s="4"/>
      <c r="E167" s="43"/>
      <c r="F167" s="43"/>
      <c r="G167" s="4"/>
      <c r="H167" s="4"/>
    </row>
  </sheetData>
  <mergeCells count="15">
    <mergeCell ref="B117:C117"/>
    <mergeCell ref="B123:C123"/>
    <mergeCell ref="B135:C135"/>
    <mergeCell ref="B81:C81"/>
    <mergeCell ref="B87:C87"/>
    <mergeCell ref="B93:C93"/>
    <mergeCell ref="B99:C99"/>
    <mergeCell ref="B105:C105"/>
    <mergeCell ref="B111:C111"/>
    <mergeCell ref="B75:C75"/>
    <mergeCell ref="B27:C27"/>
    <mergeCell ref="B39:C39"/>
    <mergeCell ref="B45:C45"/>
    <mergeCell ref="B51:C51"/>
    <mergeCell ref="B57:C57"/>
  </mergeCells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5" manualBreakCount="5">
    <brk id="24" max="15" man="1"/>
    <brk id="56" max="15" man="1"/>
    <brk id="74" max="15" man="1"/>
    <brk id="104" max="15" man="1"/>
    <brk id="134" max="15" man="1"/>
  </rowBreaks>
  <colBreaks count="1" manualBreakCount="1">
    <brk id="14" max="16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"/>
  <sheetViews>
    <sheetView view="pageBreakPreview" topLeftCell="A73" zoomScaleNormal="120" zoomScaleSheetLayoutView="100" workbookViewId="0">
      <selection activeCell="F122" sqref="F122"/>
    </sheetView>
  </sheetViews>
  <sheetFormatPr defaultColWidth="9" defaultRowHeight="19.8"/>
  <cols>
    <col min="1" max="1" width="6" style="1" customWidth="1"/>
    <col min="2" max="2" width="4" style="5" customWidth="1"/>
    <col min="3" max="3" width="5" style="1" customWidth="1"/>
    <col min="4" max="4" width="8" style="1" customWidth="1"/>
    <col min="5" max="5" width="9" style="17" customWidth="1"/>
    <col min="6" max="6" width="13.6640625" style="17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6" customWidth="1"/>
    <col min="13" max="13" width="5.44140625" style="9" customWidth="1"/>
    <col min="14" max="14" width="5.33203125" style="10" customWidth="1"/>
    <col min="15" max="16" width="6.33203125" style="10" customWidth="1"/>
    <col min="17" max="17" width="6" style="10" customWidth="1"/>
    <col min="18" max="18" width="6.6640625" style="10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1">
      <c r="A1" s="81">
        <v>112</v>
      </c>
      <c r="B1" s="172"/>
      <c r="C1" s="4"/>
      <c r="D1" s="1">
        <v>112</v>
      </c>
      <c r="E1" s="17" t="s">
        <v>2</v>
      </c>
      <c r="F1" s="124" t="s">
        <v>54</v>
      </c>
      <c r="G1" s="4" t="s">
        <v>135</v>
      </c>
      <c r="H1" s="15">
        <v>10</v>
      </c>
      <c r="I1" s="1" t="s">
        <v>68</v>
      </c>
      <c r="L1" s="58" t="s">
        <v>14</v>
      </c>
      <c r="M1" s="58"/>
    </row>
    <row r="2" spans="1:21" ht="16.5" customHeight="1">
      <c r="A2" s="173" t="s">
        <v>33</v>
      </c>
      <c r="B2" s="174" t="s">
        <v>52</v>
      </c>
      <c r="C2" s="55" t="s">
        <v>5</v>
      </c>
      <c r="D2" s="59" t="s">
        <v>34</v>
      </c>
      <c r="E2" s="60" t="s">
        <v>7</v>
      </c>
      <c r="F2" s="129" t="s">
        <v>35</v>
      </c>
      <c r="G2" s="56" t="s">
        <v>8</v>
      </c>
      <c r="H2" s="130" t="s">
        <v>36</v>
      </c>
      <c r="I2" s="257" t="s">
        <v>10</v>
      </c>
      <c r="J2" s="35" t="s">
        <v>38</v>
      </c>
      <c r="K2" s="257" t="s">
        <v>3</v>
      </c>
      <c r="L2" s="129" t="s">
        <v>39</v>
      </c>
      <c r="M2" s="34" t="s">
        <v>167</v>
      </c>
      <c r="N2" s="34" t="s">
        <v>168</v>
      </c>
      <c r="O2" s="31" t="s">
        <v>22</v>
      </c>
      <c r="P2" s="31" t="s">
        <v>23</v>
      </c>
      <c r="Q2" s="32" t="s">
        <v>24</v>
      </c>
      <c r="R2" s="31" t="s">
        <v>25</v>
      </c>
      <c r="S2" s="33" t="s">
        <v>170</v>
      </c>
      <c r="T2" s="31" t="s">
        <v>26</v>
      </c>
      <c r="U2" s="32" t="s">
        <v>27</v>
      </c>
    </row>
    <row r="3" spans="1:21" ht="23.1" customHeight="1">
      <c r="A3" s="125">
        <v>45201</v>
      </c>
      <c r="B3" s="123" t="str">
        <f>IF(A3="","",RIGHT(TEXT(WEEKDAY(A3),"[$-404]aaaa;@"),1))</f>
        <v>一</v>
      </c>
      <c r="C3" s="127" t="str">
        <f>B27</f>
        <v>白米飯</v>
      </c>
      <c r="D3" s="35" t="str">
        <f>B28&amp;B29</f>
        <v>米</v>
      </c>
      <c r="E3" s="20" t="str">
        <f>E27</f>
        <v>香炸魚排</v>
      </c>
      <c r="F3" s="41" t="str">
        <f>PHONETIC(E28:E32)</f>
        <v>魚排</v>
      </c>
      <c r="G3" s="34" t="str">
        <f>G27</f>
        <v>牛蒡豆腐</v>
      </c>
      <c r="H3" s="41" t="str">
        <f>PHONETIC(G28:G32)</f>
        <v>豆腐牛蒡絲豬絞肉大蒜</v>
      </c>
      <c r="I3" s="36" t="s">
        <v>1</v>
      </c>
      <c r="J3" s="152" t="s">
        <v>40</v>
      </c>
      <c r="K3" s="42" t="str">
        <f>K27</f>
        <v>蛋花芽湯</v>
      </c>
      <c r="L3" s="183" t="str">
        <f>PHONETIC(K28:K31)</f>
        <v>乾裙帶菜薑雞蛋</v>
      </c>
      <c r="M3" s="30" t="str">
        <f>M27</f>
        <v>果汁</v>
      </c>
      <c r="O3" s="44">
        <v>5.3</v>
      </c>
      <c r="P3" s="44">
        <v>2.5</v>
      </c>
      <c r="Q3" s="45">
        <v>1.9</v>
      </c>
      <c r="R3" s="44">
        <v>2.8</v>
      </c>
      <c r="S3" s="37"/>
      <c r="T3" s="46"/>
      <c r="U3" s="47">
        <f>O3*70+P3*75+Q3*25+R3*45+S3*120+T3*60</f>
        <v>732</v>
      </c>
    </row>
    <row r="4" spans="1:21" ht="23.1" customHeight="1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127" t="str">
        <f>B33</f>
        <v>糙米飯</v>
      </c>
      <c r="D4" s="35" t="str">
        <f>B34&amp;B35</f>
        <v>米糙米</v>
      </c>
      <c r="E4" s="20" t="str">
        <f>E33</f>
        <v>家常雞排</v>
      </c>
      <c r="F4" s="41" t="str">
        <f>PHONETIC(E34:E38)</f>
        <v>香雞排</v>
      </c>
      <c r="G4" s="85" t="str">
        <f>G33</f>
        <v>白菜凍腐</v>
      </c>
      <c r="H4" s="41" t="str">
        <f>PHONETIC(G34:G38)</f>
        <v>凍豆腐結球白菜乾香菇胡蘿蔔大蒜</v>
      </c>
      <c r="I4" s="36" t="s">
        <v>1</v>
      </c>
      <c r="J4" s="152" t="s">
        <v>40</v>
      </c>
      <c r="K4" s="121" t="str">
        <f>K33</f>
        <v>茄香蔬湯</v>
      </c>
      <c r="L4" s="183" t="str">
        <f>PHONETIC(K34:K37)</f>
        <v>番茄糊時蔬豬骨</v>
      </c>
      <c r="M4" s="30" t="str">
        <f>M33</f>
        <v>TAP豆漿</v>
      </c>
      <c r="O4" s="182">
        <v>6</v>
      </c>
      <c r="P4" s="44">
        <v>2.5</v>
      </c>
      <c r="Q4" s="45">
        <v>1.8</v>
      </c>
      <c r="R4" s="44">
        <v>2.9</v>
      </c>
      <c r="S4" s="37"/>
      <c r="T4" s="46">
        <v>1</v>
      </c>
      <c r="U4" s="47">
        <f t="shared" ref="U4:U22" si="1">O4*70+P4*75+Q4*25+R4*45+S4*120+T4*60</f>
        <v>843</v>
      </c>
    </row>
    <row r="5" spans="1:21" ht="23.1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27" t="str">
        <f>B39</f>
        <v>米粉特餐</v>
      </c>
      <c r="D5" s="35" t="str">
        <f>B40&amp;B41</f>
        <v>米粉</v>
      </c>
      <c r="E5" s="20" t="str">
        <f>E39</f>
        <v>米粉配料</v>
      </c>
      <c r="F5" s="41" t="str">
        <f>PHONETIC(E40:E44)</f>
        <v>豬絞肉時蔬胡蘿蔔油蔥酥大蒜</v>
      </c>
      <c r="G5" s="19" t="str">
        <f>G39</f>
        <v>原味薯餅</v>
      </c>
      <c r="H5" s="41" t="str">
        <f>PHONETIC(G40:G44)</f>
        <v>薯餅</v>
      </c>
      <c r="I5" s="36" t="s">
        <v>1</v>
      </c>
      <c r="J5" s="152" t="s">
        <v>40</v>
      </c>
      <c r="K5" s="30" t="str">
        <f>K39</f>
        <v>三絲羹湯</v>
      </c>
      <c r="L5" s="183" t="str">
        <f>PHONETIC(K40:K43)</f>
        <v>雞蛋脆筍白蘿蔔乾木耳</v>
      </c>
      <c r="M5" s="30" t="str">
        <f>M39</f>
        <v>小餐包</v>
      </c>
      <c r="O5" s="44">
        <v>5.2</v>
      </c>
      <c r="P5" s="44">
        <v>2.5</v>
      </c>
      <c r="Q5" s="45">
        <v>2</v>
      </c>
      <c r="R5" s="44">
        <v>2.9</v>
      </c>
      <c r="S5" s="36">
        <v>1</v>
      </c>
      <c r="T5" s="46"/>
      <c r="U5" s="47">
        <f t="shared" si="1"/>
        <v>852</v>
      </c>
    </row>
    <row r="6" spans="1:21" ht="23.1" customHeight="1">
      <c r="A6" s="125">
        <f>IF(A5="","",IF(MONTH(A5)&lt;&gt;MONTH(A5+1),"",A5+1))</f>
        <v>45204</v>
      </c>
      <c r="B6" s="123" t="str">
        <f t="shared" si="0"/>
        <v>四</v>
      </c>
      <c r="C6" s="127" t="str">
        <f>B45</f>
        <v>糙米飯</v>
      </c>
      <c r="D6" s="35" t="str">
        <f>B46&amp;B47</f>
        <v>米糙米</v>
      </c>
      <c r="E6" s="20" t="str">
        <f>E45</f>
        <v>筍干燒雞</v>
      </c>
      <c r="F6" s="122" t="str">
        <f>PHONETIC(E46:E50)</f>
        <v>肉雞麻竹筍干大蒜</v>
      </c>
      <c r="G6" s="34" t="str">
        <f>G45</f>
        <v>豆皮海帶</v>
      </c>
      <c r="H6" s="41" t="str">
        <f>PHONETIC(G46:G50)</f>
        <v>豆皮乾海帶大蒜</v>
      </c>
      <c r="I6" s="36" t="s">
        <v>1</v>
      </c>
      <c r="J6" s="152" t="s">
        <v>40</v>
      </c>
      <c r="K6" s="121" t="str">
        <f>K45</f>
        <v>綠豆湯</v>
      </c>
      <c r="L6" s="183" t="str">
        <f>PHONETIC(K46:K49)</f>
        <v>綠豆紅砂糖</v>
      </c>
      <c r="M6" s="30" t="str">
        <f>M45</f>
        <v>堅果</v>
      </c>
      <c r="O6" s="44">
        <v>5.6</v>
      </c>
      <c r="P6" s="44">
        <v>2.5</v>
      </c>
      <c r="Q6" s="45">
        <v>1.7</v>
      </c>
      <c r="R6" s="44">
        <v>2.8</v>
      </c>
      <c r="S6" s="36"/>
      <c r="T6" s="46"/>
      <c r="U6" s="47">
        <f t="shared" si="1"/>
        <v>748</v>
      </c>
    </row>
    <row r="7" spans="1:21" ht="23.1" customHeight="1">
      <c r="A7" s="125">
        <f t="shared" ref="A7:A19" si="2">IF(A6="","",IF(MONTH(A6)&lt;&gt;MONTH(A6+1),"",A6+1))</f>
        <v>45205</v>
      </c>
      <c r="B7" s="123" t="str">
        <f t="shared" si="0"/>
        <v>五</v>
      </c>
      <c r="C7" s="128" t="str">
        <f>B51</f>
        <v>紅藜飯</v>
      </c>
      <c r="D7" s="35" t="str">
        <f>B52&amp;B53</f>
        <v>米紅藜</v>
      </c>
      <c r="E7" s="20" t="str">
        <f>E51</f>
        <v>沙茶三鮮</v>
      </c>
      <c r="F7" s="122" t="str">
        <f>PHONETIC(E52:E56)</f>
        <v>阿根廷魷虱目魚丸白蘿蔔大蒜</v>
      </c>
      <c r="G7" s="19" t="str">
        <f>G51</f>
        <v>木須佐蛋</v>
      </c>
      <c r="H7" s="41" t="str">
        <f>PHONETIC(G52:G56)</f>
        <v>雞蛋洋蔥乾木耳胡蘿蔔大蒜</v>
      </c>
      <c r="I7" s="36" t="s">
        <v>1</v>
      </c>
      <c r="J7" s="152" t="s">
        <v>40</v>
      </c>
      <c r="K7" s="30" t="str">
        <f>K51</f>
        <v>金針湯</v>
      </c>
      <c r="L7" s="183" t="str">
        <f>PHONETIC(K52:K56)</f>
        <v>金針菜乾榨菜薑豬骨</v>
      </c>
      <c r="M7" s="30" t="str">
        <f>M51</f>
        <v>水果</v>
      </c>
      <c r="N7" s="184" t="s">
        <v>166</v>
      </c>
      <c r="O7" s="44">
        <v>5</v>
      </c>
      <c r="P7" s="44">
        <v>2.5</v>
      </c>
      <c r="Q7" s="45">
        <v>1.8</v>
      </c>
      <c r="R7" s="44">
        <v>2.9</v>
      </c>
      <c r="S7" s="36">
        <v>1</v>
      </c>
      <c r="T7" s="46"/>
      <c r="U7" s="47">
        <f t="shared" si="1"/>
        <v>833</v>
      </c>
    </row>
    <row r="8" spans="1:21" ht="23.1" customHeight="1">
      <c r="A8" s="125">
        <f>IF(A7="","",IF(MONTH(A7)&lt;&gt;MONTH(A7+1),"",A7+5))</f>
        <v>45210</v>
      </c>
      <c r="B8" s="123" t="str">
        <f t="shared" si="0"/>
        <v>三</v>
      </c>
      <c r="C8" s="128" t="str">
        <f>B57</f>
        <v>西式特餐</v>
      </c>
      <c r="D8" s="35" t="str">
        <f>B58&amp;B59</f>
        <v>義大利麵</v>
      </c>
      <c r="E8" s="20" t="str">
        <f>E57</f>
        <v>金黃魚塊</v>
      </c>
      <c r="F8" s="122" t="str">
        <f>PHONETIC(E58:E62)</f>
        <v>虱目魚塊</v>
      </c>
      <c r="G8" s="19" t="str">
        <f>G57</f>
        <v>茄汁肉醬</v>
      </c>
      <c r="H8" s="122" t="str">
        <f>PHONETIC(G58:G62)</f>
        <v>豬絞肉馬鈴薯洋蔥大蒜</v>
      </c>
      <c r="I8" s="36" t="s">
        <v>1</v>
      </c>
      <c r="J8" s="152" t="s">
        <v>40</v>
      </c>
      <c r="K8" s="42" t="str">
        <f>K57</f>
        <v>玉米濃湯</v>
      </c>
      <c r="L8" s="183" t="str">
        <f>PHONETIC(K58:K62)</f>
        <v>雞蛋玉米粒罐頭玉米醬罐頭玉米濃湯粉</v>
      </c>
      <c r="M8" s="30" t="str">
        <f>M57</f>
        <v>小餐包</v>
      </c>
      <c r="O8" s="44">
        <v>5</v>
      </c>
      <c r="P8" s="44">
        <v>2.5</v>
      </c>
      <c r="Q8" s="45">
        <v>1.6</v>
      </c>
      <c r="R8" s="44">
        <v>2.9</v>
      </c>
      <c r="S8" s="36"/>
      <c r="T8" s="46"/>
      <c r="U8" s="47">
        <f t="shared" si="1"/>
        <v>708</v>
      </c>
    </row>
    <row r="9" spans="1:21" ht="23.1" customHeight="1">
      <c r="A9" s="125">
        <f t="shared" si="2"/>
        <v>45211</v>
      </c>
      <c r="B9" s="123" t="str">
        <f t="shared" si="0"/>
        <v>四</v>
      </c>
      <c r="C9" s="128" t="str">
        <f>B63</f>
        <v>糙米飯</v>
      </c>
      <c r="D9" s="35" t="str">
        <f>B64&amp;B65</f>
        <v>米糙米</v>
      </c>
      <c r="E9" s="20" t="str">
        <f>E63</f>
        <v>醬燒雞翅</v>
      </c>
      <c r="F9" s="41" t="str">
        <f>PHONETIC(E64:E68)</f>
        <v>三節翅滷包</v>
      </c>
      <c r="G9" s="19" t="str">
        <f>G63</f>
        <v>鮮菇豆腐</v>
      </c>
      <c r="H9" s="122" t="str">
        <f>PHONETIC(G64:G68)</f>
        <v>豆腐杏鮑菇乾香菇大蒜</v>
      </c>
      <c r="I9" s="36" t="s">
        <v>1</v>
      </c>
      <c r="J9" s="152" t="s">
        <v>40</v>
      </c>
      <c r="K9" s="30" t="str">
        <f>K63</f>
        <v>檸檬愛玉</v>
      </c>
      <c r="L9" s="183" t="str">
        <f>PHONETIC(K64:K67)</f>
        <v>愛玉紅砂糖檸檬汁</v>
      </c>
      <c r="M9" s="30" t="str">
        <f>M63</f>
        <v>果汁</v>
      </c>
      <c r="O9" s="182">
        <v>5</v>
      </c>
      <c r="P9" s="44">
        <v>2.5</v>
      </c>
      <c r="Q9" s="45">
        <v>2</v>
      </c>
      <c r="R9" s="44">
        <v>2.7</v>
      </c>
      <c r="S9" s="36"/>
      <c r="T9" s="46">
        <v>1</v>
      </c>
      <c r="U9" s="47">
        <f t="shared" si="1"/>
        <v>769</v>
      </c>
    </row>
    <row r="10" spans="1:21" ht="23.1" customHeight="1">
      <c r="A10" s="125">
        <f>IF(A9="","",IF(MONTH(A9)&lt;&gt;MONTH(A9+1),"",A9+1))</f>
        <v>45212</v>
      </c>
      <c r="B10" s="123" t="str">
        <f t="shared" si="0"/>
        <v>五</v>
      </c>
      <c r="C10" s="128" t="str">
        <f>B69</f>
        <v>小米飯</v>
      </c>
      <c r="D10" s="35" t="str">
        <f>B70&amp;B71</f>
        <v>米小米</v>
      </c>
      <c r="E10" s="20" t="str">
        <f>E69</f>
        <v>海結滷肉</v>
      </c>
      <c r="F10" s="41" t="str">
        <f>PHONETIC(E70:E74)</f>
        <v>豬後腿肉乾海帶麵輪大蒜</v>
      </c>
      <c r="G10" s="19" t="str">
        <f>G69</f>
        <v>銀蘿蛋香</v>
      </c>
      <c r="H10" s="41" t="str">
        <f>PHONETIC(G70:G74)</f>
        <v>雞蛋白蘿蔔胡蘿蔔大蒜</v>
      </c>
      <c r="I10" s="36" t="s">
        <v>1</v>
      </c>
      <c r="J10" s="152" t="s">
        <v>40</v>
      </c>
      <c r="K10" s="30" t="str">
        <f>K69</f>
        <v>番茄蔬湯</v>
      </c>
      <c r="L10" s="183" t="str">
        <f>PHONETIC(K70:K74)</f>
        <v>時蔬番茄糊薑豬骨</v>
      </c>
      <c r="M10" s="30" t="str">
        <f>M69</f>
        <v>水果</v>
      </c>
      <c r="N10" s="184" t="s">
        <v>166</v>
      </c>
      <c r="O10" s="44">
        <v>5.2</v>
      </c>
      <c r="P10" s="44">
        <v>2.5</v>
      </c>
      <c r="Q10" s="45">
        <v>2</v>
      </c>
      <c r="R10" s="44">
        <v>2.9</v>
      </c>
      <c r="S10" s="36"/>
      <c r="T10" s="46"/>
      <c r="U10" s="47">
        <f t="shared" si="1"/>
        <v>732</v>
      </c>
    </row>
    <row r="11" spans="1:21" ht="23.1" customHeight="1">
      <c r="A11" s="125">
        <f>IF(A10="","",IF(MONTH(A10)&lt;&gt;MONTH(A10+1),"",A10+3))</f>
        <v>45215</v>
      </c>
      <c r="B11" s="123" t="str">
        <f t="shared" si="0"/>
        <v>一</v>
      </c>
      <c r="C11" s="128" t="str">
        <f>B75</f>
        <v>白米飯</v>
      </c>
      <c r="D11" s="35" t="str">
        <f>B76&amp;B77</f>
        <v>米</v>
      </c>
      <c r="E11" s="20" t="str">
        <f>E75</f>
        <v>黑椒肉絲</v>
      </c>
      <c r="F11" s="122" t="str">
        <f>PHONETIC(E76:E80)</f>
        <v>豬後腿肉馬鈴薯洋蔥大蒜</v>
      </c>
      <c r="G11" s="19" t="str">
        <f>G75</f>
        <v>蔬香冬粉</v>
      </c>
      <c r="H11" s="41" t="str">
        <f>PHONETIC(G76:G80)</f>
        <v>雞蛋冬粉胡蘿蔔乾木耳大蒜</v>
      </c>
      <c r="I11" s="36" t="s">
        <v>1</v>
      </c>
      <c r="J11" s="152" t="s">
        <v>40</v>
      </c>
      <c r="K11" s="30" t="str">
        <f>K75</f>
        <v>味噌芽湯</v>
      </c>
      <c r="L11" s="183" t="str">
        <f>PHONETIC(K76:K79)</f>
        <v>乾裙帶菜味噌薑柴魚片</v>
      </c>
      <c r="M11" s="30" t="str">
        <f>M75</f>
        <v>果汁</v>
      </c>
      <c r="O11" s="44">
        <v>5</v>
      </c>
      <c r="P11" s="44">
        <v>2.5</v>
      </c>
      <c r="Q11" s="45">
        <v>1.7</v>
      </c>
      <c r="R11" s="44">
        <v>3</v>
      </c>
      <c r="S11" s="36"/>
      <c r="T11" s="46"/>
      <c r="U11" s="47">
        <f t="shared" si="1"/>
        <v>715</v>
      </c>
    </row>
    <row r="12" spans="1:21" ht="23.1" customHeight="1">
      <c r="A12" s="125">
        <f t="shared" si="2"/>
        <v>45216</v>
      </c>
      <c r="B12" s="123" t="str">
        <f t="shared" si="0"/>
        <v>二</v>
      </c>
      <c r="C12" s="128" t="str">
        <f>B81</f>
        <v>糙米飯</v>
      </c>
      <c r="D12" s="35" t="str">
        <f>B82&amp;B83</f>
        <v>米糙米</v>
      </c>
      <c r="E12" s="20" t="str">
        <f>E81</f>
        <v>椒鹽魚排</v>
      </c>
      <c r="F12" s="41" t="str">
        <f>PHONETIC(E82:E86)</f>
        <v>魚排胡椒鹽</v>
      </c>
      <c r="G12" s="19" t="str">
        <f>G81</f>
        <v>茄汁豆腐</v>
      </c>
      <c r="H12" s="41" t="str">
        <f>PHONETIC(G82:G86)</f>
        <v>豆腐洋蔥番茄糊番茄醬大蒜</v>
      </c>
      <c r="I12" s="36" t="s">
        <v>1</v>
      </c>
      <c r="J12" s="152" t="s">
        <v>40</v>
      </c>
      <c r="K12" s="30" t="str">
        <f>K81</f>
        <v>時蔬湯</v>
      </c>
      <c r="L12" s="183" t="str">
        <f>PHONETIC(K82:K86)</f>
        <v>時蔬胡蘿蔔薑豬骨</v>
      </c>
      <c r="M12" s="30" t="str">
        <f>M81</f>
        <v>保久乳</v>
      </c>
      <c r="O12" s="44">
        <v>5</v>
      </c>
      <c r="P12" s="44">
        <v>2.5</v>
      </c>
      <c r="Q12" s="45">
        <v>1.6</v>
      </c>
      <c r="R12" s="44">
        <v>2.9</v>
      </c>
      <c r="S12" s="36">
        <v>1</v>
      </c>
      <c r="T12" s="46"/>
      <c r="U12" s="47">
        <f t="shared" si="1"/>
        <v>828</v>
      </c>
    </row>
    <row r="13" spans="1:21" ht="23.1" customHeight="1">
      <c r="A13" s="125">
        <f t="shared" si="2"/>
        <v>45217</v>
      </c>
      <c r="B13" s="123" t="str">
        <f t="shared" si="0"/>
        <v>三</v>
      </c>
      <c r="C13" s="128" t="str">
        <f>B87</f>
        <v>泰式特餐</v>
      </c>
      <c r="D13" s="35" t="str">
        <f>B88&amp;B89</f>
        <v>米糙米</v>
      </c>
      <c r="E13" s="20" t="str">
        <f>E87</f>
        <v>打拋豬</v>
      </c>
      <c r="F13" s="41" t="str">
        <f>PHONETIC(E88:E92)</f>
        <v>豬絞肉洋蔥打拋醬大蒜</v>
      </c>
      <c r="G13" s="19" t="str">
        <f>G87</f>
        <v>風味甘藍</v>
      </c>
      <c r="H13" s="41" t="str">
        <f>PHONETIC(G88:G92)</f>
        <v>甘藍胡蘿蔔叻沙醬大蒜</v>
      </c>
      <c r="I13" s="36" t="s">
        <v>1</v>
      </c>
      <c r="J13" s="152" t="s">
        <v>40</v>
      </c>
      <c r="K13" s="42" t="str">
        <f>K87</f>
        <v>冬蔭功湯</v>
      </c>
      <c r="L13" s="183" t="str">
        <f>PHONETIC(K88:K91)</f>
        <v>金針菇番茄糊豬骨南薑</v>
      </c>
      <c r="M13" s="30" t="str">
        <f>M87</f>
        <v>小餐包</v>
      </c>
      <c r="O13" s="44">
        <v>4</v>
      </c>
      <c r="P13" s="44">
        <v>2.5</v>
      </c>
      <c r="Q13" s="45">
        <v>1.6</v>
      </c>
      <c r="R13" s="44">
        <v>2.9</v>
      </c>
      <c r="S13" s="36"/>
      <c r="T13" s="46"/>
      <c r="U13" s="47">
        <f t="shared" si="1"/>
        <v>638</v>
      </c>
    </row>
    <row r="14" spans="1:21" ht="23.1" customHeight="1">
      <c r="A14" s="125">
        <f t="shared" si="2"/>
        <v>45218</v>
      </c>
      <c r="B14" s="123" t="str">
        <f t="shared" si="0"/>
        <v>四</v>
      </c>
      <c r="C14" s="128" t="str">
        <f>B93</f>
        <v>糙米飯</v>
      </c>
      <c r="D14" s="35" t="str">
        <f>B94&amp;B95</f>
        <v>米糙米</v>
      </c>
      <c r="E14" s="20" t="str">
        <f>E93</f>
        <v>豆瓣雞丁</v>
      </c>
      <c r="F14" s="41" t="str">
        <f>PHONETIC(E94:E98)</f>
        <v>肉雞乾海帶豆瓣醬大蒜</v>
      </c>
      <c r="G14" s="20" t="str">
        <f>G93</f>
        <v>香滷凍腐</v>
      </c>
      <c r="H14" s="41" t="str">
        <f>PHONETIC(G94:G98)</f>
        <v>凍豆腐麻竹筍干大蒜</v>
      </c>
      <c r="I14" s="36" t="s">
        <v>1</v>
      </c>
      <c r="J14" s="152" t="s">
        <v>40</v>
      </c>
      <c r="K14" s="121" t="str">
        <f>K93</f>
        <v>枸杞銀耳</v>
      </c>
      <c r="L14" s="183" t="str">
        <f>PHONETIC(K94:K98)</f>
        <v>乾銀耳枸杞紅砂糖</v>
      </c>
      <c r="M14" s="30" t="str">
        <f>M93</f>
        <v>蜂蜜蛋糕</v>
      </c>
      <c r="O14" s="182">
        <v>5.4</v>
      </c>
      <c r="P14" s="44">
        <v>2.5</v>
      </c>
      <c r="Q14" s="45">
        <v>1.8</v>
      </c>
      <c r="R14" s="44">
        <v>2.9</v>
      </c>
      <c r="S14" s="36"/>
      <c r="T14" s="46">
        <v>1</v>
      </c>
      <c r="U14" s="47">
        <f t="shared" si="1"/>
        <v>801</v>
      </c>
    </row>
    <row r="15" spans="1:21" ht="23.1" customHeight="1">
      <c r="A15" s="125">
        <f>IF(A14="","",IF(MONTH(A14)&lt;&gt;MONTH(A14+1),"",A14+1))</f>
        <v>45219</v>
      </c>
      <c r="B15" s="123" t="str">
        <f t="shared" si="0"/>
        <v>五</v>
      </c>
      <c r="C15" s="128" t="str">
        <f>B99</f>
        <v>紫米飯</v>
      </c>
      <c r="D15" s="35" t="str">
        <f>B100&amp;B101</f>
        <v>米黑糯米</v>
      </c>
      <c r="E15" s="20" t="str">
        <f>E99</f>
        <v>鹹香肉片</v>
      </c>
      <c r="F15" s="41" t="str">
        <f>PHONETIC(E100:E104)</f>
        <v>豬後腿肉甘藍胡蘿蔔醃鹹豬肉粉</v>
      </c>
      <c r="G15" s="20" t="str">
        <f>G99</f>
        <v>甘藍佐蛋</v>
      </c>
      <c r="H15" s="41" t="str">
        <f>PHONETIC(G100:G104)</f>
        <v>雞蛋甘藍乾木耳大蒜</v>
      </c>
      <c r="I15" s="36" t="s">
        <v>1</v>
      </c>
      <c r="J15" s="152" t="s">
        <v>40</v>
      </c>
      <c r="K15" s="20" t="str">
        <f>K99</f>
        <v>金針湯</v>
      </c>
      <c r="L15" s="175" t="str">
        <f>PHONETIC(K100:K104)</f>
        <v>金針菜乾榨菜薑豬骨</v>
      </c>
      <c r="M15" s="30" t="str">
        <f>M99</f>
        <v>水果</v>
      </c>
      <c r="N15" s="184" t="s">
        <v>166</v>
      </c>
      <c r="O15" s="44">
        <v>5</v>
      </c>
      <c r="P15" s="44">
        <v>2.5</v>
      </c>
      <c r="Q15" s="45">
        <v>2</v>
      </c>
      <c r="R15" s="44">
        <v>2.9</v>
      </c>
      <c r="S15" s="36"/>
      <c r="T15" s="46"/>
      <c r="U15" s="47">
        <f t="shared" si="1"/>
        <v>718</v>
      </c>
    </row>
    <row r="16" spans="1:21" ht="23.1" customHeight="1">
      <c r="A16" s="125">
        <f>IF(A15="","",IF(MONTH(A15)&lt;&gt;MONTH(A15+1),"",A15+3))</f>
        <v>45222</v>
      </c>
      <c r="B16" s="123" t="str">
        <f t="shared" si="0"/>
        <v>一</v>
      </c>
      <c r="C16" s="128" t="str">
        <f>B105</f>
        <v>白米飯</v>
      </c>
      <c r="D16" s="35" t="str">
        <f>B106&amp;B107</f>
        <v>米</v>
      </c>
      <c r="E16" s="20" t="str">
        <f>E105</f>
        <v>梅干絞肉</v>
      </c>
      <c r="F16" s="41" t="str">
        <f>PHONETIC(E106:E110)</f>
        <v>豬絞肉梅乾菜麵筋大蒜</v>
      </c>
      <c r="G16" s="20" t="str">
        <f>G105</f>
        <v>豆皮銀絲</v>
      </c>
      <c r="H16" s="41" t="str">
        <f>PHONETIC(G106:G110)</f>
        <v>豆皮白蘿蔔乾木耳大蒜</v>
      </c>
      <c r="I16" s="36" t="s">
        <v>1</v>
      </c>
      <c r="J16" s="152" t="s">
        <v>40</v>
      </c>
      <c r="K16" s="20" t="str">
        <f>K105</f>
        <v>蛋花湯</v>
      </c>
      <c r="L16" s="175" t="str">
        <f>PHONETIC(K106:K110)</f>
        <v>雞蛋乾裙帶菜薑</v>
      </c>
      <c r="M16" s="30" t="str">
        <f>M105</f>
        <v>果汁</v>
      </c>
      <c r="O16" s="44">
        <v>5</v>
      </c>
      <c r="P16" s="44">
        <v>2.5</v>
      </c>
      <c r="Q16" s="45">
        <v>2</v>
      </c>
      <c r="R16" s="44">
        <v>2.9</v>
      </c>
      <c r="S16" s="36"/>
      <c r="T16" s="46"/>
      <c r="U16" s="47">
        <f t="shared" si="1"/>
        <v>718</v>
      </c>
    </row>
    <row r="17" spans="1:26" ht="23.1" customHeight="1">
      <c r="A17" s="125">
        <f t="shared" si="2"/>
        <v>45223</v>
      </c>
      <c r="B17" s="123" t="str">
        <f t="shared" si="0"/>
        <v>二</v>
      </c>
      <c r="C17" s="128" t="str">
        <f>B111</f>
        <v>糙米飯</v>
      </c>
      <c r="D17" s="35" t="str">
        <f>B112&amp;B113</f>
        <v>米糙米</v>
      </c>
      <c r="E17" s="20" t="str">
        <f>E111</f>
        <v>香味雞翅</v>
      </c>
      <c r="F17" s="122" t="str">
        <f>PHONETIC(E112:E116)</f>
        <v>三節翅滷包</v>
      </c>
      <c r="G17" s="20" t="str">
        <f>G111</f>
        <v>絞肉白菜</v>
      </c>
      <c r="H17" s="41" t="str">
        <f>PHONETIC(G112:G116)</f>
        <v>豬絞肉結球白菜乾香菇胡蘿蔔大蒜</v>
      </c>
      <c r="I17" s="36" t="s">
        <v>1</v>
      </c>
      <c r="J17" s="152" t="s">
        <v>40</v>
      </c>
      <c r="K17" s="20" t="str">
        <f>K111</f>
        <v>時瓜湯</v>
      </c>
      <c r="L17" s="175" t="str">
        <f>PHONETIC(K112:K116)</f>
        <v>時瓜枸杞薑豬骨</v>
      </c>
      <c r="M17" s="30" t="str">
        <f>M111</f>
        <v>保久乳</v>
      </c>
      <c r="O17" s="44">
        <v>5</v>
      </c>
      <c r="P17" s="44">
        <v>2.5</v>
      </c>
      <c r="Q17" s="45">
        <v>1.7</v>
      </c>
      <c r="R17" s="44">
        <v>2.8</v>
      </c>
      <c r="S17" s="36">
        <v>1</v>
      </c>
      <c r="T17" s="46"/>
      <c r="U17" s="47">
        <f t="shared" si="1"/>
        <v>826</v>
      </c>
    </row>
    <row r="18" spans="1:26" ht="23.1" customHeight="1">
      <c r="A18" s="125">
        <f t="shared" si="2"/>
        <v>45224</v>
      </c>
      <c r="B18" s="123" t="str">
        <f t="shared" si="0"/>
        <v>三</v>
      </c>
      <c r="C18" s="128" t="str">
        <f>B117</f>
        <v>刈包特餐</v>
      </c>
      <c r="D18" s="35" t="str">
        <f>B118&amp;B119</f>
        <v>刈包</v>
      </c>
      <c r="E18" s="20" t="str">
        <f>E117</f>
        <v>酸菜肉片</v>
      </c>
      <c r="F18" s="41" t="str">
        <f>PHONETIC(E118:E122)</f>
        <v>豬後腿肉酸菜薑</v>
      </c>
      <c r="G18" s="20" t="str">
        <f>G117</f>
        <v>玉筍豆腐</v>
      </c>
      <c r="H18" s="122" t="str">
        <f>PHONETIC(G118:G122)</f>
        <v>豆腐冷凍玉米筍豆瓣醬大蒜</v>
      </c>
      <c r="I18" s="36" t="s">
        <v>1</v>
      </c>
      <c r="J18" s="152" t="s">
        <v>40</v>
      </c>
      <c r="K18" s="20" t="str">
        <f>K117</f>
        <v>糙米粥</v>
      </c>
      <c r="L18" s="175" t="str">
        <f>PHONETIC(K118:K122)</f>
        <v>雞蛋時蔬乾香菇糙米胡蘿蔔</v>
      </c>
      <c r="M18" s="30" t="str">
        <f>M117</f>
        <v>小餐包</v>
      </c>
      <c r="O18" s="44">
        <v>4.2</v>
      </c>
      <c r="P18" s="44">
        <v>2.5</v>
      </c>
      <c r="Q18" s="45">
        <v>1.5</v>
      </c>
      <c r="R18" s="44">
        <v>2.8</v>
      </c>
      <c r="S18" s="36"/>
      <c r="T18" s="46"/>
      <c r="U18" s="47">
        <f t="shared" si="1"/>
        <v>645</v>
      </c>
    </row>
    <row r="19" spans="1:26" ht="23.1" customHeight="1">
      <c r="A19" s="125">
        <f t="shared" si="2"/>
        <v>45225</v>
      </c>
      <c r="B19" s="123" t="str">
        <f t="shared" si="0"/>
        <v>四</v>
      </c>
      <c r="C19" s="128" t="str">
        <f>B123</f>
        <v>糙米飯</v>
      </c>
      <c r="D19" s="35" t="str">
        <f>B124&amp;B125</f>
        <v>米糙米</v>
      </c>
      <c r="E19" s="20" t="str">
        <f>E123</f>
        <v>咖哩雞丁</v>
      </c>
      <c r="F19" s="41" t="str">
        <f>PHONETIC(E124:E128)</f>
        <v>肉雞馬鈴薯洋蔥咖哩粉</v>
      </c>
      <c r="G19" s="20" t="str">
        <f>G123</f>
        <v>培根豆芽</v>
      </c>
      <c r="H19" s="41" t="str">
        <f>PHONETIC(G124:G128)</f>
        <v>綠豆芽胡蘿蔔培根大蒜</v>
      </c>
      <c r="I19" s="36" t="s">
        <v>1</v>
      </c>
      <c r="J19" s="152" t="s">
        <v>40</v>
      </c>
      <c r="K19" s="20" t="str">
        <f>K123</f>
        <v>仙草甜湯</v>
      </c>
      <c r="L19" s="175" t="str">
        <f>PHONETIC(K124:K128)</f>
        <v>仙草凍紅砂糖</v>
      </c>
      <c r="M19" s="30" t="str">
        <f>M123</f>
        <v>小饅頭</v>
      </c>
      <c r="O19" s="182">
        <v>5.6</v>
      </c>
      <c r="P19" s="44">
        <v>2.5</v>
      </c>
      <c r="Q19" s="45">
        <v>2.2000000000000002</v>
      </c>
      <c r="R19" s="44">
        <v>2.9</v>
      </c>
      <c r="S19" s="36"/>
      <c r="T19" s="46">
        <v>1</v>
      </c>
      <c r="U19" s="47">
        <f t="shared" si="1"/>
        <v>825</v>
      </c>
    </row>
    <row r="20" spans="1:26" ht="23.1" customHeight="1">
      <c r="A20" s="125">
        <f>IF(A19="","",IF(MONTH(A19)&lt;&gt;MONTH(A19+1),"",A19+1))</f>
        <v>45226</v>
      </c>
      <c r="B20" s="123" t="str">
        <f t="shared" si="0"/>
        <v>五</v>
      </c>
      <c r="C20" s="128" t="str">
        <f>B129</f>
        <v>燕麥飯</v>
      </c>
      <c r="D20" s="35" t="str">
        <f>B130&amp;B131</f>
        <v>米燕麥</v>
      </c>
      <c r="E20" s="20" t="str">
        <f>E129</f>
        <v>三鮮豉香</v>
      </c>
      <c r="F20" s="41" t="str">
        <f>PHONETIC(E130:E133)</f>
        <v>魚丁虱目魚丸白蘿蔔豆豉</v>
      </c>
      <c r="G20" s="20" t="str">
        <f>G129</f>
        <v>螞蟻上樹</v>
      </c>
      <c r="H20" s="41" t="str">
        <f>PHONETIC(G130:G134)</f>
        <v>豬絞肉冬粉時蔬乾木耳大蒜</v>
      </c>
      <c r="I20" s="36" t="s">
        <v>1</v>
      </c>
      <c r="J20" s="152" t="s">
        <v>40</v>
      </c>
      <c r="K20" s="20" t="str">
        <f>K129</f>
        <v>味噌蔬湯</v>
      </c>
      <c r="L20" s="175" t="str">
        <f>PHONETIC(K130:K134)</f>
        <v>時蔬味噌薑柴魚片</v>
      </c>
      <c r="M20" s="30" t="str">
        <f>M129</f>
        <v>水果</v>
      </c>
      <c r="N20" s="184" t="s">
        <v>166</v>
      </c>
      <c r="O20" s="44">
        <v>5.5</v>
      </c>
      <c r="P20" s="44">
        <v>2.5</v>
      </c>
      <c r="Q20" s="45">
        <v>1.8</v>
      </c>
      <c r="R20" s="44">
        <v>2.9</v>
      </c>
      <c r="S20" s="36"/>
      <c r="T20" s="46"/>
      <c r="U20" s="47">
        <f t="shared" si="1"/>
        <v>748</v>
      </c>
    </row>
    <row r="21" spans="1:26" ht="23.1" customHeight="1">
      <c r="A21" s="125">
        <f>IF(A20="","",IF(MONTH(A20)&lt;&gt;MONTH(A20+1),"",A20+3))</f>
        <v>45229</v>
      </c>
      <c r="B21" s="123" t="str">
        <f t="shared" si="0"/>
        <v>一</v>
      </c>
      <c r="C21" s="128" t="str">
        <f>B135</f>
        <v>白米飯</v>
      </c>
      <c r="D21" s="35" t="str">
        <f>B136&amp;B137</f>
        <v>米</v>
      </c>
      <c r="E21" s="20" t="str">
        <f>E135</f>
        <v>家常里雞</v>
      </c>
      <c r="F21" s="41" t="str">
        <f>PHONETIC(E136:E140)</f>
        <v>香雞排</v>
      </c>
      <c r="G21" s="20" t="str">
        <f>G135</f>
        <v>鐵板豆腐</v>
      </c>
      <c r="H21" s="41" t="str">
        <f>PHONETIC(G136:G140)</f>
        <v>豆腐脆筍乾木耳大蒜</v>
      </c>
      <c r="I21" s="36" t="s">
        <v>1</v>
      </c>
      <c r="J21" s="152" t="s">
        <v>40</v>
      </c>
      <c r="K21" s="20" t="str">
        <f>K135</f>
        <v>金針湯</v>
      </c>
      <c r="L21" s="175" t="str">
        <f>PHONETIC(K136:K140)</f>
        <v>金針菜乾榨菜薑豬骨</v>
      </c>
      <c r="M21" s="30" t="str">
        <f>M135</f>
        <v>果汁</v>
      </c>
      <c r="O21" s="44">
        <v>5</v>
      </c>
      <c r="P21" s="44">
        <v>2.5</v>
      </c>
      <c r="Q21" s="45">
        <v>2.2000000000000002</v>
      </c>
      <c r="R21" s="44">
        <v>2.9</v>
      </c>
      <c r="S21" s="36"/>
      <c r="T21" s="46"/>
      <c r="U21" s="47">
        <f t="shared" si="1"/>
        <v>723</v>
      </c>
    </row>
    <row r="22" spans="1:26" ht="23.1" customHeight="1">
      <c r="A22" s="125">
        <f>IF(A21="","",IF(MONTH(A21)&lt;&gt;MONTH(A21+1),"",A21+1))</f>
        <v>45230</v>
      </c>
      <c r="B22" s="123" t="str">
        <f t="shared" si="0"/>
        <v>二</v>
      </c>
      <c r="C22" s="128" t="str">
        <f>B141</f>
        <v>糙米飯</v>
      </c>
      <c r="D22" s="35" t="str">
        <f>B142&amp;B143</f>
        <v>米糙米</v>
      </c>
      <c r="E22" s="20" t="str">
        <f>E141</f>
        <v>泡菜肉片</v>
      </c>
      <c r="F22" s="41" t="str">
        <f>PHONETIC(E142:E146)</f>
        <v>豬後腿肉韓式泡菜大蒜</v>
      </c>
      <c r="G22" s="20" t="str">
        <f>G141</f>
        <v>家常豆干</v>
      </c>
      <c r="H22" s="41" t="str">
        <f>PHONETIC(G142:G146)</f>
        <v>豆干甘藍乾木耳胡蘿蔔大蒜</v>
      </c>
      <c r="I22" s="36" t="s">
        <v>1</v>
      </c>
      <c r="J22" s="152" t="s">
        <v>40</v>
      </c>
      <c r="K22" s="20" t="str">
        <f>K141</f>
        <v>時蔬湯</v>
      </c>
      <c r="L22" s="175" t="str">
        <f>PHONETIC(K142:K146)</f>
        <v>時蔬胡蘿蔔薑豬骨</v>
      </c>
      <c r="M22" s="30" t="str">
        <f>M141</f>
        <v>保久乳</v>
      </c>
      <c r="O22" s="44">
        <v>5.6</v>
      </c>
      <c r="P22" s="44">
        <v>2.5</v>
      </c>
      <c r="Q22" s="45">
        <v>2</v>
      </c>
      <c r="R22" s="44">
        <v>3.1</v>
      </c>
      <c r="S22" s="36">
        <v>1</v>
      </c>
      <c r="T22" s="46"/>
      <c r="U22" s="47">
        <f t="shared" si="1"/>
        <v>889</v>
      </c>
    </row>
    <row r="23" spans="1:26" ht="23.1" customHeight="1">
      <c r="A23" s="2" t="s">
        <v>4</v>
      </c>
      <c r="B23" s="126"/>
      <c r="C23" s="186"/>
      <c r="D23" s="187"/>
      <c r="E23" s="43"/>
      <c r="F23" s="188"/>
      <c r="G23" s="43"/>
      <c r="H23" s="188"/>
      <c r="I23" s="185"/>
      <c r="J23" s="189"/>
      <c r="K23" s="43"/>
      <c r="L23" s="188"/>
      <c r="M23" s="43"/>
      <c r="N23" s="190"/>
      <c r="O23" s="11"/>
      <c r="P23" s="11"/>
      <c r="Q23" s="11"/>
      <c r="R23" s="11"/>
      <c r="S23" s="4"/>
      <c r="T23" s="11"/>
      <c r="U23" s="177"/>
    </row>
    <row r="24" spans="1:26" ht="23.1" customHeight="1">
      <c r="A24" s="16" t="s">
        <v>396</v>
      </c>
      <c r="B24" s="126"/>
      <c r="C24" s="3"/>
      <c r="D24" s="3"/>
    </row>
    <row r="25" spans="1:26">
      <c r="A25" s="28" t="s">
        <v>133</v>
      </c>
      <c r="B25" s="27"/>
      <c r="C25" s="29"/>
      <c r="D25" s="29"/>
      <c r="E25" s="29"/>
      <c r="F25" s="27"/>
      <c r="G25" s="29"/>
      <c r="H25" s="27"/>
      <c r="I25" s="29"/>
      <c r="J25" s="29"/>
      <c r="K25" s="29"/>
      <c r="L25" s="2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4"/>
    </row>
    <row r="26" spans="1:26">
      <c r="A26" s="153" t="s">
        <v>67</v>
      </c>
      <c r="B26" s="154" t="s">
        <v>5</v>
      </c>
      <c r="C26" s="139" t="s">
        <v>15</v>
      </c>
      <c r="D26" s="155" t="s">
        <v>6</v>
      </c>
      <c r="E26" s="139" t="s">
        <v>7</v>
      </c>
      <c r="F26" s="139" t="s">
        <v>15</v>
      </c>
      <c r="G26" s="136" t="s">
        <v>8</v>
      </c>
      <c r="H26" s="139" t="s">
        <v>15</v>
      </c>
      <c r="I26" s="156" t="s">
        <v>10</v>
      </c>
      <c r="J26" s="139" t="s">
        <v>15</v>
      </c>
      <c r="K26" s="136" t="s">
        <v>3</v>
      </c>
      <c r="L26" s="137" t="s">
        <v>18</v>
      </c>
      <c r="M26" s="34" t="s">
        <v>167</v>
      </c>
      <c r="N26" s="34" t="s">
        <v>168</v>
      </c>
      <c r="O26" s="22"/>
      <c r="P26" s="22"/>
      <c r="Q26" s="23"/>
      <c r="R26" s="22"/>
      <c r="S26" s="24"/>
      <c r="T26" s="24"/>
      <c r="U26" s="24"/>
      <c r="V26" s="24"/>
      <c r="W26" s="24"/>
      <c r="X26" s="24"/>
      <c r="Y26" s="24"/>
    </row>
    <row r="27" spans="1:26" s="8" customFormat="1" ht="16.5" customHeight="1">
      <c r="A27" s="82" t="str">
        <f>B3</f>
        <v>一</v>
      </c>
      <c r="B27" s="275" t="s">
        <v>57</v>
      </c>
      <c r="C27" s="275"/>
      <c r="D27" s="85" t="str">
        <f t="shared" ref="D27:D32" si="3">IF(C27,"公斤","")</f>
        <v/>
      </c>
      <c r="E27" s="105" t="s">
        <v>408</v>
      </c>
      <c r="F27" s="105"/>
      <c r="G27" s="257" t="s">
        <v>268</v>
      </c>
      <c r="H27" s="257"/>
      <c r="I27" s="88" t="s">
        <v>1</v>
      </c>
      <c r="J27" s="89"/>
      <c r="K27" s="257" t="s">
        <v>149</v>
      </c>
      <c r="L27" s="18"/>
      <c r="M27" s="246" t="s">
        <v>114</v>
      </c>
      <c r="N27" s="145"/>
      <c r="O27" s="12"/>
      <c r="P27" s="12"/>
      <c r="Q27" s="14"/>
      <c r="R27" s="12"/>
    </row>
    <row r="28" spans="1:26" s="8" customFormat="1" ht="16.5" customHeight="1">
      <c r="A28" s="90">
        <f>A3</f>
        <v>45201</v>
      </c>
      <c r="B28" s="257" t="s">
        <v>11</v>
      </c>
      <c r="C28" s="257">
        <v>10</v>
      </c>
      <c r="D28" s="85" t="str">
        <f t="shared" si="3"/>
        <v>公斤</v>
      </c>
      <c r="E28" s="140" t="s">
        <v>409</v>
      </c>
      <c r="F28" s="18">
        <v>6.5</v>
      </c>
      <c r="G28" s="140" t="s">
        <v>269</v>
      </c>
      <c r="H28" s="18">
        <v>5</v>
      </c>
      <c r="I28" s="94" t="s">
        <v>10</v>
      </c>
      <c r="J28" s="95">
        <v>7</v>
      </c>
      <c r="K28" s="257" t="s">
        <v>296</v>
      </c>
      <c r="L28" s="18">
        <v>0.2</v>
      </c>
      <c r="M28" s="146"/>
      <c r="N28" s="118"/>
      <c r="O28" s="12"/>
      <c r="P28" s="12"/>
      <c r="Q28" s="13"/>
      <c r="R28" s="12"/>
    </row>
    <row r="29" spans="1:26" s="8" customFormat="1" ht="16.5" customHeight="1">
      <c r="A29" s="97"/>
      <c r="B29" s="257"/>
      <c r="C29" s="257"/>
      <c r="D29" s="85" t="str">
        <f t="shared" si="3"/>
        <v/>
      </c>
      <c r="E29" s="140"/>
      <c r="F29" s="161"/>
      <c r="G29" s="164" t="s">
        <v>270</v>
      </c>
      <c r="H29" s="18">
        <v>2</v>
      </c>
      <c r="I29" s="88" t="s">
        <v>12</v>
      </c>
      <c r="J29" s="89">
        <v>0.05</v>
      </c>
      <c r="K29" s="257" t="s">
        <v>87</v>
      </c>
      <c r="L29" s="18">
        <v>0.05</v>
      </c>
      <c r="M29" s="133"/>
      <c r="N29" s="92"/>
      <c r="O29" s="12"/>
      <c r="P29" s="12"/>
      <c r="Q29" s="13"/>
      <c r="R29" s="12"/>
    </row>
    <row r="30" spans="1:26" s="8" customFormat="1" ht="16.5" customHeight="1">
      <c r="A30" s="97"/>
      <c r="B30" s="257"/>
      <c r="C30" s="257"/>
      <c r="D30" s="85" t="str">
        <f t="shared" si="3"/>
        <v/>
      </c>
      <c r="E30" s="140"/>
      <c r="F30" s="161"/>
      <c r="G30" s="140" t="s">
        <v>222</v>
      </c>
      <c r="H30" s="18">
        <v>1</v>
      </c>
      <c r="I30" s="88"/>
      <c r="J30" s="89"/>
      <c r="K30" s="140" t="s">
        <v>146</v>
      </c>
      <c r="L30" s="18">
        <v>0.6</v>
      </c>
      <c r="M30" s="134"/>
      <c r="N30" s="83"/>
      <c r="O30" s="12"/>
      <c r="P30" s="12"/>
      <c r="Q30" s="13"/>
      <c r="R30" s="12"/>
    </row>
    <row r="31" spans="1:26" s="8" customFormat="1" ht="16.5" customHeight="1">
      <c r="A31" s="97"/>
      <c r="B31" s="257"/>
      <c r="C31" s="257"/>
      <c r="D31" s="85" t="str">
        <f t="shared" si="3"/>
        <v/>
      </c>
      <c r="E31" s="140"/>
      <c r="F31" s="161"/>
      <c r="G31" s="140" t="s">
        <v>12</v>
      </c>
      <c r="H31" s="18">
        <v>0.05</v>
      </c>
      <c r="I31" s="88"/>
      <c r="J31" s="89"/>
      <c r="K31" s="38"/>
      <c r="L31" s="112"/>
      <c r="M31" s="135"/>
      <c r="N31" s="83"/>
      <c r="O31" s="12"/>
      <c r="P31" s="12"/>
      <c r="Q31" s="13"/>
      <c r="R31" s="12"/>
    </row>
    <row r="32" spans="1:26" s="8" customFormat="1" ht="16.5" customHeight="1">
      <c r="A32" s="97"/>
      <c r="B32" s="257"/>
      <c r="C32" s="257"/>
      <c r="D32" s="85" t="str">
        <f t="shared" si="3"/>
        <v/>
      </c>
      <c r="E32" s="165"/>
      <c r="F32" s="165"/>
      <c r="G32" s="38"/>
      <c r="H32" s="83"/>
      <c r="I32" s="88"/>
      <c r="J32" s="89"/>
      <c r="K32" s="98"/>
      <c r="L32" s="112"/>
      <c r="M32" s="143"/>
      <c r="N32" s="83"/>
      <c r="O32" s="12"/>
      <c r="P32" s="12"/>
      <c r="Q32" s="13"/>
      <c r="R32" s="12"/>
    </row>
    <row r="33" spans="1:18" s="8" customFormat="1" ht="16.5" customHeight="1">
      <c r="A33" s="82" t="str">
        <f>B4</f>
        <v>二</v>
      </c>
      <c r="B33" s="166" t="s">
        <v>0</v>
      </c>
      <c r="C33" s="257"/>
      <c r="D33" s="85"/>
      <c r="E33" s="105" t="s">
        <v>468</v>
      </c>
      <c r="F33" s="105"/>
      <c r="G33" s="257" t="s">
        <v>271</v>
      </c>
      <c r="H33" s="18"/>
      <c r="I33" s="88" t="s">
        <v>1</v>
      </c>
      <c r="J33" s="89"/>
      <c r="K33" s="18" t="s">
        <v>298</v>
      </c>
      <c r="L33" s="18"/>
      <c r="M33" s="247" t="s">
        <v>169</v>
      </c>
      <c r="O33" s="12"/>
      <c r="P33" s="12"/>
      <c r="Q33" s="14"/>
      <c r="R33" s="12"/>
    </row>
    <row r="34" spans="1:18" s="8" customFormat="1" ht="16.5" customHeight="1">
      <c r="A34" s="90">
        <f>A4</f>
        <v>45202</v>
      </c>
      <c r="B34" s="257" t="s">
        <v>11</v>
      </c>
      <c r="C34" s="257">
        <v>7</v>
      </c>
      <c r="D34" s="85" t="str">
        <f>IF(C33,"公斤","")</f>
        <v/>
      </c>
      <c r="E34" s="140" t="s">
        <v>469</v>
      </c>
      <c r="F34" s="18">
        <v>6</v>
      </c>
      <c r="G34" s="140" t="s">
        <v>142</v>
      </c>
      <c r="H34" s="18">
        <v>3</v>
      </c>
      <c r="I34" s="94" t="s">
        <v>10</v>
      </c>
      <c r="J34" s="95">
        <v>7</v>
      </c>
      <c r="K34" s="257" t="s">
        <v>265</v>
      </c>
      <c r="L34" s="18">
        <v>2</v>
      </c>
      <c r="M34" s="144"/>
      <c r="N34" s="96"/>
      <c r="O34" s="12"/>
      <c r="P34" s="12"/>
      <c r="Q34" s="13"/>
      <c r="R34" s="12"/>
    </row>
    <row r="35" spans="1:18" s="8" customFormat="1" ht="16.5" customHeight="1">
      <c r="A35" s="82"/>
      <c r="B35" s="257" t="s">
        <v>13</v>
      </c>
      <c r="C35" s="257">
        <v>3</v>
      </c>
      <c r="D35" s="85" t="str">
        <f>IF(C34,"公斤","")</f>
        <v>公斤</v>
      </c>
      <c r="E35" s="32"/>
      <c r="F35" s="163"/>
      <c r="G35" s="140" t="s">
        <v>98</v>
      </c>
      <c r="H35" s="18">
        <v>3</v>
      </c>
      <c r="I35" s="88" t="s">
        <v>12</v>
      </c>
      <c r="J35" s="89">
        <v>0.05</v>
      </c>
      <c r="K35" s="32" t="s">
        <v>93</v>
      </c>
      <c r="L35" s="18">
        <v>2</v>
      </c>
      <c r="M35" s="135"/>
      <c r="N35" s="96"/>
      <c r="O35" s="12"/>
      <c r="P35" s="12"/>
      <c r="Q35" s="13"/>
      <c r="R35" s="12"/>
    </row>
    <row r="36" spans="1:18" s="8" customFormat="1" ht="16.5" customHeight="1">
      <c r="A36" s="82"/>
      <c r="B36" s="165"/>
      <c r="C36" s="165"/>
      <c r="D36" s="24"/>
      <c r="E36" s="140"/>
      <c r="F36" s="161"/>
      <c r="G36" s="164" t="s">
        <v>99</v>
      </c>
      <c r="H36" s="160">
        <v>0.01</v>
      </c>
      <c r="I36" s="24"/>
      <c r="J36" s="24"/>
      <c r="K36" s="257" t="s">
        <v>301</v>
      </c>
      <c r="L36" s="18">
        <v>1</v>
      </c>
      <c r="M36" s="135"/>
      <c r="N36" s="96"/>
      <c r="O36" s="12"/>
      <c r="P36" s="12"/>
      <c r="Q36" s="13"/>
      <c r="R36" s="12"/>
    </row>
    <row r="37" spans="1:18" s="8" customFormat="1" ht="16.5" customHeight="1">
      <c r="A37" s="82"/>
      <c r="B37" s="257"/>
      <c r="C37" s="257"/>
      <c r="D37" s="24"/>
      <c r="E37" s="140"/>
      <c r="F37" s="161"/>
      <c r="G37" s="140" t="s">
        <v>86</v>
      </c>
      <c r="H37" s="18">
        <v>1</v>
      </c>
      <c r="I37" s="24"/>
      <c r="J37" s="24"/>
      <c r="K37" s="38"/>
      <c r="L37" s="96"/>
      <c r="M37" s="135"/>
      <c r="N37" s="96"/>
      <c r="O37" s="12"/>
      <c r="P37" s="12"/>
      <c r="Q37" s="13"/>
      <c r="R37" s="12"/>
    </row>
    <row r="38" spans="1:18" s="8" customFormat="1" ht="16.5" customHeight="1">
      <c r="A38" s="82"/>
      <c r="B38" s="257"/>
      <c r="C38" s="257"/>
      <c r="D38" s="24"/>
      <c r="E38" s="115"/>
      <c r="F38" s="115"/>
      <c r="G38" s="140" t="s">
        <v>12</v>
      </c>
      <c r="H38" s="18">
        <v>0.05</v>
      </c>
      <c r="I38" s="24"/>
      <c r="J38" s="24"/>
      <c r="K38" s="24"/>
      <c r="L38" s="167"/>
      <c r="O38" s="12"/>
      <c r="P38" s="12"/>
      <c r="Q38" s="13"/>
      <c r="R38" s="12"/>
    </row>
    <row r="39" spans="1:18" s="8" customFormat="1" ht="16.5" customHeight="1">
      <c r="A39" s="82" t="str">
        <f>B5</f>
        <v>三</v>
      </c>
      <c r="B39" s="275" t="s">
        <v>202</v>
      </c>
      <c r="C39" s="275"/>
      <c r="D39" s="85"/>
      <c r="E39" s="168" t="s">
        <v>214</v>
      </c>
      <c r="F39" s="18"/>
      <c r="G39" s="257" t="s">
        <v>274</v>
      </c>
      <c r="H39" s="18"/>
      <c r="I39" s="88" t="s">
        <v>1</v>
      </c>
      <c r="J39" s="89"/>
      <c r="K39" s="257" t="s">
        <v>302</v>
      </c>
      <c r="L39" s="18"/>
      <c r="M39" s="248" t="s">
        <v>118</v>
      </c>
      <c r="O39" s="48"/>
      <c r="P39" s="14"/>
      <c r="Q39" s="14"/>
      <c r="R39" s="12"/>
    </row>
    <row r="40" spans="1:18" s="8" customFormat="1" ht="16.5" customHeight="1">
      <c r="A40" s="102">
        <f>A5</f>
        <v>45203</v>
      </c>
      <c r="B40" s="257" t="s">
        <v>60</v>
      </c>
      <c r="C40" s="257">
        <v>4</v>
      </c>
      <c r="D40" s="85"/>
      <c r="E40" s="140" t="s">
        <v>69</v>
      </c>
      <c r="F40" s="18">
        <v>6</v>
      </c>
      <c r="G40" s="140" t="s">
        <v>275</v>
      </c>
      <c r="H40" s="18">
        <v>4</v>
      </c>
      <c r="I40" s="94" t="s">
        <v>10</v>
      </c>
      <c r="J40" s="95">
        <v>7</v>
      </c>
      <c r="K40" s="257" t="s">
        <v>97</v>
      </c>
      <c r="L40" s="18">
        <v>1.1000000000000001</v>
      </c>
      <c r="O40" s="49"/>
      <c r="P40" s="50"/>
      <c r="Q40" s="13"/>
      <c r="R40" s="12"/>
    </row>
    <row r="41" spans="1:18" s="8" customFormat="1" ht="16.5" customHeight="1">
      <c r="A41" s="97"/>
      <c r="B41" s="165"/>
      <c r="C41" s="165"/>
      <c r="D41" s="85"/>
      <c r="E41" s="140" t="s">
        <v>93</v>
      </c>
      <c r="F41" s="18">
        <v>4</v>
      </c>
      <c r="G41" s="140"/>
      <c r="H41" s="161"/>
      <c r="I41" s="88" t="s">
        <v>12</v>
      </c>
      <c r="J41" s="89">
        <v>0.05</v>
      </c>
      <c r="K41" s="257" t="s">
        <v>155</v>
      </c>
      <c r="L41" s="18">
        <v>2</v>
      </c>
      <c r="O41" s="49"/>
      <c r="P41" s="50"/>
      <c r="Q41" s="13"/>
      <c r="R41" s="12"/>
    </row>
    <row r="42" spans="1:18" s="8" customFormat="1" ht="16.5" customHeight="1">
      <c r="A42" s="97"/>
      <c r="B42" s="165"/>
      <c r="C42" s="165"/>
      <c r="D42" s="85"/>
      <c r="E42" s="140" t="s">
        <v>86</v>
      </c>
      <c r="F42" s="18">
        <v>1</v>
      </c>
      <c r="G42" s="140"/>
      <c r="H42" s="161"/>
      <c r="I42" s="88"/>
      <c r="J42" s="89"/>
      <c r="K42" s="257" t="s">
        <v>74</v>
      </c>
      <c r="L42" s="18">
        <v>2</v>
      </c>
      <c r="O42" s="49"/>
      <c r="P42" s="50"/>
      <c r="Q42" s="13"/>
      <c r="R42" s="12"/>
    </row>
    <row r="43" spans="1:18" s="8" customFormat="1" ht="16.5" customHeight="1">
      <c r="A43" s="97"/>
      <c r="B43" s="257"/>
      <c r="C43" s="257"/>
      <c r="D43" s="85" t="str">
        <f t="shared" ref="D43:D91" si="4">IF(C43,"公斤","")</f>
        <v/>
      </c>
      <c r="E43" s="140" t="s">
        <v>213</v>
      </c>
      <c r="F43" s="18">
        <v>0.01</v>
      </c>
      <c r="G43" s="140"/>
      <c r="H43" s="161"/>
      <c r="I43" s="88"/>
      <c r="J43" s="89"/>
      <c r="K43" s="257" t="s">
        <v>95</v>
      </c>
      <c r="L43" s="18">
        <v>0.01</v>
      </c>
      <c r="O43" s="12"/>
      <c r="P43" s="12"/>
      <c r="Q43" s="13"/>
      <c r="R43" s="12"/>
    </row>
    <row r="44" spans="1:18" s="8" customFormat="1" ht="16.5" customHeight="1">
      <c r="A44" s="97"/>
      <c r="B44" s="257"/>
      <c r="C44" s="257"/>
      <c r="D44" s="85" t="str">
        <f t="shared" si="4"/>
        <v/>
      </c>
      <c r="E44" s="140" t="s">
        <v>12</v>
      </c>
      <c r="F44" s="18">
        <v>0.05</v>
      </c>
      <c r="G44" s="84"/>
      <c r="H44" s="93"/>
      <c r="I44" s="88"/>
      <c r="J44" s="89"/>
      <c r="K44" s="99"/>
      <c r="L44" s="96"/>
      <c r="O44" s="12"/>
      <c r="P44" s="12"/>
      <c r="Q44" s="13"/>
      <c r="R44" s="12"/>
    </row>
    <row r="45" spans="1:18" s="199" customFormat="1" ht="16.5" customHeight="1">
      <c r="A45" s="205" t="str">
        <f>B6</f>
        <v>四</v>
      </c>
      <c r="B45" s="275" t="s">
        <v>0</v>
      </c>
      <c r="C45" s="275"/>
      <c r="D45" s="19"/>
      <c r="E45" s="257" t="s">
        <v>215</v>
      </c>
      <c r="F45" s="257"/>
      <c r="G45" s="257" t="s">
        <v>141</v>
      </c>
      <c r="H45" s="18"/>
      <c r="I45" s="206" t="s">
        <v>1</v>
      </c>
      <c r="J45" s="207"/>
      <c r="K45" s="257" t="s">
        <v>304</v>
      </c>
      <c r="L45" s="18"/>
      <c r="M45" s="249" t="s">
        <v>183</v>
      </c>
      <c r="N45" s="208"/>
      <c r="O45" s="195"/>
      <c r="P45" s="196"/>
      <c r="Q45" s="197"/>
      <c r="R45" s="198"/>
    </row>
    <row r="46" spans="1:18" s="199" customFormat="1" ht="16.5" customHeight="1">
      <c r="A46" s="209">
        <f>A6</f>
        <v>45204</v>
      </c>
      <c r="B46" s="257" t="s">
        <v>11</v>
      </c>
      <c r="C46" s="257">
        <v>7</v>
      </c>
      <c r="D46" s="19"/>
      <c r="E46" s="140" t="s">
        <v>72</v>
      </c>
      <c r="F46" s="18">
        <v>9</v>
      </c>
      <c r="G46" s="140" t="s">
        <v>143</v>
      </c>
      <c r="H46" s="18">
        <v>0.2</v>
      </c>
      <c r="I46" s="214" t="s">
        <v>10</v>
      </c>
      <c r="J46" s="215">
        <v>7</v>
      </c>
      <c r="K46" s="257" t="s">
        <v>305</v>
      </c>
      <c r="L46" s="18">
        <v>2</v>
      </c>
      <c r="M46" s="216"/>
      <c r="N46" s="217"/>
      <c r="O46" s="200"/>
      <c r="P46" s="201"/>
      <c r="Q46" s="202"/>
      <c r="R46" s="198"/>
    </row>
    <row r="47" spans="1:18" s="199" customFormat="1" ht="16.5" customHeight="1">
      <c r="A47" s="205"/>
      <c r="B47" s="257" t="s">
        <v>13</v>
      </c>
      <c r="C47" s="257">
        <v>3</v>
      </c>
      <c r="D47" s="19"/>
      <c r="E47" s="140" t="s">
        <v>216</v>
      </c>
      <c r="F47" s="18">
        <v>3</v>
      </c>
      <c r="G47" s="140" t="s">
        <v>165</v>
      </c>
      <c r="H47" s="18">
        <v>1</v>
      </c>
      <c r="I47" s="206" t="s">
        <v>12</v>
      </c>
      <c r="J47" s="207">
        <v>0.05</v>
      </c>
      <c r="K47" s="257" t="s">
        <v>154</v>
      </c>
      <c r="L47" s="18">
        <v>1</v>
      </c>
      <c r="M47" s="219"/>
      <c r="N47" s="217"/>
      <c r="O47" s="195"/>
      <c r="P47" s="201"/>
      <c r="Q47" s="202"/>
      <c r="R47" s="198"/>
    </row>
    <row r="48" spans="1:18" s="199" customFormat="1" ht="16.5" customHeight="1">
      <c r="A48" s="205"/>
      <c r="B48" s="252"/>
      <c r="C48" s="252"/>
      <c r="D48" s="19"/>
      <c r="E48" s="140" t="s">
        <v>12</v>
      </c>
      <c r="F48" s="18">
        <v>0.05</v>
      </c>
      <c r="G48" s="140" t="s">
        <v>12</v>
      </c>
      <c r="H48" s="18">
        <v>0.05</v>
      </c>
      <c r="I48" s="206"/>
      <c r="J48" s="207"/>
      <c r="K48" s="210"/>
      <c r="L48" s="211"/>
      <c r="M48" s="220"/>
      <c r="N48" s="221"/>
      <c r="O48" s="195"/>
      <c r="P48" s="201"/>
      <c r="Q48" s="202"/>
      <c r="R48" s="198"/>
    </row>
    <row r="49" spans="1:20" s="199" customFormat="1" ht="16.5" customHeight="1">
      <c r="A49" s="205"/>
      <c r="B49" s="252"/>
      <c r="C49" s="252"/>
      <c r="D49" s="19"/>
      <c r="E49" s="140"/>
      <c r="F49" s="18"/>
      <c r="G49" s="140"/>
      <c r="H49" s="18"/>
      <c r="I49" s="206"/>
      <c r="J49" s="207"/>
      <c r="K49" s="210"/>
      <c r="L49" s="211"/>
      <c r="M49" s="220"/>
      <c r="N49" s="221"/>
      <c r="O49" s="203"/>
      <c r="P49" s="204"/>
      <c r="Q49" s="202"/>
      <c r="R49" s="198"/>
    </row>
    <row r="50" spans="1:20" s="8" customFormat="1" ht="16.5" customHeight="1">
      <c r="A50" s="205"/>
      <c r="B50" s="165"/>
      <c r="C50" s="165"/>
      <c r="D50" s="19"/>
      <c r="E50" s="222"/>
      <c r="F50" s="223"/>
      <c r="G50" s="100"/>
      <c r="H50" s="221"/>
      <c r="I50" s="206"/>
      <c r="J50" s="207"/>
      <c r="K50" s="210"/>
      <c r="L50" s="211"/>
      <c r="M50" s="224"/>
      <c r="N50" s="224"/>
      <c r="O50" s="12"/>
      <c r="P50" s="12"/>
      <c r="Q50" s="13"/>
      <c r="R50" s="12"/>
    </row>
    <row r="51" spans="1:20" s="8" customFormat="1" ht="16.5" customHeight="1">
      <c r="A51" s="82" t="str">
        <f>B7</f>
        <v>五</v>
      </c>
      <c r="B51" s="275" t="s">
        <v>55</v>
      </c>
      <c r="C51" s="275"/>
      <c r="D51" s="85" t="str">
        <f>IF(C51,"公斤","")</f>
        <v/>
      </c>
      <c r="E51" s="257" t="s">
        <v>217</v>
      </c>
      <c r="F51" s="257"/>
      <c r="G51" s="257" t="s">
        <v>290</v>
      </c>
      <c r="H51" s="18"/>
      <c r="I51" s="88" t="s">
        <v>1</v>
      </c>
      <c r="J51" s="89"/>
      <c r="K51" s="257" t="s">
        <v>306</v>
      </c>
      <c r="L51" s="18"/>
      <c r="M51" s="246" t="s">
        <v>115</v>
      </c>
      <c r="N51" s="184" t="s">
        <v>166</v>
      </c>
      <c r="O51" s="12"/>
      <c r="P51" s="12"/>
      <c r="Q51" s="14"/>
      <c r="R51" s="12"/>
    </row>
    <row r="52" spans="1:20" s="8" customFormat="1" ht="16.5" customHeight="1">
      <c r="A52" s="90">
        <f>A7</f>
        <v>45205</v>
      </c>
      <c r="B52" s="257" t="s">
        <v>11</v>
      </c>
      <c r="C52" s="257">
        <v>10</v>
      </c>
      <c r="D52" s="85" t="str">
        <f>IF(C52,"公斤","")</f>
        <v>公斤</v>
      </c>
      <c r="E52" s="140" t="s">
        <v>218</v>
      </c>
      <c r="F52" s="18">
        <v>4</v>
      </c>
      <c r="G52" s="140" t="s">
        <v>146</v>
      </c>
      <c r="H52" s="18">
        <v>1.8</v>
      </c>
      <c r="I52" s="94" t="s">
        <v>10</v>
      </c>
      <c r="J52" s="95">
        <v>7</v>
      </c>
      <c r="K52" s="257" t="s">
        <v>307</v>
      </c>
      <c r="L52" s="18">
        <v>0.1</v>
      </c>
      <c r="O52" s="12"/>
      <c r="P52" s="12"/>
      <c r="Q52" s="13"/>
      <c r="R52" s="12"/>
    </row>
    <row r="53" spans="1:20" s="8" customFormat="1" ht="16.5" customHeight="1">
      <c r="A53" s="97"/>
      <c r="B53" s="257" t="s">
        <v>56</v>
      </c>
      <c r="C53" s="257">
        <v>0.1</v>
      </c>
      <c r="D53" s="85" t="str">
        <f>IF(C53,"公斤","")</f>
        <v>公斤</v>
      </c>
      <c r="E53" s="140" t="s">
        <v>219</v>
      </c>
      <c r="F53" s="18">
        <v>4</v>
      </c>
      <c r="G53" s="140" t="s">
        <v>70</v>
      </c>
      <c r="H53" s="18">
        <v>2</v>
      </c>
      <c r="I53" s="88" t="s">
        <v>12</v>
      </c>
      <c r="J53" s="89">
        <v>0.05</v>
      </c>
      <c r="K53" s="257" t="s">
        <v>308</v>
      </c>
      <c r="L53" s="18">
        <v>1</v>
      </c>
      <c r="O53" s="12"/>
      <c r="P53" s="12"/>
      <c r="Q53" s="13"/>
      <c r="R53" s="12"/>
    </row>
    <row r="54" spans="1:20" s="8" customFormat="1" ht="16.5" customHeight="1">
      <c r="A54" s="97"/>
      <c r="B54" s="257"/>
      <c r="C54" s="257"/>
      <c r="D54" s="85" t="str">
        <f t="shared" ref="D54:D62" si="5">IF(C54,"公斤","")</f>
        <v/>
      </c>
      <c r="E54" s="140" t="s">
        <v>74</v>
      </c>
      <c r="F54" s="18">
        <v>4</v>
      </c>
      <c r="G54" s="140" t="s">
        <v>292</v>
      </c>
      <c r="H54" s="18">
        <v>0.1</v>
      </c>
      <c r="I54" s="88"/>
      <c r="J54" s="89"/>
      <c r="K54" s="257" t="s">
        <v>87</v>
      </c>
      <c r="L54" s="18">
        <v>0.05</v>
      </c>
      <c r="O54" s="12"/>
      <c r="P54" s="12"/>
      <c r="Q54" s="13"/>
      <c r="R54" s="12"/>
    </row>
    <row r="55" spans="1:20" s="8" customFormat="1" ht="16.5" customHeight="1">
      <c r="A55" s="97"/>
      <c r="B55" s="165"/>
      <c r="C55" s="165"/>
      <c r="D55" s="165"/>
      <c r="E55" s="140" t="s">
        <v>12</v>
      </c>
      <c r="F55" s="18">
        <v>0.05</v>
      </c>
      <c r="G55" s="140" t="s">
        <v>86</v>
      </c>
      <c r="H55" s="18">
        <v>2</v>
      </c>
      <c r="I55" s="88"/>
      <c r="J55" s="89"/>
      <c r="K55" s="257" t="s">
        <v>309</v>
      </c>
      <c r="L55" s="18">
        <v>1</v>
      </c>
      <c r="O55" s="12"/>
      <c r="P55" s="12"/>
      <c r="Q55" s="13"/>
      <c r="R55" s="12"/>
    </row>
    <row r="56" spans="1:20" s="8" customFormat="1" ht="16.5" customHeight="1">
      <c r="A56" s="97"/>
      <c r="B56" s="165"/>
      <c r="C56" s="165"/>
      <c r="D56" s="165"/>
      <c r="E56" s="84"/>
      <c r="F56" s="39"/>
      <c r="G56" s="140" t="s">
        <v>12</v>
      </c>
      <c r="H56" s="18">
        <v>0.05</v>
      </c>
      <c r="I56" s="88"/>
      <c r="J56" s="89"/>
      <c r="K56" s="99"/>
      <c r="L56" s="96"/>
      <c r="O56" s="12"/>
      <c r="P56" s="12"/>
      <c r="Q56" s="13"/>
      <c r="R56" s="12"/>
    </row>
    <row r="57" spans="1:20" s="8" customFormat="1" ht="16.5" customHeight="1">
      <c r="A57" s="82" t="str">
        <f>B8</f>
        <v>三</v>
      </c>
      <c r="B57" s="275" t="s">
        <v>204</v>
      </c>
      <c r="C57" s="275"/>
      <c r="D57" s="165"/>
      <c r="E57" s="257" t="s">
        <v>226</v>
      </c>
      <c r="F57" s="257"/>
      <c r="G57" s="257" t="s">
        <v>221</v>
      </c>
      <c r="H57" s="257"/>
      <c r="I57" s="88" t="s">
        <v>1</v>
      </c>
      <c r="J57" s="89"/>
      <c r="K57" s="257" t="s">
        <v>310</v>
      </c>
      <c r="L57" s="18"/>
      <c r="M57" s="248" t="s">
        <v>118</v>
      </c>
      <c r="O57" s="12"/>
      <c r="R57" s="12"/>
    </row>
    <row r="58" spans="1:20" s="8" customFormat="1" ht="16.5" customHeight="1">
      <c r="A58" s="90">
        <f>A8</f>
        <v>45210</v>
      </c>
      <c r="B58" s="257" t="s">
        <v>205</v>
      </c>
      <c r="C58" s="257">
        <v>4</v>
      </c>
      <c r="D58" s="85" t="str">
        <f t="shared" si="5"/>
        <v>公斤</v>
      </c>
      <c r="E58" s="140" t="s">
        <v>227</v>
      </c>
      <c r="F58" s="18">
        <v>4</v>
      </c>
      <c r="G58" s="140" t="s">
        <v>222</v>
      </c>
      <c r="H58" s="18">
        <v>3.5</v>
      </c>
      <c r="I58" s="94" t="s">
        <v>10</v>
      </c>
      <c r="J58" s="95">
        <v>7</v>
      </c>
      <c r="K58" s="257" t="s">
        <v>146</v>
      </c>
      <c r="L58" s="18">
        <v>0.6</v>
      </c>
      <c r="O58" s="12"/>
      <c r="R58" s="12"/>
    </row>
    <row r="59" spans="1:20" s="8" customFormat="1" ht="16.5" customHeight="1">
      <c r="A59" s="82"/>
      <c r="B59" s="257"/>
      <c r="C59" s="257"/>
      <c r="D59" s="85" t="str">
        <f t="shared" si="5"/>
        <v/>
      </c>
      <c r="E59" s="140"/>
      <c r="F59" s="161"/>
      <c r="G59" s="140" t="s">
        <v>223</v>
      </c>
      <c r="H59" s="18">
        <v>4</v>
      </c>
      <c r="I59" s="88" t="s">
        <v>12</v>
      </c>
      <c r="J59" s="89">
        <v>0.05</v>
      </c>
      <c r="K59" s="257" t="s">
        <v>311</v>
      </c>
      <c r="L59" s="18">
        <v>3</v>
      </c>
      <c r="O59" s="12"/>
      <c r="R59" s="12"/>
    </row>
    <row r="60" spans="1:20" s="8" customFormat="1" ht="16.5" customHeight="1">
      <c r="A60" s="82"/>
      <c r="B60" s="257"/>
      <c r="C60" s="257"/>
      <c r="D60" s="85" t="str">
        <f t="shared" si="5"/>
        <v/>
      </c>
      <c r="E60" s="140"/>
      <c r="F60" s="161"/>
      <c r="G60" s="140" t="s">
        <v>70</v>
      </c>
      <c r="H60" s="18">
        <v>1</v>
      </c>
      <c r="I60" s="88"/>
      <c r="J60" s="89"/>
      <c r="K60" s="257" t="s">
        <v>312</v>
      </c>
      <c r="L60" s="18">
        <v>1</v>
      </c>
      <c r="O60" s="12"/>
      <c r="R60" s="12"/>
    </row>
    <row r="61" spans="1:20" s="8" customFormat="1" ht="16.5" customHeight="1">
      <c r="A61" s="82"/>
      <c r="B61" s="257"/>
      <c r="C61" s="257"/>
      <c r="D61" s="85" t="str">
        <f t="shared" si="5"/>
        <v/>
      </c>
      <c r="E61" s="140"/>
      <c r="F61" s="18"/>
      <c r="G61" s="140" t="s">
        <v>225</v>
      </c>
      <c r="H61" s="18">
        <v>0.05</v>
      </c>
      <c r="I61" s="88"/>
      <c r="J61" s="89"/>
      <c r="K61" s="257" t="s">
        <v>313</v>
      </c>
      <c r="L61" s="18">
        <v>0.1</v>
      </c>
      <c r="O61" s="12"/>
      <c r="R61" s="12"/>
    </row>
    <row r="62" spans="1:20" s="8" customFormat="1" ht="16.5" customHeight="1">
      <c r="A62" s="82"/>
      <c r="B62" s="257"/>
      <c r="C62" s="257"/>
      <c r="D62" s="85" t="str">
        <f t="shared" si="5"/>
        <v/>
      </c>
      <c r="E62" s="257"/>
      <c r="F62" s="18"/>
      <c r="G62" s="38"/>
      <c r="H62" s="83"/>
      <c r="I62" s="88"/>
      <c r="J62" s="89"/>
      <c r="K62" s="38"/>
      <c r="L62" s="96"/>
      <c r="O62" s="12"/>
      <c r="R62" s="12"/>
    </row>
    <row r="63" spans="1:20" s="8" customFormat="1" ht="16.5" customHeight="1">
      <c r="A63" s="82" t="str">
        <f>B9</f>
        <v>四</v>
      </c>
      <c r="B63" s="166" t="s">
        <v>0</v>
      </c>
      <c r="C63" s="257"/>
      <c r="D63" s="85" t="str">
        <f>IF(C63,"公斤","")</f>
        <v/>
      </c>
      <c r="E63" s="257" t="s">
        <v>228</v>
      </c>
      <c r="F63" s="257"/>
      <c r="G63" s="159" t="s">
        <v>105</v>
      </c>
      <c r="H63" s="159"/>
      <c r="I63" s="88" t="s">
        <v>1</v>
      </c>
      <c r="J63" s="89"/>
      <c r="K63" s="18" t="s">
        <v>392</v>
      </c>
      <c r="L63" s="18"/>
      <c r="M63" s="248" t="s">
        <v>114</v>
      </c>
      <c r="N63" s="184"/>
      <c r="O63" s="64"/>
      <c r="P63" s="65"/>
      <c r="Q63" s="52"/>
      <c r="R63" s="65"/>
      <c r="T63" s="52"/>
    </row>
    <row r="64" spans="1:20" s="8" customFormat="1" ht="16.5" customHeight="1">
      <c r="A64" s="90">
        <f>A9</f>
        <v>45211</v>
      </c>
      <c r="B64" s="257" t="s">
        <v>11</v>
      </c>
      <c r="C64" s="257">
        <v>7</v>
      </c>
      <c r="D64" s="85" t="str">
        <f>IF(C64,"公斤","")</f>
        <v>公斤</v>
      </c>
      <c r="E64" s="140" t="s">
        <v>229</v>
      </c>
      <c r="F64" s="18">
        <v>9</v>
      </c>
      <c r="G64" s="140" t="s">
        <v>106</v>
      </c>
      <c r="H64" s="162">
        <v>5</v>
      </c>
      <c r="I64" s="94" t="s">
        <v>10</v>
      </c>
      <c r="J64" s="95">
        <v>7</v>
      </c>
      <c r="K64" s="18" t="s">
        <v>393</v>
      </c>
      <c r="L64" s="18">
        <v>6</v>
      </c>
      <c r="N64" s="63"/>
      <c r="O64" s="54"/>
      <c r="P64" s="48"/>
      <c r="Q64" s="53"/>
      <c r="R64" s="48"/>
      <c r="T64" s="53"/>
    </row>
    <row r="65" spans="1:20" s="8" customFormat="1" ht="16.5" customHeight="1">
      <c r="A65" s="97"/>
      <c r="B65" s="257" t="s">
        <v>13</v>
      </c>
      <c r="C65" s="257">
        <v>3</v>
      </c>
      <c r="D65" s="85" t="str">
        <f>IF(C65,"公斤","")</f>
        <v>公斤</v>
      </c>
      <c r="E65" s="140"/>
      <c r="F65" s="18"/>
      <c r="G65" s="164" t="s">
        <v>107</v>
      </c>
      <c r="H65" s="162">
        <v>2</v>
      </c>
      <c r="I65" s="88" t="s">
        <v>12</v>
      </c>
      <c r="J65" s="89">
        <v>0.05</v>
      </c>
      <c r="K65" s="18" t="s">
        <v>154</v>
      </c>
      <c r="L65" s="18">
        <v>1</v>
      </c>
      <c r="N65" s="63"/>
      <c r="O65" s="54"/>
      <c r="P65" s="66"/>
      <c r="Q65" s="66"/>
      <c r="R65" s="66"/>
      <c r="T65" s="67"/>
    </row>
    <row r="66" spans="1:20" s="8" customFormat="1" ht="16.5" customHeight="1">
      <c r="A66" s="97"/>
      <c r="B66" s="165"/>
      <c r="C66" s="165"/>
      <c r="D66" s="165"/>
      <c r="E66" s="140"/>
      <c r="F66" s="18"/>
      <c r="G66" s="164" t="s">
        <v>99</v>
      </c>
      <c r="H66" s="162">
        <v>0.01</v>
      </c>
      <c r="I66" s="88"/>
      <c r="J66" s="89"/>
      <c r="K66" s="18" t="s">
        <v>394</v>
      </c>
      <c r="L66" s="18">
        <v>0.01</v>
      </c>
      <c r="N66" s="63"/>
      <c r="O66" s="54"/>
      <c r="P66" s="51"/>
      <c r="Q66" s="53"/>
      <c r="R66" s="51"/>
      <c r="T66" s="53"/>
    </row>
    <row r="67" spans="1:20" s="8" customFormat="1" ht="16.5" customHeight="1">
      <c r="A67" s="97"/>
      <c r="B67" s="257"/>
      <c r="C67" s="257"/>
      <c r="D67" s="85" t="str">
        <f t="shared" si="4"/>
        <v/>
      </c>
      <c r="E67" s="140" t="s">
        <v>397</v>
      </c>
      <c r="F67" s="18"/>
      <c r="G67" s="140" t="s">
        <v>12</v>
      </c>
      <c r="H67" s="161">
        <v>0.05</v>
      </c>
      <c r="I67" s="88"/>
      <c r="J67" s="89"/>
      <c r="K67" s="38"/>
      <c r="L67" s="96"/>
      <c r="N67" s="63"/>
      <c r="O67" s="54"/>
      <c r="P67" s="66"/>
      <c r="Q67" s="66"/>
      <c r="R67" s="51"/>
      <c r="T67" s="53"/>
    </row>
    <row r="68" spans="1:20" s="8" customFormat="1" ht="16.5" customHeight="1">
      <c r="A68" s="97"/>
      <c r="B68" s="257"/>
      <c r="C68" s="257"/>
      <c r="D68" s="85" t="str">
        <f t="shared" si="4"/>
        <v/>
      </c>
      <c r="E68" s="107"/>
      <c r="F68" s="39"/>
      <c r="G68" s="99"/>
      <c r="H68" s="39"/>
      <c r="I68" s="88"/>
      <c r="J68" s="89"/>
      <c r="K68" s="99"/>
      <c r="L68" s="96"/>
      <c r="N68" s="68"/>
      <c r="O68" s="64"/>
      <c r="P68" s="49"/>
      <c r="Q68" s="69"/>
      <c r="R68" s="70"/>
      <c r="T68" s="70"/>
    </row>
    <row r="69" spans="1:20" s="8" customFormat="1" ht="16.5" customHeight="1">
      <c r="A69" s="82" t="str">
        <f>B10</f>
        <v>五</v>
      </c>
      <c r="B69" s="166" t="s">
        <v>58</v>
      </c>
      <c r="C69" s="257"/>
      <c r="D69" s="85"/>
      <c r="E69" s="257" t="s">
        <v>230</v>
      </c>
      <c r="F69" s="257"/>
      <c r="G69" s="257" t="s">
        <v>321</v>
      </c>
      <c r="H69" s="257"/>
      <c r="I69" s="88" t="s">
        <v>1</v>
      </c>
      <c r="J69" s="89"/>
      <c r="K69" s="257" t="s">
        <v>332</v>
      </c>
      <c r="L69" s="257"/>
      <c r="M69" s="248" t="s">
        <v>115</v>
      </c>
      <c r="N69" s="184" t="s">
        <v>166</v>
      </c>
      <c r="O69" s="62"/>
      <c r="P69" s="62"/>
      <c r="Q69" s="13"/>
      <c r="R69" s="62"/>
      <c r="T69" s="70"/>
    </row>
    <row r="70" spans="1:20" s="8" customFormat="1" ht="16.5" customHeight="1">
      <c r="A70" s="90">
        <f>A10</f>
        <v>45212</v>
      </c>
      <c r="B70" s="257" t="s">
        <v>11</v>
      </c>
      <c r="C70" s="257">
        <v>10</v>
      </c>
      <c r="D70" s="85" t="str">
        <f>IF(C70,"公斤","")</f>
        <v>公斤</v>
      </c>
      <c r="E70" s="140" t="s">
        <v>75</v>
      </c>
      <c r="F70" s="18">
        <v>6</v>
      </c>
      <c r="G70" s="140" t="s">
        <v>146</v>
      </c>
      <c r="H70" s="257">
        <v>1.8</v>
      </c>
      <c r="I70" s="94" t="s">
        <v>10</v>
      </c>
      <c r="J70" s="95">
        <v>7</v>
      </c>
      <c r="K70" s="257" t="s">
        <v>1</v>
      </c>
      <c r="L70" s="18">
        <v>2</v>
      </c>
      <c r="O70" s="12"/>
      <c r="P70" s="12"/>
      <c r="Q70" s="13"/>
      <c r="R70" s="12"/>
    </row>
    <row r="71" spans="1:20" s="8" customFormat="1" ht="16.5" customHeight="1">
      <c r="A71" s="82"/>
      <c r="B71" s="257" t="s">
        <v>59</v>
      </c>
      <c r="C71" s="257">
        <v>0.4</v>
      </c>
      <c r="D71" s="85" t="str">
        <f>IF(C71,"公斤","")</f>
        <v>公斤</v>
      </c>
      <c r="E71" s="140" t="s">
        <v>165</v>
      </c>
      <c r="F71" s="18">
        <v>1</v>
      </c>
      <c r="G71" s="140" t="s">
        <v>74</v>
      </c>
      <c r="H71" s="251">
        <v>5</v>
      </c>
      <c r="I71" s="88" t="s">
        <v>12</v>
      </c>
      <c r="J71" s="89">
        <v>0.05</v>
      </c>
      <c r="K71" s="257" t="s">
        <v>21</v>
      </c>
      <c r="L71" s="18">
        <v>1</v>
      </c>
      <c r="O71" s="12"/>
      <c r="P71" s="12"/>
      <c r="Q71" s="13"/>
      <c r="R71" s="12"/>
    </row>
    <row r="72" spans="1:20" s="8" customFormat="1" ht="16.5" customHeight="1">
      <c r="A72" s="82"/>
      <c r="B72" s="165"/>
      <c r="C72" s="165"/>
      <c r="D72" s="165"/>
      <c r="E72" s="140" t="s">
        <v>112</v>
      </c>
      <c r="F72" s="18">
        <v>0.1</v>
      </c>
      <c r="G72" s="164" t="s">
        <v>86</v>
      </c>
      <c r="H72" s="251">
        <v>1</v>
      </c>
      <c r="I72" s="88"/>
      <c r="J72" s="89"/>
      <c r="K72" s="257" t="s">
        <v>87</v>
      </c>
      <c r="L72" s="18">
        <v>0.05</v>
      </c>
      <c r="O72" s="12"/>
      <c r="P72" s="12"/>
      <c r="Q72" s="13"/>
      <c r="R72" s="12"/>
    </row>
    <row r="73" spans="1:20" s="8" customFormat="1" ht="16.5" customHeight="1">
      <c r="A73" s="82"/>
      <c r="B73" s="165"/>
      <c r="C73" s="165"/>
      <c r="D73" s="165"/>
      <c r="E73" s="140" t="s">
        <v>12</v>
      </c>
      <c r="F73" s="18">
        <v>0.05</v>
      </c>
      <c r="G73" s="140"/>
      <c r="H73" s="257"/>
      <c r="I73" s="88"/>
      <c r="J73" s="89"/>
      <c r="K73" s="257" t="s">
        <v>309</v>
      </c>
      <c r="L73" s="18">
        <v>1</v>
      </c>
      <c r="O73" s="12"/>
      <c r="P73" s="12"/>
      <c r="Q73" s="13"/>
      <c r="R73" s="12"/>
    </row>
    <row r="74" spans="1:20" s="8" customFormat="1" ht="16.5" customHeight="1">
      <c r="A74" s="82"/>
      <c r="B74" s="257"/>
      <c r="C74" s="257"/>
      <c r="D74" s="85"/>
      <c r="E74" s="84"/>
      <c r="F74" s="83"/>
      <c r="G74" s="140" t="s">
        <v>12</v>
      </c>
      <c r="H74" s="257">
        <v>0.05</v>
      </c>
      <c r="I74" s="88"/>
      <c r="J74" s="89"/>
      <c r="K74" s="38"/>
      <c r="L74" s="96"/>
      <c r="O74" s="12"/>
      <c r="P74" s="12"/>
      <c r="Q74" s="13"/>
      <c r="R74" s="12"/>
    </row>
    <row r="75" spans="1:20" s="8" customFormat="1" ht="16.5" customHeight="1">
      <c r="A75" s="82" t="str">
        <f>B11</f>
        <v>一</v>
      </c>
      <c r="B75" s="275" t="s">
        <v>57</v>
      </c>
      <c r="C75" s="275"/>
      <c r="D75" s="85" t="str">
        <f>IF(C75,"公斤","")</f>
        <v/>
      </c>
      <c r="E75" s="257" t="s">
        <v>233</v>
      </c>
      <c r="F75" s="257"/>
      <c r="G75" s="160" t="s">
        <v>103</v>
      </c>
      <c r="H75" s="160"/>
      <c r="I75" s="88" t="s">
        <v>1</v>
      </c>
      <c r="J75" s="89"/>
      <c r="K75" s="257" t="s">
        <v>333</v>
      </c>
      <c r="L75" s="18"/>
      <c r="M75" s="246" t="s">
        <v>114</v>
      </c>
      <c r="N75" s="63"/>
      <c r="O75" s="64"/>
      <c r="P75" s="65"/>
      <c r="Q75" s="52"/>
      <c r="R75" s="65"/>
      <c r="T75" s="52"/>
    </row>
    <row r="76" spans="1:20" s="8" customFormat="1" ht="16.5" customHeight="1">
      <c r="A76" s="102">
        <f>A11</f>
        <v>45215</v>
      </c>
      <c r="B76" s="257" t="s">
        <v>11</v>
      </c>
      <c r="C76" s="257">
        <v>10</v>
      </c>
      <c r="D76" s="85" t="str">
        <f>IF(C76,"公斤","")</f>
        <v>公斤</v>
      </c>
      <c r="E76" s="140" t="s">
        <v>78</v>
      </c>
      <c r="F76" s="18">
        <v>6</v>
      </c>
      <c r="G76" s="169" t="s">
        <v>97</v>
      </c>
      <c r="H76" s="162">
        <v>1.1000000000000001</v>
      </c>
      <c r="I76" s="94" t="s">
        <v>10</v>
      </c>
      <c r="J76" s="95">
        <v>7</v>
      </c>
      <c r="K76" s="257" t="s">
        <v>296</v>
      </c>
      <c r="L76" s="18">
        <v>0.2</v>
      </c>
      <c r="M76" s="148"/>
      <c r="N76" s="63"/>
      <c r="O76" s="54"/>
      <c r="P76" s="48"/>
      <c r="Q76" s="53"/>
      <c r="R76" s="48"/>
      <c r="T76" s="53"/>
    </row>
    <row r="77" spans="1:20" s="8" customFormat="1" ht="16.5" customHeight="1">
      <c r="A77" s="97"/>
      <c r="B77" s="257"/>
      <c r="C77" s="257"/>
      <c r="D77" s="85" t="str">
        <f t="shared" ref="D77" si="6">IF(C77,"公斤","")</f>
        <v/>
      </c>
      <c r="E77" s="140" t="s">
        <v>223</v>
      </c>
      <c r="F77" s="18">
        <v>2</v>
      </c>
      <c r="G77" s="170" t="s">
        <v>104</v>
      </c>
      <c r="H77" s="162">
        <v>1</v>
      </c>
      <c r="I77" s="88" t="s">
        <v>12</v>
      </c>
      <c r="J77" s="89">
        <v>0.05</v>
      </c>
      <c r="K77" s="257" t="s">
        <v>334</v>
      </c>
      <c r="L77" s="18">
        <v>0.1</v>
      </c>
      <c r="M77" s="133"/>
      <c r="N77" s="63"/>
      <c r="O77" s="54"/>
      <c r="P77" s="66"/>
      <c r="Q77" s="66"/>
      <c r="R77" s="66"/>
      <c r="T77" s="67"/>
    </row>
    <row r="78" spans="1:20" s="8" customFormat="1" ht="16.5" customHeight="1">
      <c r="A78" s="97"/>
      <c r="B78" s="165"/>
      <c r="C78" s="165"/>
      <c r="D78" s="165"/>
      <c r="E78" s="140" t="s">
        <v>70</v>
      </c>
      <c r="F78" s="18">
        <v>0.3</v>
      </c>
      <c r="G78" s="170" t="s">
        <v>20</v>
      </c>
      <c r="H78" s="162">
        <v>1</v>
      </c>
      <c r="I78" s="88"/>
      <c r="J78" s="89"/>
      <c r="K78" s="257" t="s">
        <v>87</v>
      </c>
      <c r="L78" s="18">
        <v>0.05</v>
      </c>
      <c r="M78" s="135"/>
      <c r="N78" s="63"/>
      <c r="O78" s="54"/>
      <c r="P78" s="51"/>
      <c r="Q78" s="53"/>
      <c r="R78" s="51"/>
      <c r="T78" s="53"/>
    </row>
    <row r="79" spans="1:20" s="8" customFormat="1" ht="16.5" customHeight="1">
      <c r="A79" s="97"/>
      <c r="B79" s="165"/>
      <c r="C79" s="165"/>
      <c r="D79" s="165"/>
      <c r="E79" s="140" t="s">
        <v>225</v>
      </c>
      <c r="F79" s="18">
        <v>0.05</v>
      </c>
      <c r="G79" s="169" t="s">
        <v>95</v>
      </c>
      <c r="H79" s="161">
        <v>0.01</v>
      </c>
      <c r="I79" s="88"/>
      <c r="J79" s="89"/>
      <c r="K79" s="257" t="s">
        <v>335</v>
      </c>
      <c r="L79" s="18">
        <v>0.01</v>
      </c>
      <c r="M79" s="135"/>
      <c r="N79" s="63"/>
      <c r="O79" s="54"/>
      <c r="P79" s="66"/>
      <c r="Q79" s="66"/>
      <c r="R79" s="51"/>
      <c r="T79" s="53"/>
    </row>
    <row r="80" spans="1:20" s="8" customFormat="1" ht="16.5" customHeight="1">
      <c r="A80" s="97"/>
      <c r="B80" s="257"/>
      <c r="C80" s="257"/>
      <c r="D80" s="85" t="str">
        <f t="shared" ref="D80:D82" si="7">IF(C80,"公斤","")</f>
        <v/>
      </c>
      <c r="E80" s="107"/>
      <c r="F80" s="39"/>
      <c r="G80" s="169" t="s">
        <v>12</v>
      </c>
      <c r="H80" s="161">
        <v>0.05</v>
      </c>
      <c r="I80" s="88"/>
      <c r="J80" s="89"/>
      <c r="K80" s="38"/>
      <c r="L80" s="142"/>
      <c r="N80" s="68"/>
      <c r="O80" s="64"/>
      <c r="P80" s="49"/>
      <c r="Q80" s="69"/>
      <c r="R80" s="70"/>
      <c r="T80" s="70"/>
    </row>
    <row r="81" spans="1:18" s="8" customFormat="1" ht="16.5" customHeight="1">
      <c r="A81" s="108" t="str">
        <f>B12</f>
        <v>二</v>
      </c>
      <c r="B81" s="275" t="s">
        <v>0</v>
      </c>
      <c r="C81" s="275"/>
      <c r="D81" s="85" t="str">
        <f t="shared" si="7"/>
        <v/>
      </c>
      <c r="E81" s="257" t="s">
        <v>80</v>
      </c>
      <c r="F81" s="257"/>
      <c r="G81" s="180" t="s">
        <v>42</v>
      </c>
      <c r="H81" s="87"/>
      <c r="I81" s="88" t="s">
        <v>1</v>
      </c>
      <c r="J81" s="89"/>
      <c r="K81" s="91" t="s">
        <v>131</v>
      </c>
      <c r="L81" s="245"/>
      <c r="M81" s="248" t="s">
        <v>456</v>
      </c>
      <c r="N81" s="14"/>
      <c r="O81" s="12"/>
      <c r="Q81" s="180"/>
      <c r="R81" s="87"/>
    </row>
    <row r="82" spans="1:18" s="8" customFormat="1" ht="16.5" customHeight="1">
      <c r="A82" s="110">
        <f>A12</f>
        <v>45216</v>
      </c>
      <c r="B82" s="257" t="s">
        <v>11</v>
      </c>
      <c r="C82" s="257">
        <v>7</v>
      </c>
      <c r="D82" s="85" t="str">
        <f t="shared" si="7"/>
        <v>公斤</v>
      </c>
      <c r="E82" s="140" t="s">
        <v>81</v>
      </c>
      <c r="F82" s="18">
        <v>6.5</v>
      </c>
      <c r="G82" s="103" t="s">
        <v>32</v>
      </c>
      <c r="H82" s="92">
        <v>4</v>
      </c>
      <c r="I82" s="94" t="s">
        <v>10</v>
      </c>
      <c r="J82" s="95">
        <v>7</v>
      </c>
      <c r="K82" s="38" t="s">
        <v>28</v>
      </c>
      <c r="L82" s="96">
        <v>3</v>
      </c>
      <c r="N82" s="50"/>
      <c r="O82" s="12"/>
      <c r="Q82" s="103"/>
      <c r="R82" s="92"/>
    </row>
    <row r="83" spans="1:18" s="8" customFormat="1" ht="16.5" customHeight="1">
      <c r="A83" s="108"/>
      <c r="B83" s="257" t="s">
        <v>13</v>
      </c>
      <c r="C83" s="257">
        <v>3</v>
      </c>
      <c r="D83" s="85"/>
      <c r="E83" s="140" t="s">
        <v>82</v>
      </c>
      <c r="F83" s="18"/>
      <c r="G83" s="98" t="s">
        <v>46</v>
      </c>
      <c r="H83" s="92">
        <v>1</v>
      </c>
      <c r="I83" s="88" t="s">
        <v>12</v>
      </c>
      <c r="J83" s="89">
        <v>0.05</v>
      </c>
      <c r="K83" s="38" t="s">
        <v>20</v>
      </c>
      <c r="L83" s="96">
        <v>1</v>
      </c>
      <c r="N83" s="50"/>
      <c r="O83" s="62"/>
      <c r="Q83" s="98"/>
      <c r="R83" s="92"/>
    </row>
    <row r="84" spans="1:18" s="8" customFormat="1" ht="16.5" customHeight="1">
      <c r="A84" s="165"/>
      <c r="B84" s="257"/>
      <c r="C84" s="257"/>
      <c r="D84" s="85"/>
      <c r="E84" s="84"/>
      <c r="F84" s="93"/>
      <c r="G84" s="98" t="s">
        <v>21</v>
      </c>
      <c r="H84" s="92">
        <v>2</v>
      </c>
      <c r="I84" s="88"/>
      <c r="J84" s="89"/>
      <c r="K84" s="38" t="s">
        <v>17</v>
      </c>
      <c r="L84" s="96">
        <v>0.05</v>
      </c>
      <c r="N84" s="50"/>
      <c r="O84" s="62"/>
      <c r="Q84" s="98"/>
      <c r="R84" s="92"/>
    </row>
    <row r="85" spans="1:18" s="8" customFormat="1" ht="16.5" customHeight="1">
      <c r="A85" s="108"/>
      <c r="B85" s="165"/>
      <c r="C85" s="165"/>
      <c r="D85" s="165"/>
      <c r="E85" s="38"/>
      <c r="F85" s="83"/>
      <c r="G85" s="38" t="s">
        <v>43</v>
      </c>
      <c r="H85" s="83"/>
      <c r="I85" s="88"/>
      <c r="J85" s="89"/>
      <c r="K85" s="38" t="s">
        <v>366</v>
      </c>
      <c r="L85" s="96">
        <v>1</v>
      </c>
      <c r="N85" s="50"/>
      <c r="O85" s="12"/>
      <c r="Q85" s="38"/>
      <c r="R85" s="83"/>
    </row>
    <row r="86" spans="1:18" s="8" customFormat="1" ht="16.5" customHeight="1">
      <c r="A86" s="108"/>
      <c r="B86" s="165"/>
      <c r="C86" s="165"/>
      <c r="D86" s="165"/>
      <c r="E86" s="38"/>
      <c r="F86" s="83"/>
      <c r="G86" s="38" t="s">
        <v>16</v>
      </c>
      <c r="H86" s="83">
        <v>0.05</v>
      </c>
      <c r="I86" s="88"/>
      <c r="J86" s="89"/>
      <c r="K86" s="99"/>
      <c r="L86" s="142"/>
      <c r="O86" s="12"/>
      <c r="P86" s="12"/>
      <c r="Q86" s="13"/>
      <c r="R86" s="12"/>
    </row>
    <row r="87" spans="1:18" s="8" customFormat="1" ht="16.5" customHeight="1">
      <c r="A87" s="82" t="str">
        <f>B13</f>
        <v>三</v>
      </c>
      <c r="B87" s="275" t="s">
        <v>206</v>
      </c>
      <c r="C87" s="275"/>
      <c r="D87" s="165"/>
      <c r="E87" s="257" t="s">
        <v>235</v>
      </c>
      <c r="F87" s="257"/>
      <c r="G87" s="257" t="s">
        <v>327</v>
      </c>
      <c r="H87" s="257"/>
      <c r="I87" s="88" t="s">
        <v>1</v>
      </c>
      <c r="J87" s="89"/>
      <c r="K87" s="257" t="s">
        <v>336</v>
      </c>
      <c r="L87" s="18"/>
      <c r="M87" s="248" t="s">
        <v>118</v>
      </c>
    </row>
    <row r="88" spans="1:18" s="8" customFormat="1" ht="16.5" customHeight="1">
      <c r="A88" s="102">
        <f>A13</f>
        <v>45217</v>
      </c>
      <c r="B88" s="257" t="s">
        <v>11</v>
      </c>
      <c r="C88" s="257">
        <v>8</v>
      </c>
      <c r="D88" s="85"/>
      <c r="E88" s="140" t="s">
        <v>69</v>
      </c>
      <c r="F88" s="18">
        <v>6</v>
      </c>
      <c r="G88" s="140" t="s">
        <v>244</v>
      </c>
      <c r="H88" s="18">
        <v>7</v>
      </c>
      <c r="I88" s="94" t="s">
        <v>10</v>
      </c>
      <c r="J88" s="95">
        <v>7</v>
      </c>
      <c r="K88" s="257" t="s">
        <v>108</v>
      </c>
      <c r="L88" s="18">
        <v>1.5</v>
      </c>
    </row>
    <row r="89" spans="1:18" s="8" customFormat="1" ht="16.5" customHeight="1">
      <c r="A89" s="165"/>
      <c r="B89" s="257" t="s">
        <v>207</v>
      </c>
      <c r="C89" s="257">
        <v>3</v>
      </c>
      <c r="D89" s="85" t="str">
        <f>IF(C83,"公斤","")</f>
        <v>公斤</v>
      </c>
      <c r="E89" s="140" t="s">
        <v>70</v>
      </c>
      <c r="F89" s="18">
        <v>2</v>
      </c>
      <c r="G89" s="140" t="s">
        <v>406</v>
      </c>
      <c r="H89" s="18">
        <v>0.5</v>
      </c>
      <c r="I89" s="88" t="s">
        <v>12</v>
      </c>
      <c r="J89" s="89">
        <v>0.05</v>
      </c>
      <c r="K89" s="257" t="s">
        <v>265</v>
      </c>
      <c r="L89" s="18">
        <v>2</v>
      </c>
    </row>
    <row r="90" spans="1:18" s="8" customFormat="1" ht="16.5" customHeight="1">
      <c r="A90" s="165"/>
      <c r="B90" s="257"/>
      <c r="C90" s="257"/>
      <c r="D90" s="85"/>
      <c r="E90" s="140" t="s">
        <v>71</v>
      </c>
      <c r="F90" s="18">
        <v>0.1</v>
      </c>
      <c r="G90" s="140" t="s">
        <v>407</v>
      </c>
      <c r="H90" s="18">
        <v>0.5</v>
      </c>
      <c r="I90" s="88"/>
      <c r="J90" s="89"/>
      <c r="K90" s="257" t="s">
        <v>301</v>
      </c>
      <c r="L90" s="18">
        <v>1</v>
      </c>
    </row>
    <row r="91" spans="1:18" s="8" customFormat="1" ht="16.5" customHeight="1">
      <c r="A91" s="97"/>
      <c r="B91" s="257"/>
      <c r="C91" s="257"/>
      <c r="D91" s="85" t="str">
        <f t="shared" si="4"/>
        <v/>
      </c>
      <c r="E91" s="140" t="s">
        <v>225</v>
      </c>
      <c r="F91" s="18">
        <v>0.05</v>
      </c>
      <c r="G91" s="140" t="s">
        <v>12</v>
      </c>
      <c r="H91" s="18">
        <v>0.05</v>
      </c>
      <c r="I91" s="88"/>
      <c r="J91" s="89"/>
      <c r="K91" s="257" t="s">
        <v>338</v>
      </c>
      <c r="L91" s="18"/>
    </row>
    <row r="92" spans="1:18" s="8" customFormat="1" ht="16.5" customHeight="1">
      <c r="A92" s="97"/>
      <c r="B92" s="165"/>
      <c r="C92" s="165"/>
      <c r="D92" s="85" t="str">
        <f>IF(C87,"公斤","")</f>
        <v/>
      </c>
      <c r="E92" s="140"/>
      <c r="F92" s="18"/>
      <c r="G92" s="104"/>
      <c r="H92" s="83"/>
      <c r="I92" s="88"/>
      <c r="J92" s="89"/>
      <c r="K92" s="253" t="s">
        <v>159</v>
      </c>
      <c r="L92" s="254"/>
    </row>
    <row r="93" spans="1:18" ht="16.5" customHeight="1">
      <c r="A93" s="108" t="str">
        <f>B14</f>
        <v>四</v>
      </c>
      <c r="B93" s="275" t="s">
        <v>0</v>
      </c>
      <c r="C93" s="275"/>
      <c r="D93" s="85" t="str">
        <f>IF(C93,"公斤","")</f>
        <v/>
      </c>
      <c r="E93" s="257" t="s">
        <v>239</v>
      </c>
      <c r="F93" s="257"/>
      <c r="G93" s="257" t="s">
        <v>148</v>
      </c>
      <c r="H93" s="18"/>
      <c r="I93" s="88" t="s">
        <v>1</v>
      </c>
      <c r="J93" s="89"/>
      <c r="K93" s="257" t="s">
        <v>340</v>
      </c>
      <c r="L93" s="18"/>
      <c r="M93" s="244" t="s">
        <v>457</v>
      </c>
    </row>
    <row r="94" spans="1:18" ht="16.5" customHeight="1">
      <c r="A94" s="110">
        <f>A14</f>
        <v>45218</v>
      </c>
      <c r="B94" s="257" t="s">
        <v>11</v>
      </c>
      <c r="C94" s="257">
        <v>7</v>
      </c>
      <c r="D94" s="85" t="str">
        <f>IF(C94,"公斤","")</f>
        <v>公斤</v>
      </c>
      <c r="E94" s="140" t="s">
        <v>240</v>
      </c>
      <c r="F94" s="18">
        <v>9</v>
      </c>
      <c r="G94" s="140" t="s">
        <v>134</v>
      </c>
      <c r="H94" s="18">
        <v>2.7</v>
      </c>
      <c r="I94" s="94" t="s">
        <v>10</v>
      </c>
      <c r="J94" s="95">
        <v>7</v>
      </c>
      <c r="K94" s="257" t="s">
        <v>341</v>
      </c>
      <c r="L94" s="18">
        <v>0.2</v>
      </c>
      <c r="M94" s="8"/>
      <c r="N94" s="50"/>
    </row>
    <row r="95" spans="1:18" ht="16.5" customHeight="1">
      <c r="A95" s="108"/>
      <c r="B95" s="257" t="s">
        <v>13</v>
      </c>
      <c r="C95" s="257">
        <v>3</v>
      </c>
      <c r="D95" s="85" t="str">
        <f>IF(C95,"公斤","")</f>
        <v>公斤</v>
      </c>
      <c r="E95" s="140" t="s">
        <v>165</v>
      </c>
      <c r="F95" s="18">
        <v>0.5</v>
      </c>
      <c r="G95" s="140" t="s">
        <v>88</v>
      </c>
      <c r="H95" s="18">
        <v>3</v>
      </c>
      <c r="I95" s="88" t="s">
        <v>12</v>
      </c>
      <c r="J95" s="89">
        <v>0.05</v>
      </c>
      <c r="K95" s="257" t="s">
        <v>151</v>
      </c>
      <c r="L95" s="18">
        <v>0.01</v>
      </c>
      <c r="M95" s="8"/>
      <c r="N95" s="50"/>
    </row>
    <row r="96" spans="1:18" ht="16.5" customHeight="1">
      <c r="A96" s="24"/>
      <c r="B96" s="257"/>
      <c r="C96" s="257"/>
      <c r="D96" s="85"/>
      <c r="E96" s="140" t="s">
        <v>241</v>
      </c>
      <c r="F96" s="18"/>
      <c r="G96" s="140" t="s">
        <v>12</v>
      </c>
      <c r="H96" s="18">
        <v>0.05</v>
      </c>
      <c r="I96" s="88"/>
      <c r="J96" s="89"/>
      <c r="K96" s="32" t="s">
        <v>343</v>
      </c>
      <c r="L96" s="18">
        <v>1</v>
      </c>
      <c r="M96" s="8"/>
    </row>
    <row r="97" spans="1:17" ht="16.5" customHeight="1">
      <c r="A97" s="24"/>
      <c r="B97" s="257"/>
      <c r="C97" s="257"/>
      <c r="D97" s="85"/>
      <c r="E97" s="140" t="s">
        <v>12</v>
      </c>
      <c r="F97" s="18">
        <v>0.05</v>
      </c>
      <c r="G97" s="38"/>
      <c r="H97" s="83"/>
      <c r="I97" s="88"/>
      <c r="J97" s="89"/>
      <c r="K97" s="38"/>
      <c r="L97" s="142"/>
      <c r="M97" s="8"/>
    </row>
    <row r="98" spans="1:17" ht="16.5" customHeight="1">
      <c r="A98" s="24"/>
      <c r="B98" s="257"/>
      <c r="C98" s="257"/>
      <c r="D98" s="85"/>
      <c r="E98" s="113"/>
      <c r="F98" s="40"/>
      <c r="G98" s="38"/>
      <c r="H98" s="39"/>
      <c r="I98" s="88"/>
      <c r="J98" s="89"/>
      <c r="K98" s="99"/>
      <c r="L98" s="142"/>
      <c r="M98" s="8"/>
    </row>
    <row r="99" spans="1:17" ht="16.5" customHeight="1">
      <c r="A99" s="108" t="str">
        <f>B15</f>
        <v>五</v>
      </c>
      <c r="B99" s="275" t="s">
        <v>61</v>
      </c>
      <c r="C99" s="275"/>
      <c r="D99" s="85" t="str">
        <f>IF(C99,"公斤","")</f>
        <v/>
      </c>
      <c r="E99" s="257" t="s">
        <v>242</v>
      </c>
      <c r="F99" s="257"/>
      <c r="G99" s="100" t="s">
        <v>462</v>
      </c>
      <c r="H99" s="114"/>
      <c r="I99" s="88" t="s">
        <v>1</v>
      </c>
      <c r="J99" s="89"/>
      <c r="K99" s="257" t="s">
        <v>306</v>
      </c>
      <c r="L99" s="18"/>
      <c r="M99" s="248" t="s">
        <v>115</v>
      </c>
      <c r="N99" s="184" t="s">
        <v>166</v>
      </c>
    </row>
    <row r="100" spans="1:17" ht="16.5" customHeight="1">
      <c r="A100" s="110">
        <f>A15</f>
        <v>45219</v>
      </c>
      <c r="B100" s="257" t="s">
        <v>11</v>
      </c>
      <c r="C100" s="257">
        <v>10</v>
      </c>
      <c r="D100" s="85"/>
      <c r="E100" s="140" t="s">
        <v>78</v>
      </c>
      <c r="F100" s="18">
        <v>6</v>
      </c>
      <c r="G100" s="38" t="s">
        <v>463</v>
      </c>
      <c r="H100" s="83">
        <v>1.2</v>
      </c>
      <c r="I100" s="94" t="s">
        <v>10</v>
      </c>
      <c r="J100" s="95">
        <v>7</v>
      </c>
      <c r="K100" s="257" t="s">
        <v>307</v>
      </c>
      <c r="L100" s="18">
        <v>0.2</v>
      </c>
    </row>
    <row r="101" spans="1:17" ht="16.5" customHeight="1">
      <c r="A101" s="24"/>
      <c r="B101" s="257" t="s">
        <v>62</v>
      </c>
      <c r="C101" s="257">
        <v>0.4</v>
      </c>
      <c r="D101" s="85" t="str">
        <f>IF(C101,"公斤","")</f>
        <v>公斤</v>
      </c>
      <c r="E101" s="140" t="s">
        <v>244</v>
      </c>
      <c r="F101" s="18">
        <v>4</v>
      </c>
      <c r="G101" s="104" t="s">
        <v>125</v>
      </c>
      <c r="H101" s="83">
        <v>7</v>
      </c>
      <c r="I101" s="88" t="s">
        <v>12</v>
      </c>
      <c r="J101" s="89">
        <v>0.05</v>
      </c>
      <c r="K101" s="257" t="s">
        <v>308</v>
      </c>
      <c r="L101" s="18">
        <v>1</v>
      </c>
    </row>
    <row r="102" spans="1:17" ht="16.5" customHeight="1">
      <c r="A102" s="108"/>
      <c r="B102" s="257"/>
      <c r="C102" s="257"/>
      <c r="D102" s="85" t="str">
        <f t="shared" ref="D102:D109" si="8">IF(C102,"公斤","")</f>
        <v/>
      </c>
      <c r="E102" s="140" t="s">
        <v>73</v>
      </c>
      <c r="F102" s="18">
        <v>0.5</v>
      </c>
      <c r="G102" s="84" t="s">
        <v>161</v>
      </c>
      <c r="H102" s="93">
        <v>0.01</v>
      </c>
      <c r="I102" s="88"/>
      <c r="J102" s="89"/>
      <c r="K102" s="257" t="s">
        <v>87</v>
      </c>
      <c r="L102" s="18">
        <v>0.05</v>
      </c>
    </row>
    <row r="103" spans="1:17" ht="16.5" customHeight="1">
      <c r="A103" s="24"/>
      <c r="B103" s="257"/>
      <c r="C103" s="257"/>
      <c r="D103" s="24"/>
      <c r="E103" s="140" t="s">
        <v>77</v>
      </c>
      <c r="F103" s="18"/>
      <c r="G103" s="84" t="s">
        <v>16</v>
      </c>
      <c r="H103" s="93">
        <v>0.05</v>
      </c>
      <c r="I103" s="88"/>
      <c r="J103" s="89"/>
      <c r="K103" s="257" t="s">
        <v>301</v>
      </c>
      <c r="L103" s="18">
        <v>1</v>
      </c>
    </row>
    <row r="104" spans="1:17" ht="16.5" customHeight="1">
      <c r="A104" s="24"/>
      <c r="B104" s="257"/>
      <c r="C104" s="257"/>
      <c r="D104" s="24"/>
      <c r="E104" s="106"/>
      <c r="F104" s="93"/>
      <c r="G104" s="38"/>
      <c r="H104" s="83"/>
      <c r="I104" s="88"/>
      <c r="J104" s="89"/>
      <c r="K104" s="116"/>
      <c r="L104" s="115"/>
    </row>
    <row r="105" spans="1:17" ht="16.5" customHeight="1">
      <c r="A105" s="108" t="str">
        <f>B16</f>
        <v>一</v>
      </c>
      <c r="B105" s="275" t="s">
        <v>57</v>
      </c>
      <c r="C105" s="275"/>
      <c r="D105" s="85" t="str">
        <f>IF(C105,"公斤","")</f>
        <v/>
      </c>
      <c r="E105" s="257" t="s">
        <v>246</v>
      </c>
      <c r="F105" s="257"/>
      <c r="G105" s="257" t="s">
        <v>344</v>
      </c>
      <c r="H105" s="18"/>
      <c r="I105" s="88" t="s">
        <v>1</v>
      </c>
      <c r="J105" s="89"/>
      <c r="K105" s="257" t="s">
        <v>363</v>
      </c>
      <c r="L105" s="18"/>
      <c r="M105" s="246" t="s">
        <v>114</v>
      </c>
      <c r="P105" s="48"/>
      <c r="Q105" s="14"/>
    </row>
    <row r="106" spans="1:17" ht="16.5" customHeight="1">
      <c r="A106" s="110">
        <f>A16</f>
        <v>45222</v>
      </c>
      <c r="B106" s="257" t="s">
        <v>11</v>
      </c>
      <c r="C106" s="257">
        <v>10</v>
      </c>
      <c r="D106" s="85" t="str">
        <f>IF(C106,"公斤","")</f>
        <v>公斤</v>
      </c>
      <c r="E106" s="140" t="s">
        <v>222</v>
      </c>
      <c r="F106" s="18">
        <v>6</v>
      </c>
      <c r="G106" s="140" t="s">
        <v>143</v>
      </c>
      <c r="H106" s="160">
        <v>0.6</v>
      </c>
      <c r="I106" s="94" t="s">
        <v>10</v>
      </c>
      <c r="J106" s="95">
        <v>7</v>
      </c>
      <c r="K106" s="257" t="s">
        <v>146</v>
      </c>
      <c r="L106" s="18">
        <v>1</v>
      </c>
      <c r="M106" s="148"/>
      <c r="P106" s="49"/>
      <c r="Q106" s="50"/>
    </row>
    <row r="107" spans="1:17" ht="16.5" customHeight="1">
      <c r="A107" s="108"/>
      <c r="B107" s="120"/>
      <c r="C107" s="24"/>
      <c r="D107" s="24"/>
      <c r="E107" s="140" t="s">
        <v>247</v>
      </c>
      <c r="F107" s="18">
        <v>3</v>
      </c>
      <c r="G107" s="164" t="s">
        <v>74</v>
      </c>
      <c r="H107" s="160">
        <v>5</v>
      </c>
      <c r="I107" s="88" t="s">
        <v>12</v>
      </c>
      <c r="J107" s="89">
        <v>0.05</v>
      </c>
      <c r="K107" s="257" t="s">
        <v>296</v>
      </c>
      <c r="L107" s="18">
        <v>0.2</v>
      </c>
      <c r="M107" s="133"/>
      <c r="P107" s="49"/>
      <c r="Q107" s="50"/>
    </row>
    <row r="108" spans="1:17" ht="16.5" customHeight="1">
      <c r="A108" s="108"/>
      <c r="B108" s="120"/>
      <c r="C108" s="24"/>
      <c r="D108" s="24"/>
      <c r="E108" s="140" t="s">
        <v>137</v>
      </c>
      <c r="F108" s="18">
        <v>0.05</v>
      </c>
      <c r="G108" s="140" t="s">
        <v>95</v>
      </c>
      <c r="H108" s="18">
        <v>0.01</v>
      </c>
      <c r="I108" s="88"/>
      <c r="J108" s="89"/>
      <c r="K108" s="257" t="s">
        <v>87</v>
      </c>
      <c r="L108" s="18">
        <v>0.05</v>
      </c>
      <c r="M108" s="135"/>
      <c r="P108" s="49"/>
      <c r="Q108" s="50"/>
    </row>
    <row r="109" spans="1:17" ht="16.5" customHeight="1">
      <c r="A109" s="108"/>
      <c r="B109" s="257"/>
      <c r="C109" s="257"/>
      <c r="D109" s="85" t="str">
        <f t="shared" si="8"/>
        <v/>
      </c>
      <c r="E109" s="140" t="s">
        <v>12</v>
      </c>
      <c r="F109" s="18">
        <v>0.05</v>
      </c>
      <c r="G109" s="140" t="s">
        <v>12</v>
      </c>
      <c r="H109" s="18">
        <v>0.05</v>
      </c>
      <c r="I109" s="88"/>
      <c r="J109" s="89"/>
      <c r="K109" s="38"/>
      <c r="L109" s="96"/>
      <c r="M109" s="135"/>
      <c r="P109" s="49"/>
      <c r="Q109" s="50"/>
    </row>
    <row r="110" spans="1:17" ht="16.5" customHeight="1">
      <c r="A110" s="24"/>
      <c r="B110" s="257"/>
      <c r="C110" s="257"/>
      <c r="D110" s="24"/>
      <c r="E110" s="113"/>
      <c r="F110" s="40"/>
      <c r="G110" s="98"/>
      <c r="H110" s="147"/>
      <c r="I110" s="88"/>
      <c r="J110" s="89"/>
      <c r="K110" s="98"/>
      <c r="L110" s="112"/>
      <c r="M110" s="8"/>
    </row>
    <row r="111" spans="1:17" ht="16.5" customHeight="1">
      <c r="A111" s="108" t="str">
        <f>B17</f>
        <v>二</v>
      </c>
      <c r="B111" s="275" t="s">
        <v>0</v>
      </c>
      <c r="C111" s="275"/>
      <c r="D111" s="85" t="str">
        <f>IF(C111,"公斤","")</f>
        <v/>
      </c>
      <c r="E111" s="257" t="s">
        <v>249</v>
      </c>
      <c r="F111" s="257"/>
      <c r="G111" s="257" t="s">
        <v>132</v>
      </c>
      <c r="H111" s="18"/>
      <c r="I111" s="88" t="s">
        <v>1</v>
      </c>
      <c r="J111" s="89"/>
      <c r="K111" s="100" t="s">
        <v>47</v>
      </c>
      <c r="L111" s="96"/>
      <c r="M111" s="248" t="s">
        <v>456</v>
      </c>
    </row>
    <row r="112" spans="1:17" ht="16.5" customHeight="1">
      <c r="A112" s="110">
        <f>A17</f>
        <v>45223</v>
      </c>
      <c r="B112" s="257" t="s">
        <v>11</v>
      </c>
      <c r="C112" s="257">
        <v>7</v>
      </c>
      <c r="D112" s="85" t="str">
        <f>IF(C112,"公斤","")</f>
        <v>公斤</v>
      </c>
      <c r="E112" s="140" t="s">
        <v>89</v>
      </c>
      <c r="F112" s="18">
        <v>9</v>
      </c>
      <c r="G112" s="140" t="s">
        <v>69</v>
      </c>
      <c r="H112" s="18">
        <v>1</v>
      </c>
      <c r="I112" s="94" t="s">
        <v>10</v>
      </c>
      <c r="J112" s="95">
        <v>7</v>
      </c>
      <c r="K112" s="38" t="s">
        <v>44</v>
      </c>
      <c r="L112" s="142">
        <v>4</v>
      </c>
      <c r="M112" s="8"/>
    </row>
    <row r="113" spans="1:13" ht="16.5" customHeight="1">
      <c r="A113" s="108"/>
      <c r="B113" s="257" t="s">
        <v>13</v>
      </c>
      <c r="C113" s="257">
        <v>3</v>
      </c>
      <c r="D113" s="85" t="str">
        <f>IF(C113,"公斤","")</f>
        <v>公斤</v>
      </c>
      <c r="E113" s="140" t="s">
        <v>90</v>
      </c>
      <c r="F113" s="18"/>
      <c r="G113" s="140" t="s">
        <v>150</v>
      </c>
      <c r="H113" s="18">
        <v>7</v>
      </c>
      <c r="I113" s="88" t="s">
        <v>12</v>
      </c>
      <c r="J113" s="89">
        <v>0.05</v>
      </c>
      <c r="K113" s="38" t="s">
        <v>121</v>
      </c>
      <c r="L113" s="142">
        <v>0.01</v>
      </c>
      <c r="M113" s="8"/>
    </row>
    <row r="114" spans="1:13" ht="16.5" customHeight="1">
      <c r="A114" s="108"/>
      <c r="B114" s="120"/>
      <c r="C114" s="24"/>
      <c r="D114" s="24"/>
      <c r="E114" s="84"/>
      <c r="F114" s="93"/>
      <c r="G114" s="140" t="s">
        <v>139</v>
      </c>
      <c r="H114" s="18">
        <v>0.01</v>
      </c>
      <c r="I114" s="88"/>
      <c r="J114" s="89"/>
      <c r="K114" s="38" t="s">
        <v>17</v>
      </c>
      <c r="L114" s="142">
        <v>0.05</v>
      </c>
      <c r="M114" s="8"/>
    </row>
    <row r="115" spans="1:13" ht="16.5" customHeight="1">
      <c r="A115" s="108"/>
      <c r="B115" s="257"/>
      <c r="C115" s="257"/>
      <c r="D115" s="85" t="str">
        <f t="shared" ref="D115:D118" si="9">IF(C115,"公斤","")</f>
        <v/>
      </c>
      <c r="E115" s="106"/>
      <c r="F115" s="93"/>
      <c r="G115" s="140" t="s">
        <v>73</v>
      </c>
      <c r="H115" s="18">
        <v>0.5</v>
      </c>
      <c r="I115" s="88"/>
      <c r="J115" s="89"/>
      <c r="K115" s="38" t="s">
        <v>366</v>
      </c>
      <c r="L115" s="142">
        <v>1</v>
      </c>
      <c r="M115" s="8"/>
    </row>
    <row r="116" spans="1:13" ht="16.5" customHeight="1">
      <c r="A116" s="108"/>
      <c r="B116" s="257"/>
      <c r="C116" s="257"/>
      <c r="D116" s="85" t="str">
        <f t="shared" si="9"/>
        <v/>
      </c>
      <c r="E116" s="106"/>
      <c r="F116" s="93"/>
      <c r="G116" s="140" t="s">
        <v>12</v>
      </c>
      <c r="H116" s="18">
        <v>0.05</v>
      </c>
      <c r="I116" s="88"/>
      <c r="J116" s="89"/>
      <c r="K116" s="116"/>
      <c r="L116" s="115"/>
      <c r="M116" s="8"/>
    </row>
    <row r="117" spans="1:13" ht="16.5" customHeight="1">
      <c r="A117" s="108" t="str">
        <f>B18</f>
        <v>三</v>
      </c>
      <c r="B117" s="275" t="s">
        <v>208</v>
      </c>
      <c r="C117" s="275"/>
      <c r="D117" s="85" t="str">
        <f t="shared" si="9"/>
        <v/>
      </c>
      <c r="E117" s="257" t="s">
        <v>91</v>
      </c>
      <c r="F117" s="257"/>
      <c r="G117" s="257" t="s">
        <v>350</v>
      </c>
      <c r="H117" s="18"/>
      <c r="I117" s="88" t="s">
        <v>1</v>
      </c>
      <c r="J117" s="89"/>
      <c r="K117" s="257" t="s">
        <v>367</v>
      </c>
      <c r="L117" s="18"/>
      <c r="M117" s="248" t="s">
        <v>118</v>
      </c>
    </row>
    <row r="118" spans="1:13" ht="16.5" customHeight="1">
      <c r="A118" s="110">
        <f>A18</f>
        <v>45224</v>
      </c>
      <c r="B118" s="257" t="s">
        <v>209</v>
      </c>
      <c r="C118" s="257">
        <v>4</v>
      </c>
      <c r="D118" s="85" t="str">
        <f t="shared" si="9"/>
        <v>公斤</v>
      </c>
      <c r="E118" s="140" t="s">
        <v>78</v>
      </c>
      <c r="F118" s="18">
        <v>6</v>
      </c>
      <c r="G118" s="140" t="s">
        <v>269</v>
      </c>
      <c r="H118" s="18">
        <v>5</v>
      </c>
      <c r="I118" s="94" t="s">
        <v>10</v>
      </c>
      <c r="J118" s="95">
        <v>7</v>
      </c>
      <c r="K118" s="257" t="s">
        <v>146</v>
      </c>
      <c r="L118" s="18">
        <v>1</v>
      </c>
      <c r="M118" s="8"/>
    </row>
    <row r="119" spans="1:13" ht="16.5" customHeight="1">
      <c r="A119" s="108"/>
      <c r="B119" s="257"/>
      <c r="C119" s="257"/>
      <c r="D119" s="85" t="str">
        <f>IF(C119,"公斤","")</f>
        <v/>
      </c>
      <c r="E119" s="140" t="s">
        <v>251</v>
      </c>
      <c r="F119" s="18">
        <v>3</v>
      </c>
      <c r="G119" s="140" t="s">
        <v>352</v>
      </c>
      <c r="H119" s="18">
        <v>2</v>
      </c>
      <c r="I119" s="88" t="s">
        <v>12</v>
      </c>
      <c r="J119" s="89">
        <v>0.05</v>
      </c>
      <c r="K119" s="257" t="s">
        <v>93</v>
      </c>
      <c r="L119" s="18">
        <v>3</v>
      </c>
      <c r="M119" s="8"/>
    </row>
    <row r="120" spans="1:13" ht="16.5" customHeight="1">
      <c r="A120" s="108"/>
      <c r="B120" s="120"/>
      <c r="C120" s="24"/>
      <c r="D120" s="24"/>
      <c r="E120" s="257" t="s">
        <v>87</v>
      </c>
      <c r="F120" s="18">
        <v>0.05</v>
      </c>
      <c r="G120" s="257" t="s">
        <v>241</v>
      </c>
      <c r="H120" s="18"/>
      <c r="I120" s="88"/>
      <c r="J120" s="89"/>
      <c r="K120" s="257" t="s">
        <v>99</v>
      </c>
      <c r="L120" s="18">
        <v>0.01</v>
      </c>
      <c r="M120" s="8"/>
    </row>
    <row r="121" spans="1:13" ht="16.5" customHeight="1">
      <c r="A121" s="108"/>
      <c r="B121" s="120"/>
      <c r="C121" s="24"/>
      <c r="D121" s="24"/>
      <c r="E121" s="140"/>
      <c r="F121" s="161"/>
      <c r="G121" s="140" t="s">
        <v>225</v>
      </c>
      <c r="H121" s="18">
        <v>0.05</v>
      </c>
      <c r="I121" s="88"/>
      <c r="J121" s="89"/>
      <c r="K121" s="257" t="s">
        <v>207</v>
      </c>
      <c r="L121" s="18">
        <v>4</v>
      </c>
      <c r="M121" s="8"/>
    </row>
    <row r="122" spans="1:13" ht="16.5" customHeight="1">
      <c r="A122" s="108"/>
      <c r="B122" s="120"/>
      <c r="C122" s="24"/>
      <c r="D122" s="24"/>
      <c r="E122" s="140"/>
      <c r="F122" s="161"/>
      <c r="G122" s="98"/>
      <c r="H122" s="147"/>
      <c r="I122" s="88"/>
      <c r="J122" s="89"/>
      <c r="K122" s="32" t="s">
        <v>86</v>
      </c>
      <c r="L122" s="254">
        <v>1</v>
      </c>
      <c r="M122" s="8"/>
    </row>
    <row r="123" spans="1:13" ht="16.5" customHeight="1">
      <c r="A123" s="108" t="str">
        <f>B19</f>
        <v>四</v>
      </c>
      <c r="B123" s="275" t="s">
        <v>0</v>
      </c>
      <c r="C123" s="275"/>
      <c r="D123" s="85" t="str">
        <f>IF(C123,"公斤","")</f>
        <v/>
      </c>
      <c r="E123" s="257" t="s">
        <v>252</v>
      </c>
      <c r="F123" s="257"/>
      <c r="G123" s="251" t="s">
        <v>293</v>
      </c>
      <c r="H123" s="160"/>
      <c r="I123" s="88" t="s">
        <v>1</v>
      </c>
      <c r="J123" s="89"/>
      <c r="K123" s="115" t="s">
        <v>123</v>
      </c>
      <c r="L123" s="115"/>
      <c r="M123" s="244" t="s">
        <v>390</v>
      </c>
    </row>
    <row r="124" spans="1:13" ht="16.5" customHeight="1">
      <c r="A124" s="110">
        <f>A19</f>
        <v>45225</v>
      </c>
      <c r="B124" s="257" t="s">
        <v>11</v>
      </c>
      <c r="C124" s="257">
        <v>7</v>
      </c>
      <c r="D124" s="85" t="str">
        <f>IF(C124,"公斤","")</f>
        <v>公斤</v>
      </c>
      <c r="E124" s="140" t="s">
        <v>240</v>
      </c>
      <c r="F124" s="18">
        <v>9</v>
      </c>
      <c r="G124" s="140" t="s">
        <v>358</v>
      </c>
      <c r="H124" s="18">
        <v>6</v>
      </c>
      <c r="I124" s="94" t="s">
        <v>10</v>
      </c>
      <c r="J124" s="95">
        <v>7</v>
      </c>
      <c r="K124" s="38" t="s">
        <v>45</v>
      </c>
      <c r="L124" s="96">
        <v>6</v>
      </c>
      <c r="M124" s="8"/>
    </row>
    <row r="125" spans="1:13" ht="16.5" customHeight="1">
      <c r="A125" s="108"/>
      <c r="B125" s="257" t="s">
        <v>13</v>
      </c>
      <c r="C125" s="257">
        <v>3</v>
      </c>
      <c r="D125" s="85" t="str">
        <f>IF(C125,"公斤","")</f>
        <v>公斤</v>
      </c>
      <c r="E125" s="140" t="s">
        <v>83</v>
      </c>
      <c r="F125" s="18">
        <v>4</v>
      </c>
      <c r="G125" s="164" t="s">
        <v>86</v>
      </c>
      <c r="H125" s="160">
        <v>1</v>
      </c>
      <c r="I125" s="88" t="s">
        <v>12</v>
      </c>
      <c r="J125" s="89">
        <v>0.05</v>
      </c>
      <c r="K125" s="38" t="s">
        <v>19</v>
      </c>
      <c r="L125" s="96">
        <v>1</v>
      </c>
      <c r="M125" s="8"/>
    </row>
    <row r="126" spans="1:13" ht="16.5" customHeight="1">
      <c r="A126" s="24"/>
      <c r="B126" s="257"/>
      <c r="C126" s="257"/>
      <c r="D126" s="85" t="str">
        <f>IF(C126,"公斤","")</f>
        <v/>
      </c>
      <c r="E126" s="140" t="s">
        <v>76</v>
      </c>
      <c r="F126" s="18">
        <v>1</v>
      </c>
      <c r="G126" s="164" t="s">
        <v>359</v>
      </c>
      <c r="H126" s="160">
        <v>0.3</v>
      </c>
      <c r="I126" s="88"/>
      <c r="J126" s="89"/>
      <c r="K126" s="38"/>
      <c r="L126" s="96"/>
      <c r="M126" s="8"/>
    </row>
    <row r="127" spans="1:13" ht="16.5" customHeight="1">
      <c r="A127" s="108"/>
      <c r="B127" s="257"/>
      <c r="C127" s="257"/>
      <c r="D127" s="24"/>
      <c r="E127" s="140" t="s">
        <v>85</v>
      </c>
      <c r="F127" s="18"/>
      <c r="G127" s="140"/>
      <c r="H127" s="18"/>
      <c r="I127" s="88"/>
      <c r="J127" s="89"/>
      <c r="K127" s="38"/>
      <c r="L127" s="96"/>
      <c r="M127" s="8"/>
    </row>
    <row r="128" spans="1:13" ht="16.5" customHeight="1">
      <c r="A128" s="108"/>
      <c r="B128" s="257"/>
      <c r="C128" s="257"/>
      <c r="D128" s="24"/>
      <c r="E128" s="111"/>
      <c r="F128" s="147"/>
      <c r="G128" s="140" t="s">
        <v>12</v>
      </c>
      <c r="H128" s="18">
        <v>0.05</v>
      </c>
      <c r="I128" s="88"/>
      <c r="J128" s="89"/>
      <c r="K128" s="98"/>
      <c r="L128" s="112"/>
      <c r="M128" s="8"/>
    </row>
    <row r="129" spans="1:20" ht="16.5" customHeight="1">
      <c r="A129" s="108" t="str">
        <f>B20</f>
        <v>五</v>
      </c>
      <c r="B129" s="166" t="s">
        <v>63</v>
      </c>
      <c r="C129" s="257"/>
      <c r="D129" s="85" t="str">
        <f>IF(C129,"公斤","")</f>
        <v/>
      </c>
      <c r="E129" s="257" t="s">
        <v>254</v>
      </c>
      <c r="F129" s="257"/>
      <c r="G129" s="117" t="s">
        <v>126</v>
      </c>
      <c r="H129" s="109"/>
      <c r="I129" s="88" t="s">
        <v>1</v>
      </c>
      <c r="J129" s="89"/>
      <c r="K129" s="257" t="s">
        <v>145</v>
      </c>
      <c r="L129" s="18"/>
      <c r="M129" s="248" t="s">
        <v>115</v>
      </c>
      <c r="N129" s="184" t="s">
        <v>166</v>
      </c>
    </row>
    <row r="130" spans="1:20" ht="16.5" customHeight="1">
      <c r="A130" s="110">
        <f>A20</f>
        <v>45226</v>
      </c>
      <c r="B130" s="257" t="s">
        <v>11</v>
      </c>
      <c r="C130" s="257">
        <v>10</v>
      </c>
      <c r="D130" s="85" t="str">
        <f>IF(C130,"公斤","")</f>
        <v>公斤</v>
      </c>
      <c r="E130" s="140" t="s">
        <v>92</v>
      </c>
      <c r="F130" s="18">
        <v>4</v>
      </c>
      <c r="G130" s="117" t="s">
        <v>50</v>
      </c>
      <c r="H130" s="118">
        <v>1</v>
      </c>
      <c r="I130" s="94" t="s">
        <v>10</v>
      </c>
      <c r="J130" s="95">
        <v>7</v>
      </c>
      <c r="K130" s="257" t="s">
        <v>93</v>
      </c>
      <c r="L130" s="18">
        <v>3</v>
      </c>
    </row>
    <row r="131" spans="1:20" ht="16.5" customHeight="1">
      <c r="A131" s="108"/>
      <c r="B131" s="257" t="s">
        <v>64</v>
      </c>
      <c r="C131" s="257">
        <v>0.4</v>
      </c>
      <c r="D131" s="85" t="str">
        <f>IF(C131,"公斤","")</f>
        <v>公斤</v>
      </c>
      <c r="E131" s="140" t="s">
        <v>219</v>
      </c>
      <c r="F131" s="18">
        <v>4</v>
      </c>
      <c r="G131" s="117" t="s">
        <v>30</v>
      </c>
      <c r="H131" s="118">
        <v>1</v>
      </c>
      <c r="I131" s="88" t="s">
        <v>12</v>
      </c>
      <c r="J131" s="89">
        <v>0.05</v>
      </c>
      <c r="K131" s="257" t="s">
        <v>147</v>
      </c>
      <c r="L131" s="18">
        <v>0.1</v>
      </c>
    </row>
    <row r="132" spans="1:20" ht="16.5" customHeight="1">
      <c r="A132" s="24"/>
      <c r="B132" s="120"/>
      <c r="C132" s="24"/>
      <c r="D132" s="24"/>
      <c r="E132" s="140" t="s">
        <v>74</v>
      </c>
      <c r="F132" s="18">
        <v>4</v>
      </c>
      <c r="G132" s="86" t="s">
        <v>28</v>
      </c>
      <c r="H132" s="92">
        <v>1</v>
      </c>
      <c r="I132" s="88"/>
      <c r="J132" s="89"/>
      <c r="K132" s="257" t="s">
        <v>87</v>
      </c>
      <c r="L132" s="18">
        <v>0.05</v>
      </c>
    </row>
    <row r="133" spans="1:20" ht="16.5" customHeight="1">
      <c r="A133" s="24"/>
      <c r="B133" s="257"/>
      <c r="C133" s="257"/>
      <c r="D133" s="24"/>
      <c r="E133" s="140" t="s">
        <v>256</v>
      </c>
      <c r="F133" s="18"/>
      <c r="G133" s="38" t="s">
        <v>48</v>
      </c>
      <c r="H133" s="83">
        <v>0.01</v>
      </c>
      <c r="I133" s="88"/>
      <c r="J133" s="89"/>
      <c r="K133" s="257" t="s">
        <v>335</v>
      </c>
      <c r="L133" s="18"/>
    </row>
    <row r="134" spans="1:20" ht="16.5" customHeight="1">
      <c r="A134" s="108"/>
      <c r="B134" s="120"/>
      <c r="C134" s="24"/>
      <c r="D134" s="24"/>
      <c r="E134" s="140" t="s">
        <v>12</v>
      </c>
      <c r="F134" s="18">
        <v>0.05</v>
      </c>
      <c r="G134" s="38" t="s">
        <v>16</v>
      </c>
      <c r="H134" s="83">
        <v>0.05</v>
      </c>
      <c r="I134" s="88"/>
      <c r="J134" s="89"/>
      <c r="K134" s="98"/>
      <c r="L134" s="112"/>
    </row>
    <row r="135" spans="1:20" ht="16.5" customHeight="1">
      <c r="A135" s="108" t="str">
        <f>B21</f>
        <v>一</v>
      </c>
      <c r="B135" s="275" t="s">
        <v>57</v>
      </c>
      <c r="C135" s="275"/>
      <c r="D135" s="24"/>
      <c r="E135" s="257" t="s">
        <v>84</v>
      </c>
      <c r="F135" s="257"/>
      <c r="G135" s="257" t="s">
        <v>372</v>
      </c>
      <c r="H135" s="18"/>
      <c r="I135" s="88" t="s">
        <v>1</v>
      </c>
      <c r="J135" s="89"/>
      <c r="K135" s="100" t="s">
        <v>100</v>
      </c>
      <c r="L135" s="96"/>
      <c r="M135" s="248" t="s">
        <v>114</v>
      </c>
      <c r="N135" s="72"/>
      <c r="O135" s="49"/>
      <c r="P135" s="69"/>
      <c r="Q135" s="71"/>
      <c r="R135" s="72"/>
      <c r="T135" s="72"/>
    </row>
    <row r="136" spans="1:20" ht="16.5" customHeight="1">
      <c r="A136" s="110">
        <f>A21</f>
        <v>45229</v>
      </c>
      <c r="B136" s="257" t="s">
        <v>11</v>
      </c>
      <c r="C136" s="257">
        <v>10</v>
      </c>
      <c r="D136" s="24"/>
      <c r="E136" s="140" t="s">
        <v>470</v>
      </c>
      <c r="F136" s="18">
        <v>6</v>
      </c>
      <c r="G136" s="140" t="s">
        <v>269</v>
      </c>
      <c r="H136" s="18">
        <v>5</v>
      </c>
      <c r="I136" s="94" t="s">
        <v>10</v>
      </c>
      <c r="J136" s="95">
        <v>7</v>
      </c>
      <c r="K136" s="101" t="s">
        <v>101</v>
      </c>
      <c r="L136" s="101">
        <v>0.1</v>
      </c>
      <c r="M136" s="246"/>
      <c r="N136" s="73"/>
      <c r="O136" s="49"/>
      <c r="P136" s="54"/>
      <c r="Q136" s="71"/>
      <c r="R136" s="73"/>
      <c r="T136" s="73"/>
    </row>
    <row r="137" spans="1:20" ht="16.5" customHeight="1">
      <c r="A137" s="108"/>
      <c r="B137" s="257"/>
      <c r="C137" s="257"/>
      <c r="D137" s="24"/>
      <c r="E137" s="140"/>
      <c r="F137" s="161"/>
      <c r="G137" s="140" t="s">
        <v>373</v>
      </c>
      <c r="H137" s="18">
        <v>2</v>
      </c>
      <c r="I137" s="88" t="s">
        <v>12</v>
      </c>
      <c r="J137" s="89">
        <v>0.05</v>
      </c>
      <c r="K137" s="88" t="s">
        <v>102</v>
      </c>
      <c r="L137" s="96">
        <v>1</v>
      </c>
      <c r="M137" s="133"/>
      <c r="N137" s="53"/>
      <c r="O137" s="74"/>
      <c r="P137" s="54"/>
      <c r="Q137" s="51"/>
      <c r="R137" s="53"/>
      <c r="T137" s="53"/>
    </row>
    <row r="138" spans="1:20" ht="16.5" customHeight="1">
      <c r="A138" s="24"/>
      <c r="B138" s="257"/>
      <c r="C138" s="257"/>
      <c r="D138" s="24"/>
      <c r="E138" s="140"/>
      <c r="F138" s="161"/>
      <c r="G138" s="140" t="s">
        <v>95</v>
      </c>
      <c r="H138" s="18">
        <v>0.01</v>
      </c>
      <c r="I138" s="88"/>
      <c r="J138" s="89"/>
      <c r="K138" s="88" t="s">
        <v>17</v>
      </c>
      <c r="L138" s="96">
        <v>0.05</v>
      </c>
      <c r="M138" s="135"/>
      <c r="N138" s="54"/>
      <c r="O138" s="49"/>
      <c r="P138" s="54"/>
      <c r="Q138" s="75"/>
      <c r="R138" s="54"/>
      <c r="T138" s="54"/>
    </row>
    <row r="139" spans="1:20" ht="16.5" customHeight="1">
      <c r="A139" s="24"/>
      <c r="B139" s="257"/>
      <c r="C139" s="257"/>
      <c r="D139" s="24"/>
      <c r="E139" s="140"/>
      <c r="F139" s="18"/>
      <c r="G139" s="140" t="s">
        <v>12</v>
      </c>
      <c r="H139" s="18">
        <v>0.05</v>
      </c>
      <c r="I139" s="88"/>
      <c r="J139" s="89"/>
      <c r="K139" s="38" t="s">
        <v>366</v>
      </c>
      <c r="L139" s="96">
        <v>1</v>
      </c>
      <c r="M139" s="135"/>
      <c r="N139" s="54"/>
      <c r="O139" s="49"/>
      <c r="P139" s="54"/>
      <c r="Q139" s="49"/>
      <c r="R139" s="54"/>
      <c r="T139" s="54"/>
    </row>
    <row r="140" spans="1:20" ht="16.5" customHeight="1">
      <c r="A140" s="24"/>
      <c r="B140" s="257"/>
      <c r="C140" s="257"/>
      <c r="D140" s="24"/>
      <c r="E140" s="38"/>
      <c r="F140" s="83"/>
      <c r="G140" s="38"/>
      <c r="H140" s="83"/>
      <c r="I140" s="88"/>
      <c r="J140" s="89"/>
      <c r="K140" s="99"/>
      <c r="L140" s="96"/>
      <c r="M140" s="8"/>
      <c r="N140" s="54"/>
      <c r="O140" s="76"/>
      <c r="P140" s="69"/>
      <c r="Q140" s="49"/>
      <c r="R140" s="54"/>
      <c r="T140" s="54"/>
    </row>
    <row r="141" spans="1:20" ht="16.5" customHeight="1">
      <c r="A141" s="108" t="str">
        <f>B22</f>
        <v>二</v>
      </c>
      <c r="B141" s="166" t="s">
        <v>0</v>
      </c>
      <c r="C141" s="257"/>
      <c r="D141" s="24"/>
      <c r="E141" s="257" t="s">
        <v>258</v>
      </c>
      <c r="F141" s="257"/>
      <c r="G141" s="257" t="s">
        <v>374</v>
      </c>
      <c r="H141" s="18"/>
      <c r="I141" s="88" t="s">
        <v>1</v>
      </c>
      <c r="J141" s="89"/>
      <c r="K141" s="91" t="s">
        <v>131</v>
      </c>
      <c r="L141" s="245"/>
      <c r="M141" s="250" t="s">
        <v>456</v>
      </c>
      <c r="N141" s="63"/>
      <c r="O141" s="69"/>
      <c r="P141" s="49"/>
      <c r="Q141" s="69"/>
      <c r="R141" s="71"/>
      <c r="T141" s="72"/>
    </row>
    <row r="142" spans="1:20" ht="16.5" customHeight="1">
      <c r="A142" s="110">
        <f>A22</f>
        <v>45230</v>
      </c>
      <c r="B142" s="257" t="s">
        <v>11</v>
      </c>
      <c r="C142" s="257">
        <v>7</v>
      </c>
      <c r="D142" s="24"/>
      <c r="E142" s="140" t="s">
        <v>75</v>
      </c>
      <c r="F142" s="18">
        <v>6</v>
      </c>
      <c r="G142" s="140" t="s">
        <v>288</v>
      </c>
      <c r="H142" s="18">
        <v>4</v>
      </c>
      <c r="I142" s="94" t="s">
        <v>10</v>
      </c>
      <c r="J142" s="95">
        <v>7</v>
      </c>
      <c r="K142" s="38" t="s">
        <v>28</v>
      </c>
      <c r="L142" s="96">
        <v>3</v>
      </c>
      <c r="M142" s="8"/>
      <c r="N142" s="77"/>
      <c r="O142" s="78"/>
      <c r="P142" s="49"/>
      <c r="Q142" s="54"/>
      <c r="R142" s="49"/>
      <c r="T142" s="53"/>
    </row>
    <row r="143" spans="1:20" ht="16.5" customHeight="1">
      <c r="A143" s="108"/>
      <c r="B143" s="257" t="s">
        <v>13</v>
      </c>
      <c r="C143" s="257">
        <v>3</v>
      </c>
      <c r="D143" s="24"/>
      <c r="E143" s="140" t="s">
        <v>259</v>
      </c>
      <c r="F143" s="18">
        <v>3</v>
      </c>
      <c r="G143" s="140" t="s">
        <v>244</v>
      </c>
      <c r="H143" s="18">
        <v>3</v>
      </c>
      <c r="I143" s="88" t="s">
        <v>12</v>
      </c>
      <c r="J143" s="89">
        <v>0.05</v>
      </c>
      <c r="K143" s="38" t="s">
        <v>20</v>
      </c>
      <c r="L143" s="96">
        <v>1</v>
      </c>
      <c r="M143" s="8"/>
      <c r="N143" s="63"/>
      <c r="O143" s="78"/>
      <c r="P143" s="74"/>
      <c r="Q143" s="54"/>
      <c r="R143" s="51"/>
      <c r="T143" s="53"/>
    </row>
    <row r="144" spans="1:20" ht="16.5" customHeight="1">
      <c r="A144" s="24"/>
      <c r="B144" s="120"/>
      <c r="C144" s="24"/>
      <c r="D144" s="24"/>
      <c r="E144" s="140" t="s">
        <v>12</v>
      </c>
      <c r="F144" s="18">
        <v>0.05</v>
      </c>
      <c r="G144" s="140" t="s">
        <v>292</v>
      </c>
      <c r="H144" s="18">
        <v>0.01</v>
      </c>
      <c r="I144" s="88"/>
      <c r="J144" s="89"/>
      <c r="K144" s="38" t="s">
        <v>17</v>
      </c>
      <c r="L144" s="96">
        <v>0.05</v>
      </c>
      <c r="M144" s="8"/>
      <c r="N144" s="77"/>
      <c r="O144" s="78"/>
      <c r="P144" s="49"/>
      <c r="Q144" s="54"/>
      <c r="R144" s="51"/>
      <c r="T144" s="53"/>
    </row>
    <row r="145" spans="1:20" ht="16.5" customHeight="1">
      <c r="A145" s="24"/>
      <c r="B145" s="257"/>
      <c r="C145" s="257"/>
      <c r="D145" s="24"/>
      <c r="E145" s="140"/>
      <c r="F145" s="18"/>
      <c r="G145" s="140" t="s">
        <v>73</v>
      </c>
      <c r="H145" s="18">
        <v>0.5</v>
      </c>
      <c r="I145" s="88"/>
      <c r="J145" s="89"/>
      <c r="K145" s="38" t="s">
        <v>366</v>
      </c>
      <c r="L145" s="96">
        <v>1</v>
      </c>
      <c r="M145" s="8"/>
      <c r="N145" s="49"/>
      <c r="O145" s="54"/>
      <c r="P145" s="49"/>
      <c r="Q145" s="54"/>
      <c r="R145" s="51"/>
      <c r="T145" s="53"/>
    </row>
    <row r="146" spans="1:20" ht="16.5" customHeight="1">
      <c r="A146" s="24"/>
      <c r="B146" s="257"/>
      <c r="C146" s="257"/>
      <c r="D146" s="24"/>
      <c r="E146" s="113"/>
      <c r="F146" s="40"/>
      <c r="G146" s="140" t="s">
        <v>12</v>
      </c>
      <c r="H146" s="18">
        <v>0.05</v>
      </c>
      <c r="I146" s="88"/>
      <c r="J146" s="89"/>
      <c r="K146" s="98"/>
      <c r="L146" s="112"/>
      <c r="M146" s="8"/>
      <c r="N146" s="79"/>
      <c r="O146" s="69"/>
      <c r="P146" s="76"/>
      <c r="Q146" s="69"/>
      <c r="R146" s="80"/>
      <c r="T146" s="69"/>
    </row>
    <row r="147" spans="1:20" ht="16.5" customHeight="1">
      <c r="A147" s="241" t="s">
        <v>379</v>
      </c>
      <c r="B147" s="151" t="s">
        <v>260</v>
      </c>
      <c r="C147" s="100"/>
      <c r="D147" s="85"/>
      <c r="E147" s="206" t="s">
        <v>263</v>
      </c>
      <c r="F147" s="206"/>
      <c r="G147" s="151" t="s">
        <v>378</v>
      </c>
      <c r="H147" s="151"/>
      <c r="I147" s="88" t="s">
        <v>1</v>
      </c>
      <c r="J147" s="89"/>
      <c r="K147" s="210" t="s">
        <v>310</v>
      </c>
      <c r="L147" s="255"/>
      <c r="M147" s="248" t="s">
        <v>118</v>
      </c>
    </row>
    <row r="148" spans="1:20" ht="16.5" customHeight="1">
      <c r="A148" s="110"/>
      <c r="B148" s="207" t="s">
        <v>205</v>
      </c>
      <c r="C148" s="206">
        <v>4</v>
      </c>
      <c r="D148" s="85"/>
      <c r="E148" s="240" t="s">
        <v>222</v>
      </c>
      <c r="F148" s="207">
        <v>6</v>
      </c>
      <c r="G148" s="256" t="s">
        <v>275</v>
      </c>
      <c r="H148" s="255">
        <v>4</v>
      </c>
      <c r="I148" s="94" t="s">
        <v>10</v>
      </c>
      <c r="J148" s="95">
        <v>7</v>
      </c>
      <c r="K148" s="210" t="s">
        <v>146</v>
      </c>
      <c r="L148" s="255">
        <v>1.1000000000000001</v>
      </c>
    </row>
    <row r="149" spans="1:20" ht="16.5" customHeight="1">
      <c r="A149" s="115"/>
      <c r="B149" s="120"/>
      <c r="C149" s="24"/>
      <c r="D149" s="85"/>
      <c r="E149" s="240" t="s">
        <v>223</v>
      </c>
      <c r="F149" s="207">
        <v>4</v>
      </c>
      <c r="G149" s="86"/>
      <c r="H149" s="92"/>
      <c r="I149" s="88" t="s">
        <v>12</v>
      </c>
      <c r="J149" s="89">
        <v>0.05</v>
      </c>
      <c r="K149" s="210" t="s">
        <v>311</v>
      </c>
      <c r="L149" s="255">
        <v>3</v>
      </c>
      <c r="M149" s="8"/>
    </row>
    <row r="150" spans="1:20" ht="16.5" customHeight="1">
      <c r="A150" s="24"/>
      <c r="B150" s="120"/>
      <c r="C150" s="24"/>
      <c r="D150" s="24"/>
      <c r="E150" s="240" t="s">
        <v>70</v>
      </c>
      <c r="F150" s="207">
        <v>1</v>
      </c>
      <c r="G150" s="86"/>
      <c r="H150" s="92"/>
      <c r="I150" s="88"/>
      <c r="J150" s="89"/>
      <c r="K150" s="210" t="s">
        <v>312</v>
      </c>
      <c r="L150" s="255">
        <v>1</v>
      </c>
      <c r="M150" s="8"/>
    </row>
    <row r="151" spans="1:20" ht="16.5" customHeight="1">
      <c r="A151" s="24"/>
      <c r="B151" s="120"/>
      <c r="C151" s="24"/>
      <c r="D151" s="24"/>
      <c r="E151" s="240" t="s">
        <v>264</v>
      </c>
      <c r="F151" s="207">
        <v>1</v>
      </c>
      <c r="G151" s="38"/>
      <c r="H151" s="83"/>
      <c r="I151" s="88"/>
      <c r="J151" s="89"/>
      <c r="K151" s="210" t="s">
        <v>313</v>
      </c>
      <c r="L151" s="255">
        <v>0.1</v>
      </c>
      <c r="M151" s="8"/>
    </row>
    <row r="152" spans="1:20" ht="16.5" customHeight="1">
      <c r="A152" s="108"/>
      <c r="B152" s="120"/>
      <c r="C152" s="24"/>
      <c r="D152" s="85" t="str">
        <f>IF(C139,"公斤","")</f>
        <v/>
      </c>
      <c r="E152" s="240" t="s">
        <v>265</v>
      </c>
      <c r="F152" s="207">
        <v>1</v>
      </c>
      <c r="G152" s="106"/>
      <c r="H152" s="93"/>
      <c r="I152" s="88"/>
      <c r="J152" s="89"/>
      <c r="K152" s="98"/>
      <c r="L152" s="112"/>
      <c r="M152" s="8"/>
    </row>
    <row r="153" spans="1:20" s="17" customFormat="1" ht="16.2" customHeight="1">
      <c r="A153" s="24" t="s">
        <v>380</v>
      </c>
      <c r="B153" s="151" t="s">
        <v>0</v>
      </c>
      <c r="C153" s="206"/>
      <c r="D153" s="85"/>
      <c r="E153" s="206" t="s">
        <v>266</v>
      </c>
      <c r="F153" s="206"/>
      <c r="G153" s="206" t="s">
        <v>381</v>
      </c>
      <c r="H153" s="207"/>
      <c r="I153" s="88"/>
      <c r="J153" s="89"/>
      <c r="K153" s="206" t="s">
        <v>386</v>
      </c>
      <c r="L153" s="207"/>
      <c r="M153" s="248" t="s">
        <v>169</v>
      </c>
      <c r="O153" s="10"/>
      <c r="P153" s="10"/>
      <c r="Q153" s="10"/>
      <c r="R153" s="10"/>
    </row>
    <row r="154" spans="1:20" s="17" customFormat="1" ht="16.2" customHeight="1">
      <c r="A154" s="119"/>
      <c r="B154" s="206" t="s">
        <v>11</v>
      </c>
      <c r="C154" s="206">
        <v>7</v>
      </c>
      <c r="D154" s="85"/>
      <c r="E154" s="240" t="s">
        <v>72</v>
      </c>
      <c r="F154" s="207">
        <v>9</v>
      </c>
      <c r="G154" s="240" t="s">
        <v>97</v>
      </c>
      <c r="H154" s="207">
        <v>1.2</v>
      </c>
      <c r="I154" s="94"/>
      <c r="J154" s="95"/>
      <c r="K154" s="206" t="s">
        <v>387</v>
      </c>
      <c r="L154" s="207">
        <v>1.5</v>
      </c>
      <c r="M154" s="8"/>
      <c r="O154" s="10"/>
      <c r="P154" s="10"/>
      <c r="Q154" s="10"/>
      <c r="R154" s="10"/>
    </row>
    <row r="155" spans="1:20" s="17" customFormat="1" ht="16.2" customHeight="1">
      <c r="A155" s="115"/>
      <c r="B155" s="206" t="s">
        <v>13</v>
      </c>
      <c r="C155" s="206">
        <v>3</v>
      </c>
      <c r="D155" s="85"/>
      <c r="E155" s="240" t="s">
        <v>79</v>
      </c>
      <c r="F155" s="207">
        <v>3</v>
      </c>
      <c r="G155" s="240" t="s">
        <v>109</v>
      </c>
      <c r="H155" s="207">
        <v>6</v>
      </c>
      <c r="I155" s="88"/>
      <c r="J155" s="89"/>
      <c r="K155" s="206" t="s">
        <v>154</v>
      </c>
      <c r="L155" s="207">
        <v>1</v>
      </c>
      <c r="O155" s="10"/>
      <c r="P155" s="10"/>
      <c r="Q155" s="10"/>
      <c r="R155" s="10"/>
    </row>
    <row r="156" spans="1:20" s="17" customFormat="1" ht="16.2" customHeight="1">
      <c r="A156" s="115"/>
      <c r="B156" s="115"/>
      <c r="C156" s="115"/>
      <c r="D156" s="85"/>
      <c r="E156" s="240"/>
      <c r="F156" s="207"/>
      <c r="G156" s="240" t="s">
        <v>139</v>
      </c>
      <c r="H156" s="207">
        <v>0.01</v>
      </c>
      <c r="I156" s="88"/>
      <c r="J156" s="89"/>
      <c r="K156" s="38"/>
      <c r="L156" s="96"/>
      <c r="M156" s="8"/>
      <c r="O156" s="10"/>
      <c r="P156" s="10"/>
      <c r="Q156" s="10"/>
      <c r="R156" s="10"/>
    </row>
    <row r="157" spans="1:20" s="17" customFormat="1" ht="16.2" customHeight="1">
      <c r="A157" s="115"/>
      <c r="B157" s="115"/>
      <c r="C157" s="115"/>
      <c r="D157" s="85"/>
      <c r="E157" s="240" t="s">
        <v>12</v>
      </c>
      <c r="F157" s="207">
        <v>0.05</v>
      </c>
      <c r="G157" s="240" t="s">
        <v>12</v>
      </c>
      <c r="H157" s="207">
        <v>0.05</v>
      </c>
      <c r="I157" s="88"/>
      <c r="J157" s="89"/>
      <c r="K157" s="38"/>
      <c r="L157" s="96"/>
      <c r="M157" s="8"/>
      <c r="O157" s="10"/>
      <c r="P157" s="10"/>
      <c r="Q157" s="10"/>
      <c r="R157" s="10"/>
    </row>
    <row r="158" spans="1:20" s="17" customFormat="1" ht="16.2" customHeight="1">
      <c r="A158" s="115"/>
      <c r="B158" s="115"/>
      <c r="C158" s="115"/>
      <c r="D158" s="85"/>
      <c r="E158" s="113"/>
      <c r="F158" s="40"/>
      <c r="G158" s="106"/>
      <c r="H158" s="93"/>
      <c r="I158" s="88"/>
      <c r="J158" s="89"/>
      <c r="K158" s="38"/>
      <c r="L158" s="96"/>
      <c r="M158" s="8"/>
      <c r="O158" s="10"/>
      <c r="P158" s="10"/>
      <c r="Q158" s="10"/>
      <c r="R158" s="10"/>
    </row>
    <row r="159" spans="1:20" s="17" customFormat="1" ht="16.2" customHeight="1">
      <c r="A159" s="24" t="s">
        <v>66</v>
      </c>
      <c r="B159" s="151" t="s">
        <v>65</v>
      </c>
      <c r="C159" s="206"/>
      <c r="D159" s="85"/>
      <c r="E159" s="210" t="s">
        <v>217</v>
      </c>
      <c r="F159" s="210"/>
      <c r="G159" s="117" t="s">
        <v>383</v>
      </c>
      <c r="H159" s="243"/>
      <c r="I159" s="88"/>
      <c r="J159" s="89"/>
      <c r="K159" s="206" t="s">
        <v>145</v>
      </c>
      <c r="L159" s="207"/>
      <c r="M159" s="248" t="s">
        <v>115</v>
      </c>
      <c r="N159" s="184" t="s">
        <v>166</v>
      </c>
      <c r="O159" s="10"/>
      <c r="P159" s="10"/>
      <c r="Q159" s="10"/>
      <c r="R159" s="10"/>
    </row>
    <row r="160" spans="1:20" s="17" customFormat="1" ht="16.2" customHeight="1">
      <c r="A160" s="119"/>
      <c r="B160" s="206" t="s">
        <v>11</v>
      </c>
      <c r="C160" s="206">
        <v>10</v>
      </c>
      <c r="D160" s="85"/>
      <c r="E160" s="256" t="s">
        <v>218</v>
      </c>
      <c r="F160" s="255">
        <v>4</v>
      </c>
      <c r="G160" s="117" t="s">
        <v>156</v>
      </c>
      <c r="H160" s="243">
        <v>1.5</v>
      </c>
      <c r="I160" s="94"/>
      <c r="J160" s="95"/>
      <c r="K160" s="206" t="s">
        <v>93</v>
      </c>
      <c r="L160" s="207">
        <v>3</v>
      </c>
      <c r="O160" s="10"/>
      <c r="P160" s="10"/>
      <c r="Q160" s="10"/>
      <c r="R160" s="10"/>
    </row>
    <row r="161" spans="1:18" s="17" customFormat="1" ht="16.2" customHeight="1">
      <c r="A161" s="115"/>
      <c r="B161" s="206" t="s">
        <v>262</v>
      </c>
      <c r="C161" s="206">
        <v>0.05</v>
      </c>
      <c r="D161" s="85"/>
      <c r="E161" s="256" t="s">
        <v>219</v>
      </c>
      <c r="F161" s="255">
        <v>4</v>
      </c>
      <c r="G161" s="117" t="s">
        <v>74</v>
      </c>
      <c r="H161" s="243">
        <v>4</v>
      </c>
      <c r="I161" s="88"/>
      <c r="J161" s="89"/>
      <c r="K161" s="206" t="s">
        <v>334</v>
      </c>
      <c r="L161" s="207">
        <v>0.1</v>
      </c>
      <c r="O161" s="10"/>
      <c r="P161" s="10"/>
      <c r="Q161" s="10"/>
      <c r="R161" s="10"/>
    </row>
    <row r="162" spans="1:18" s="17" customFormat="1" ht="16.2" customHeight="1">
      <c r="A162" s="115"/>
      <c r="B162" s="115"/>
      <c r="C162" s="115"/>
      <c r="D162" s="85"/>
      <c r="E162" s="256" t="s">
        <v>74</v>
      </c>
      <c r="F162" s="255">
        <v>4</v>
      </c>
      <c r="G162" s="240" t="s">
        <v>73</v>
      </c>
      <c r="H162" s="207">
        <v>1</v>
      </c>
      <c r="I162" s="88"/>
      <c r="J162" s="89"/>
      <c r="K162" s="117" t="s">
        <v>389</v>
      </c>
      <c r="L162" s="243"/>
      <c r="O162" s="10"/>
      <c r="P162" s="10"/>
      <c r="Q162" s="10"/>
      <c r="R162" s="10"/>
    </row>
    <row r="163" spans="1:18" s="17" customFormat="1" ht="16.2" customHeight="1">
      <c r="A163" s="115"/>
      <c r="B163" s="115"/>
      <c r="C163" s="115"/>
      <c r="D163" s="85"/>
      <c r="E163" s="256" t="s">
        <v>12</v>
      </c>
      <c r="F163" s="255">
        <v>0.05</v>
      </c>
      <c r="G163" s="240" t="s">
        <v>12</v>
      </c>
      <c r="H163" s="207">
        <v>0.05</v>
      </c>
      <c r="I163" s="88"/>
      <c r="J163" s="89"/>
      <c r="K163" s="206" t="s">
        <v>87</v>
      </c>
      <c r="L163" s="207">
        <v>0.05</v>
      </c>
      <c r="O163" s="10"/>
      <c r="P163" s="10"/>
      <c r="Q163" s="10"/>
      <c r="R163" s="10"/>
    </row>
    <row r="164" spans="1:18" s="17" customFormat="1" ht="16.2" customHeight="1">
      <c r="A164" s="171"/>
      <c r="B164" s="257"/>
      <c r="C164" s="257"/>
      <c r="D164" s="85"/>
      <c r="E164" s="140"/>
      <c r="F164" s="18"/>
      <c r="G164" s="38"/>
      <c r="H164" s="83"/>
      <c r="I164" s="88"/>
      <c r="J164" s="89"/>
      <c r="K164" s="99"/>
      <c r="L164" s="96"/>
      <c r="O164" s="10"/>
      <c r="P164" s="10"/>
      <c r="Q164" s="10"/>
      <c r="R164" s="10"/>
    </row>
    <row r="165" spans="1:18" ht="15.9" customHeight="1">
      <c r="A165" s="131"/>
      <c r="B165" s="157"/>
      <c r="C165" s="131"/>
      <c r="D165" s="131"/>
      <c r="E165" s="141"/>
      <c r="F165" s="158"/>
      <c r="G165" s="149"/>
      <c r="H165" s="150"/>
      <c r="I165" s="131"/>
      <c r="J165" s="131"/>
      <c r="K165" s="132"/>
      <c r="L165" s="138"/>
    </row>
    <row r="166" spans="1:18" ht="15.9" customHeight="1">
      <c r="A166" s="24"/>
      <c r="B166" s="120"/>
      <c r="C166" s="24"/>
      <c r="D166" s="24"/>
      <c r="E166" s="106"/>
      <c r="F166" s="93"/>
      <c r="G166" s="24"/>
      <c r="H166" s="24"/>
      <c r="I166" s="24"/>
      <c r="J166" s="24"/>
      <c r="K166" s="38"/>
      <c r="L166" s="96"/>
    </row>
    <row r="167" spans="1:18" ht="15.9" customHeight="1">
      <c r="A167" s="61"/>
      <c r="C167" s="4"/>
      <c r="D167" s="4"/>
      <c r="E167" s="43"/>
      <c r="F167" s="43"/>
      <c r="G167" s="4"/>
      <c r="H167" s="4"/>
    </row>
  </sheetData>
  <mergeCells count="15">
    <mergeCell ref="B117:C117"/>
    <mergeCell ref="B123:C123"/>
    <mergeCell ref="B135:C135"/>
    <mergeCell ref="B81:C81"/>
    <mergeCell ref="B87:C87"/>
    <mergeCell ref="B93:C93"/>
    <mergeCell ref="B99:C99"/>
    <mergeCell ref="B105:C105"/>
    <mergeCell ref="B111:C111"/>
    <mergeCell ref="B75:C75"/>
    <mergeCell ref="B27:C27"/>
    <mergeCell ref="B39:C39"/>
    <mergeCell ref="B45:C45"/>
    <mergeCell ref="B51:C51"/>
    <mergeCell ref="B57:C57"/>
  </mergeCells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5" manualBreakCount="5">
    <brk id="24" max="15" man="1"/>
    <brk id="56" max="15" man="1"/>
    <brk id="74" max="15" man="1"/>
    <brk id="104" max="15" man="1"/>
    <brk id="134" max="15" man="1"/>
  </rowBreaks>
  <colBreaks count="1" manualBreakCount="1">
    <brk id="14" max="16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67"/>
  <sheetViews>
    <sheetView view="pageBreakPreview" topLeftCell="A103" zoomScaleNormal="120" zoomScaleSheetLayoutView="100" workbookViewId="0">
      <selection activeCell="E37" sqref="E37"/>
    </sheetView>
  </sheetViews>
  <sheetFormatPr defaultColWidth="9" defaultRowHeight="19.8"/>
  <cols>
    <col min="1" max="1" width="6" style="1" customWidth="1"/>
    <col min="2" max="2" width="4" style="5" customWidth="1"/>
    <col min="3" max="3" width="5" style="1" customWidth="1"/>
    <col min="4" max="4" width="8" style="1" customWidth="1"/>
    <col min="5" max="5" width="9" style="17" customWidth="1"/>
    <col min="6" max="6" width="13.6640625" style="17" customWidth="1"/>
    <col min="7" max="7" width="9" style="1" customWidth="1"/>
    <col min="8" max="8" width="14.109375" style="1" customWidth="1"/>
    <col min="9" max="9" width="9" style="1" customWidth="1"/>
    <col min="10" max="10" width="18.109375" style="1" customWidth="1"/>
    <col min="11" max="12" width="5.21875" style="1" customWidth="1"/>
    <col min="13" max="13" width="9.88671875" style="1" customWidth="1"/>
    <col min="14" max="14" width="12.88671875" style="6" customWidth="1"/>
    <col min="15" max="15" width="5.44140625" style="9" customWidth="1"/>
    <col min="16" max="16" width="5.33203125" style="10" customWidth="1"/>
    <col min="17" max="18" width="6.33203125" style="10" customWidth="1"/>
    <col min="19" max="19" width="6" style="10" customWidth="1"/>
    <col min="20" max="20" width="6.6640625" style="10" customWidth="1"/>
    <col min="21" max="21" width="5.109375" style="1" customWidth="1"/>
    <col min="22" max="22" width="4.6640625" style="1" customWidth="1"/>
    <col min="23" max="23" width="4.77734375" style="1" customWidth="1"/>
    <col min="24" max="16384" width="9" style="1"/>
  </cols>
  <sheetData>
    <row r="1" spans="1:23">
      <c r="A1" s="81">
        <v>112</v>
      </c>
      <c r="B1" s="172"/>
      <c r="C1" s="4"/>
      <c r="D1" s="1">
        <v>112</v>
      </c>
      <c r="E1" s="17" t="s">
        <v>2</v>
      </c>
      <c r="F1" s="124" t="s">
        <v>54</v>
      </c>
      <c r="G1" s="4" t="s">
        <v>53</v>
      </c>
      <c r="H1" s="15">
        <v>10</v>
      </c>
      <c r="I1" s="1" t="s">
        <v>459</v>
      </c>
      <c r="K1" s="58" t="s">
        <v>41</v>
      </c>
      <c r="M1" s="7"/>
      <c r="N1" s="58"/>
    </row>
    <row r="2" spans="1:23" ht="16.5" customHeight="1">
      <c r="A2" s="173" t="s">
        <v>33</v>
      </c>
      <c r="B2" s="174" t="s">
        <v>52</v>
      </c>
      <c r="C2" s="55" t="s">
        <v>5</v>
      </c>
      <c r="D2" s="59" t="s">
        <v>34</v>
      </c>
      <c r="E2" s="60" t="s">
        <v>7</v>
      </c>
      <c r="F2" s="129" t="s">
        <v>35</v>
      </c>
      <c r="G2" s="56" t="s">
        <v>8</v>
      </c>
      <c r="H2" s="130" t="s">
        <v>36</v>
      </c>
      <c r="I2" s="57" t="s">
        <v>9</v>
      </c>
      <c r="J2" s="129" t="s">
        <v>37</v>
      </c>
      <c r="K2" s="257" t="s">
        <v>10</v>
      </c>
      <c r="L2" s="35" t="s">
        <v>38</v>
      </c>
      <c r="M2" s="257" t="s">
        <v>3</v>
      </c>
      <c r="N2" s="129" t="s">
        <v>39</v>
      </c>
      <c r="O2" s="34" t="s">
        <v>167</v>
      </c>
      <c r="P2" s="34" t="s">
        <v>168</v>
      </c>
      <c r="Q2" s="31" t="s">
        <v>22</v>
      </c>
      <c r="R2" s="31" t="s">
        <v>23</v>
      </c>
      <c r="S2" s="32" t="s">
        <v>24</v>
      </c>
      <c r="T2" s="31" t="s">
        <v>25</v>
      </c>
      <c r="U2" s="33" t="s">
        <v>170</v>
      </c>
      <c r="V2" s="31" t="s">
        <v>26</v>
      </c>
      <c r="W2" s="32" t="s">
        <v>27</v>
      </c>
    </row>
    <row r="3" spans="1:23" ht="23.1" customHeight="1">
      <c r="A3" s="125">
        <v>45201</v>
      </c>
      <c r="B3" s="123" t="str">
        <f>IF(A3="","",RIGHT(TEXT(WEEKDAY(A3),"[$-404]aaaa;@"),1))</f>
        <v>一</v>
      </c>
      <c r="C3" s="127" t="str">
        <f>B27</f>
        <v>白米飯</v>
      </c>
      <c r="D3" s="35" t="str">
        <f>B28&amp;B29</f>
        <v>米</v>
      </c>
      <c r="E3" s="20" t="str">
        <f>E27</f>
        <v>香炸素火腿</v>
      </c>
      <c r="F3" s="41" t="str">
        <f>PHONETIC(E28:E32)</f>
        <v>素火腿</v>
      </c>
      <c r="G3" s="34" t="str">
        <f>G27</f>
        <v>牛蒡豆腐</v>
      </c>
      <c r="H3" s="41" t="str">
        <f>PHONETIC(G28:G32)</f>
        <v>豆腐牛蒡絲素肉薑</v>
      </c>
      <c r="I3" s="34" t="str">
        <f>I27</f>
        <v>清炒花椰</v>
      </c>
      <c r="J3" s="41" t="str">
        <f>PHONETIC(I28:I32)</f>
        <v>花椰菜胡蘿蔔薑</v>
      </c>
      <c r="K3" s="36" t="s">
        <v>1</v>
      </c>
      <c r="L3" s="152" t="s">
        <v>412</v>
      </c>
      <c r="M3" s="42" t="str">
        <f>M27</f>
        <v>蛋花芽湯</v>
      </c>
      <c r="N3" s="183" t="str">
        <f>PHONETIC(M28:M31)</f>
        <v>乾裙帶菜薑雞蛋</v>
      </c>
      <c r="O3" s="30" t="str">
        <f>O27</f>
        <v>果汁</v>
      </c>
      <c r="Q3" s="44">
        <v>5.3</v>
      </c>
      <c r="R3" s="44">
        <v>2.5</v>
      </c>
      <c r="S3" s="45">
        <v>1.9</v>
      </c>
      <c r="T3" s="44">
        <v>2.8</v>
      </c>
      <c r="U3" s="37"/>
      <c r="V3" s="46"/>
      <c r="W3" s="47">
        <f>Q3*70+R3*75+S3*25+T3*45+U3*120+V3*60</f>
        <v>732</v>
      </c>
    </row>
    <row r="4" spans="1:23" ht="23.1" customHeight="1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127" t="str">
        <f>B33</f>
        <v>糙米飯</v>
      </c>
      <c r="D4" s="35" t="str">
        <f>B34&amp;B35</f>
        <v>米糙米</v>
      </c>
      <c r="E4" s="20" t="str">
        <f>E33</f>
        <v>家常麵腸</v>
      </c>
      <c r="F4" s="41" t="str">
        <f>PHONETIC(E34:E38)</f>
        <v>麵腸乾海帶薑</v>
      </c>
      <c r="G4" s="85" t="str">
        <f>G33</f>
        <v>白菜凍腐</v>
      </c>
      <c r="H4" s="41" t="str">
        <f>PHONETIC(G34:G38)</f>
        <v>凍豆腐結球白菜乾香菇胡蘿蔔薑</v>
      </c>
      <c r="I4" s="85" t="str">
        <f>I33</f>
        <v>碎脯蛋香</v>
      </c>
      <c r="J4" s="41" t="str">
        <f>PHONETIC(I34:I38)</f>
        <v>雞蛋蘿蔔乾白蘿蔔薑</v>
      </c>
      <c r="K4" s="36" t="s">
        <v>1</v>
      </c>
      <c r="L4" s="152" t="s">
        <v>412</v>
      </c>
      <c r="M4" s="121" t="str">
        <f>M33</f>
        <v>茄香蔬湯</v>
      </c>
      <c r="N4" s="183" t="str">
        <f>PHONETIC(M34:M37)</f>
        <v>番茄糊時蔬</v>
      </c>
      <c r="O4" s="30" t="str">
        <f>O33</f>
        <v>TAP豆漿</v>
      </c>
      <c r="Q4" s="182">
        <v>6</v>
      </c>
      <c r="R4" s="44">
        <v>2.5</v>
      </c>
      <c r="S4" s="45">
        <v>1.8</v>
      </c>
      <c r="T4" s="44">
        <v>2.9</v>
      </c>
      <c r="U4" s="37"/>
      <c r="V4" s="46">
        <v>1</v>
      </c>
      <c r="W4" s="47">
        <f t="shared" ref="W4:W22" si="1">Q4*70+R4*75+S4*25+T4*45+U4*120+V4*60</f>
        <v>843</v>
      </c>
    </row>
    <row r="5" spans="1:23" ht="23.1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27" t="str">
        <f>B39</f>
        <v>米粉特餐</v>
      </c>
      <c r="D5" s="35" t="str">
        <f>B40&amp;B41</f>
        <v>米粉</v>
      </c>
      <c r="E5" s="20" t="str">
        <f>E39</f>
        <v>米粉配料</v>
      </c>
      <c r="F5" s="41" t="str">
        <f>PHONETIC(E40:E44)</f>
        <v>素肉時蔬胡蘿蔔薑</v>
      </c>
      <c r="G5" s="19" t="str">
        <f>G39</f>
        <v>原味薯餅</v>
      </c>
      <c r="H5" s="41" t="str">
        <f>PHONETIC(G40:G44)</f>
        <v>薯餅</v>
      </c>
      <c r="I5" s="34" t="str">
        <f>I39</f>
        <v>蜜汁豆干</v>
      </c>
      <c r="J5" s="41" t="str">
        <f>PHONETIC(I40:I44)</f>
        <v>豆干薑</v>
      </c>
      <c r="K5" s="36" t="s">
        <v>1</v>
      </c>
      <c r="L5" s="152" t="s">
        <v>412</v>
      </c>
      <c r="M5" s="30" t="str">
        <f>M39</f>
        <v>三絲羹湯</v>
      </c>
      <c r="N5" s="183" t="str">
        <f>PHONETIC(M40:M43)</f>
        <v>雞蛋脆筍白蘿蔔乾木耳</v>
      </c>
      <c r="O5" s="30" t="str">
        <f>O39</f>
        <v>小餐包</v>
      </c>
      <c r="Q5" s="44">
        <v>5.2</v>
      </c>
      <c r="R5" s="44">
        <v>2.5</v>
      </c>
      <c r="S5" s="45">
        <v>2</v>
      </c>
      <c r="T5" s="44">
        <v>2.9</v>
      </c>
      <c r="U5" s="36">
        <v>1</v>
      </c>
      <c r="V5" s="46"/>
      <c r="W5" s="47">
        <f t="shared" si="1"/>
        <v>852</v>
      </c>
    </row>
    <row r="6" spans="1:23" ht="23.1" customHeight="1">
      <c r="A6" s="125">
        <f>IF(A5="","",IF(MONTH(A5)&lt;&gt;MONTH(A5+1),"",A5+1))</f>
        <v>45204</v>
      </c>
      <c r="B6" s="123" t="str">
        <f t="shared" si="0"/>
        <v>四</v>
      </c>
      <c r="C6" s="127" t="str">
        <f>B45</f>
        <v>糙米飯</v>
      </c>
      <c r="D6" s="35" t="str">
        <f>B46&amp;B47</f>
        <v>米糙米</v>
      </c>
      <c r="E6" s="20" t="str">
        <f>E45</f>
        <v>筍干百頁</v>
      </c>
      <c r="F6" s="122" t="str">
        <f>PHONETIC(E46:E50)</f>
        <v>百頁麻竹筍干薑</v>
      </c>
      <c r="G6" s="34" t="str">
        <f>G45</f>
        <v>豆皮海帶</v>
      </c>
      <c r="H6" s="41" t="str">
        <f>PHONETIC(G46:G50)</f>
        <v>豆皮乾海帶薑</v>
      </c>
      <c r="I6" s="34" t="str">
        <f>I45</f>
        <v>野菜天</v>
      </c>
      <c r="J6" s="122" t="str">
        <f>PHONETIC(I46:I50)</f>
        <v>野菜天</v>
      </c>
      <c r="K6" s="36" t="s">
        <v>1</v>
      </c>
      <c r="L6" s="152" t="s">
        <v>412</v>
      </c>
      <c r="M6" s="121" t="str">
        <f>M45</f>
        <v>綠豆湯</v>
      </c>
      <c r="N6" s="183" t="str">
        <f>PHONETIC(M46:M49)</f>
        <v>綠豆紅砂糖</v>
      </c>
      <c r="O6" s="30" t="str">
        <f>O45</f>
        <v>堅果</v>
      </c>
      <c r="Q6" s="44">
        <v>5.6</v>
      </c>
      <c r="R6" s="44">
        <v>2.5</v>
      </c>
      <c r="S6" s="45">
        <v>1.7</v>
      </c>
      <c r="T6" s="44">
        <v>2.8</v>
      </c>
      <c r="U6" s="36"/>
      <c r="V6" s="46"/>
      <c r="W6" s="47">
        <f t="shared" si="1"/>
        <v>748</v>
      </c>
    </row>
    <row r="7" spans="1:23" ht="23.1" customHeight="1">
      <c r="A7" s="125">
        <f t="shared" ref="A7:A19" si="2">IF(A6="","",IF(MONTH(A6)&lt;&gt;MONTH(A6+1),"",A6+1))</f>
        <v>45205</v>
      </c>
      <c r="B7" s="123" t="str">
        <f t="shared" si="0"/>
        <v>五</v>
      </c>
      <c r="C7" s="128" t="str">
        <f>B51</f>
        <v>紅藜飯</v>
      </c>
      <c r="D7" s="35" t="str">
        <f>B52&amp;B53</f>
        <v>米紅藜</v>
      </c>
      <c r="E7" s="20" t="str">
        <f>E51</f>
        <v>沙茶油腐</v>
      </c>
      <c r="F7" s="122" t="str">
        <f>PHONETIC(E52:E56)</f>
        <v>四角油豆腐白蘿蔔薑</v>
      </c>
      <c r="G7" s="19" t="str">
        <f>G51</f>
        <v>木須佐蛋</v>
      </c>
      <c r="H7" s="41" t="str">
        <f>PHONETIC(G52:G56)</f>
        <v>雞蛋時蔬乾木耳胡蘿蔔薑</v>
      </c>
      <c r="I7" s="34" t="str">
        <f>I51</f>
        <v>素香豆芽</v>
      </c>
      <c r="J7" s="41" t="str">
        <f>PHONETIC(I52:I56)</f>
        <v>素培根綠豆芽胡蘿蔔薑</v>
      </c>
      <c r="K7" s="36" t="s">
        <v>1</v>
      </c>
      <c r="L7" s="152" t="s">
        <v>412</v>
      </c>
      <c r="M7" s="30" t="str">
        <f>M51</f>
        <v>金針湯</v>
      </c>
      <c r="N7" s="183" t="str">
        <f>PHONETIC(M52:M56)</f>
        <v>金針菜乾榨菜薑</v>
      </c>
      <c r="O7" s="30" t="str">
        <f>O51</f>
        <v>水果</v>
      </c>
      <c r="P7" s="184" t="s">
        <v>166</v>
      </c>
      <c r="Q7" s="44">
        <v>5</v>
      </c>
      <c r="R7" s="44">
        <v>2.5</v>
      </c>
      <c r="S7" s="45">
        <v>1.8</v>
      </c>
      <c r="T7" s="44">
        <v>2.9</v>
      </c>
      <c r="U7" s="36">
        <v>1</v>
      </c>
      <c r="V7" s="46"/>
      <c r="W7" s="47">
        <f t="shared" si="1"/>
        <v>833</v>
      </c>
    </row>
    <row r="8" spans="1:23" ht="23.1" customHeight="1">
      <c r="A8" s="125">
        <f>IF(A7="","",IF(MONTH(A7)&lt;&gt;MONTH(A7+1),"",A7+5))</f>
        <v>45210</v>
      </c>
      <c r="B8" s="123" t="str">
        <f t="shared" si="0"/>
        <v>三</v>
      </c>
      <c r="C8" s="128" t="str">
        <f>B57</f>
        <v>西式特餐</v>
      </c>
      <c r="D8" s="35" t="str">
        <f>B58&amp;B59</f>
        <v>義大利麵</v>
      </c>
      <c r="E8" s="20" t="str">
        <f>E57</f>
        <v>素火腿</v>
      </c>
      <c r="F8" s="122" t="str">
        <f>PHONETIC(E58:E62)</f>
        <v>素火腿</v>
      </c>
      <c r="G8" s="19" t="str">
        <f>G57</f>
        <v>茄汁肉醬</v>
      </c>
      <c r="H8" s="122" t="str">
        <f>PHONETIC(G58:G62)</f>
        <v>素肉馬鈴薯薑</v>
      </c>
      <c r="I8" s="85" t="str">
        <f>I57</f>
        <v>起司花椰</v>
      </c>
      <c r="J8" s="41" t="str">
        <f>PHONETIC(I58:I62)</f>
        <v>花椰菜胡蘿蔔起司粉薑</v>
      </c>
      <c r="K8" s="36" t="s">
        <v>1</v>
      </c>
      <c r="L8" s="152" t="s">
        <v>412</v>
      </c>
      <c r="M8" s="42" t="str">
        <f>M57</f>
        <v>玉米濃湯</v>
      </c>
      <c r="N8" s="183" t="str">
        <f>PHONETIC(M58:M62)</f>
        <v>雞蛋玉米粒罐頭玉米醬罐頭玉米濃湯粉</v>
      </c>
      <c r="O8" s="30" t="str">
        <f>O57</f>
        <v>小餐包</v>
      </c>
      <c r="Q8" s="44">
        <v>5</v>
      </c>
      <c r="R8" s="44">
        <v>2.5</v>
      </c>
      <c r="S8" s="45">
        <v>1.6</v>
      </c>
      <c r="T8" s="44">
        <v>2.9</v>
      </c>
      <c r="U8" s="36"/>
      <c r="V8" s="46"/>
      <c r="W8" s="47">
        <f t="shared" si="1"/>
        <v>708</v>
      </c>
    </row>
    <row r="9" spans="1:23" ht="23.1" customHeight="1">
      <c r="A9" s="125">
        <f t="shared" si="2"/>
        <v>45211</v>
      </c>
      <c r="B9" s="123" t="str">
        <f t="shared" si="0"/>
        <v>四</v>
      </c>
      <c r="C9" s="128" t="str">
        <f>B63</f>
        <v>糙米飯</v>
      </c>
      <c r="D9" s="35" t="str">
        <f>B64&amp;B65</f>
        <v>米糙米</v>
      </c>
      <c r="E9" s="20" t="str">
        <f>E63</f>
        <v>魯蒸煎炒蛋</v>
      </c>
      <c r="F9" s="41" t="str">
        <f>PHONETIC(E64:E68)</f>
        <v>雞蛋滷包</v>
      </c>
      <c r="G9" s="19" t="str">
        <f>G63</f>
        <v>鮮菇豆腐</v>
      </c>
      <c r="H9" s="122" t="str">
        <f>PHONETIC(G64:G68)</f>
        <v>豆腐杏鮑菇乾香菇薑</v>
      </c>
      <c r="I9" s="34" t="str">
        <f>I63</f>
        <v>素肉瓜粒</v>
      </c>
      <c r="J9" s="41" t="str">
        <f>PHONETIC(I64:I67)</f>
        <v>素肉時瓜乾木耳薑</v>
      </c>
      <c r="K9" s="36" t="s">
        <v>1</v>
      </c>
      <c r="L9" s="152" t="s">
        <v>412</v>
      </c>
      <c r="M9" s="30" t="str">
        <f>M63</f>
        <v>檸檬愛玉</v>
      </c>
      <c r="N9" s="183" t="str">
        <f>PHONETIC(M64:M67)</f>
        <v>愛玉紅砂糖檸檬汁</v>
      </c>
      <c r="O9" s="30" t="str">
        <f>O63</f>
        <v>果汁</v>
      </c>
      <c r="Q9" s="182">
        <v>5</v>
      </c>
      <c r="R9" s="44">
        <v>2.5</v>
      </c>
      <c r="S9" s="45">
        <v>2</v>
      </c>
      <c r="T9" s="44">
        <v>2.7</v>
      </c>
      <c r="U9" s="36"/>
      <c r="V9" s="46">
        <v>1</v>
      </c>
      <c r="W9" s="47">
        <f t="shared" si="1"/>
        <v>769</v>
      </c>
    </row>
    <row r="10" spans="1:23" ht="23.1" customHeight="1">
      <c r="A10" s="125">
        <f>IF(A9="","",IF(MONTH(A9)&lt;&gt;MONTH(A9+1),"",A9+1))</f>
        <v>45212</v>
      </c>
      <c r="B10" s="123" t="str">
        <f t="shared" si="0"/>
        <v>五</v>
      </c>
      <c r="C10" s="128" t="str">
        <f>B69</f>
        <v>小米飯</v>
      </c>
      <c r="D10" s="35" t="str">
        <f>B70&amp;B71</f>
        <v>米小米</v>
      </c>
      <c r="E10" s="20" t="str">
        <f>E69</f>
        <v>海結麵輪</v>
      </c>
      <c r="F10" s="41" t="str">
        <f>PHONETIC(E70:E74)</f>
        <v>麵輪乾海帶薑</v>
      </c>
      <c r="G10" s="19" t="str">
        <f>G69</f>
        <v>銀蘿蛋香</v>
      </c>
      <c r="H10" s="41" t="str">
        <f>PHONETIC(G70:G74)</f>
        <v>雞蛋白蘿蔔胡蘿蔔薑</v>
      </c>
      <c r="I10" s="34" t="str">
        <f>I69</f>
        <v>五香豆干</v>
      </c>
      <c r="J10" s="41" t="str">
        <f>PHONETIC(I70:I73)</f>
        <v>豆干薑</v>
      </c>
      <c r="K10" s="36" t="s">
        <v>1</v>
      </c>
      <c r="L10" s="152" t="s">
        <v>412</v>
      </c>
      <c r="M10" s="30" t="str">
        <f>M69</f>
        <v>番茄蔬湯</v>
      </c>
      <c r="N10" s="183" t="str">
        <f>PHONETIC(M70:M74)</f>
        <v>時蔬番茄糊薑</v>
      </c>
      <c r="O10" s="30" t="str">
        <f>O69</f>
        <v>水果</v>
      </c>
      <c r="P10" s="184" t="s">
        <v>166</v>
      </c>
      <c r="Q10" s="44">
        <v>5.2</v>
      </c>
      <c r="R10" s="44">
        <v>2.5</v>
      </c>
      <c r="S10" s="45">
        <v>2</v>
      </c>
      <c r="T10" s="44">
        <v>2.9</v>
      </c>
      <c r="U10" s="36"/>
      <c r="V10" s="46"/>
      <c r="W10" s="47">
        <f t="shared" si="1"/>
        <v>732</v>
      </c>
    </row>
    <row r="11" spans="1:23" ht="23.1" customHeight="1">
      <c r="A11" s="125">
        <f>IF(A10="","",IF(MONTH(A10)&lt;&gt;MONTH(A10+1),"",A10+3))</f>
        <v>45215</v>
      </c>
      <c r="B11" s="123" t="str">
        <f t="shared" si="0"/>
        <v>一</v>
      </c>
      <c r="C11" s="128" t="str">
        <f>B75</f>
        <v>白米飯</v>
      </c>
      <c r="D11" s="35" t="str">
        <f>B76&amp;B77</f>
        <v>米</v>
      </c>
      <c r="E11" s="20" t="str">
        <f>E75</f>
        <v>黑椒油腐</v>
      </c>
      <c r="F11" s="122" t="str">
        <f>PHONETIC(E76:E80)</f>
        <v>四角油豆腐馬鈴薯薑</v>
      </c>
      <c r="G11" s="19" t="str">
        <f>G75</f>
        <v>蔬香冬粉</v>
      </c>
      <c r="H11" s="41" t="str">
        <f>PHONETIC(G76:G80)</f>
        <v>雞蛋冬粉胡蘿蔔乾木耳薑</v>
      </c>
      <c r="I11" s="19" t="str">
        <f>I75</f>
        <v>滷野菜天</v>
      </c>
      <c r="J11" s="41" t="str">
        <f>PHONETIC(I76:I79)</f>
        <v>野菜天</v>
      </c>
      <c r="K11" s="36" t="s">
        <v>1</v>
      </c>
      <c r="L11" s="152" t="s">
        <v>412</v>
      </c>
      <c r="M11" s="30" t="str">
        <f>M75</f>
        <v>味噌芽湯</v>
      </c>
      <c r="N11" s="183" t="str">
        <f>PHONETIC(M76:M79)</f>
        <v>乾裙帶菜味噌薑</v>
      </c>
      <c r="O11" s="30" t="str">
        <f>O75</f>
        <v>果汁</v>
      </c>
      <c r="Q11" s="44">
        <v>5</v>
      </c>
      <c r="R11" s="44">
        <v>2.5</v>
      </c>
      <c r="S11" s="45">
        <v>1.7</v>
      </c>
      <c r="T11" s="44">
        <v>3</v>
      </c>
      <c r="U11" s="36"/>
      <c r="V11" s="46"/>
      <c r="W11" s="47">
        <f t="shared" si="1"/>
        <v>715</v>
      </c>
    </row>
    <row r="12" spans="1:23" ht="23.1" customHeight="1">
      <c r="A12" s="125">
        <f t="shared" si="2"/>
        <v>45216</v>
      </c>
      <c r="B12" s="123" t="str">
        <f t="shared" si="0"/>
        <v>二</v>
      </c>
      <c r="C12" s="128" t="str">
        <f>B81</f>
        <v>糙米飯</v>
      </c>
      <c r="D12" s="35" t="str">
        <f>B82&amp;B83</f>
        <v>米糙米</v>
      </c>
      <c r="E12" s="20" t="str">
        <f>E81</f>
        <v>椒鹽素火腿</v>
      </c>
      <c r="F12" s="41" t="str">
        <f>PHONETIC(E82:E86)</f>
        <v>素火腿胡椒鹽</v>
      </c>
      <c r="G12" s="19" t="str">
        <f>G81</f>
        <v>茄汁豆腐</v>
      </c>
      <c r="H12" s="41" t="str">
        <f>PHONETIC(G82:G86)</f>
        <v>豆腐番茄糊番茄醬薑</v>
      </c>
      <c r="I12" s="34" t="str">
        <f>I81</f>
        <v>毛豆白菜</v>
      </c>
      <c r="J12" s="122" t="str">
        <f>PHONETIC(I82:I86)</f>
        <v>結球白菜毛豆乾香菇薑</v>
      </c>
      <c r="K12" s="36" t="s">
        <v>1</v>
      </c>
      <c r="L12" s="152" t="s">
        <v>412</v>
      </c>
      <c r="M12" s="30" t="str">
        <f>M81</f>
        <v>時蔬湯</v>
      </c>
      <c r="N12" s="183" t="str">
        <f>PHONETIC(M82:M86)</f>
        <v>時蔬胡蘿蔔薑</v>
      </c>
      <c r="O12" s="30" t="str">
        <f>O81</f>
        <v>保久乳</v>
      </c>
      <c r="Q12" s="44">
        <v>5</v>
      </c>
      <c r="R12" s="44">
        <v>2.5</v>
      </c>
      <c r="S12" s="45">
        <v>1.6</v>
      </c>
      <c r="T12" s="44">
        <v>2.9</v>
      </c>
      <c r="U12" s="36">
        <v>1</v>
      </c>
      <c r="V12" s="46"/>
      <c r="W12" s="47">
        <f t="shared" si="1"/>
        <v>828</v>
      </c>
    </row>
    <row r="13" spans="1:23" ht="23.1" customHeight="1">
      <c r="A13" s="125">
        <f t="shared" si="2"/>
        <v>45217</v>
      </c>
      <c r="B13" s="123" t="str">
        <f t="shared" si="0"/>
        <v>三</v>
      </c>
      <c r="C13" s="128" t="str">
        <f>B87</f>
        <v>泰式特餐</v>
      </c>
      <c r="D13" s="35" t="str">
        <f>B88&amp;B89</f>
        <v>米糙米</v>
      </c>
      <c r="E13" s="20" t="str">
        <f>E87</f>
        <v>打拋諸</v>
      </c>
      <c r="F13" s="41" t="str">
        <f>PHONETIC(E88:E92)</f>
        <v>素肉打拋醬薑</v>
      </c>
      <c r="G13" s="19" t="str">
        <f>G87</f>
        <v>豆皮甘藍</v>
      </c>
      <c r="H13" s="41" t="str">
        <f>PHONETIC(G88:G92)</f>
        <v>甘藍胡蘿蔔豆皮薑</v>
      </c>
      <c r="I13" s="34" t="str">
        <f>I87</f>
        <v>南洋豆包</v>
      </c>
      <c r="J13" s="41" t="str">
        <f>PHONETIC(I88:I92)</f>
        <v>豆包</v>
      </c>
      <c r="K13" s="36" t="s">
        <v>1</v>
      </c>
      <c r="L13" s="152" t="s">
        <v>412</v>
      </c>
      <c r="M13" s="42" t="str">
        <f>M87</f>
        <v>冬蔭功湯</v>
      </c>
      <c r="N13" s="183" t="str">
        <f>PHONETIC(M88:M91)</f>
        <v>金針菇番茄糊南薑香茅</v>
      </c>
      <c r="O13" s="30" t="str">
        <f>O87</f>
        <v>小餐包</v>
      </c>
      <c r="Q13" s="44">
        <v>4</v>
      </c>
      <c r="R13" s="44">
        <v>2.5</v>
      </c>
      <c r="S13" s="45">
        <v>1.6</v>
      </c>
      <c r="T13" s="44">
        <v>2.9</v>
      </c>
      <c r="U13" s="36"/>
      <c r="V13" s="46"/>
      <c r="W13" s="47">
        <f t="shared" si="1"/>
        <v>638</v>
      </c>
    </row>
    <row r="14" spans="1:23" ht="23.1" customHeight="1">
      <c r="A14" s="125">
        <f t="shared" si="2"/>
        <v>45218</v>
      </c>
      <c r="B14" s="123" t="str">
        <f t="shared" si="0"/>
        <v>四</v>
      </c>
      <c r="C14" s="128" t="str">
        <f>B93</f>
        <v>糙米飯</v>
      </c>
      <c r="D14" s="35" t="str">
        <f>B94&amp;B95</f>
        <v>米糙米</v>
      </c>
      <c r="E14" s="20" t="str">
        <f>E93</f>
        <v>豆瓣麵腸</v>
      </c>
      <c r="F14" s="41" t="str">
        <f>PHONETIC(E94:E98)</f>
        <v>麵腸乾海帶豆瓣醬薑</v>
      </c>
      <c r="G14" s="20" t="str">
        <f>G93</f>
        <v>香滷凍腐</v>
      </c>
      <c r="H14" s="41" t="str">
        <f>PHONETIC(G94:G98)</f>
        <v>凍豆腐麻竹筍干薑</v>
      </c>
      <c r="I14" s="34" t="str">
        <f>I93</f>
        <v>素肉時蔬</v>
      </c>
      <c r="J14" s="41" t="str">
        <f>PHONETIC(I94:I98)</f>
        <v>素肉時蔬胡蘿蔔薑</v>
      </c>
      <c r="K14" s="36" t="s">
        <v>1</v>
      </c>
      <c r="L14" s="152" t="s">
        <v>412</v>
      </c>
      <c r="M14" s="121" t="str">
        <f>M93</f>
        <v>枸杞銀耳</v>
      </c>
      <c r="N14" s="183" t="str">
        <f>PHONETIC(M94:M98)</f>
        <v>乾銀耳枸杞紅砂糖</v>
      </c>
      <c r="O14" s="30" t="str">
        <f>O93</f>
        <v>海苔</v>
      </c>
      <c r="Q14" s="182">
        <v>5.4</v>
      </c>
      <c r="R14" s="44">
        <v>2.5</v>
      </c>
      <c r="S14" s="45">
        <v>1.8</v>
      </c>
      <c r="T14" s="44">
        <v>2.9</v>
      </c>
      <c r="U14" s="36"/>
      <c r="V14" s="46">
        <v>1</v>
      </c>
      <c r="W14" s="47">
        <f t="shared" si="1"/>
        <v>801</v>
      </c>
    </row>
    <row r="15" spans="1:23" ht="23.1" customHeight="1">
      <c r="A15" s="125">
        <f>IF(A14="","",IF(MONTH(A14)&lt;&gt;MONTH(A14+1),"",A14+1))</f>
        <v>45219</v>
      </c>
      <c r="B15" s="123" t="str">
        <f t="shared" si="0"/>
        <v>五</v>
      </c>
      <c r="C15" s="128" t="str">
        <f>B99</f>
        <v>紫米飯</v>
      </c>
      <c r="D15" s="35" t="str">
        <f>B100&amp;B101</f>
        <v>米黑糯米</v>
      </c>
      <c r="E15" s="20" t="str">
        <f>E99</f>
        <v>鹹香百頁</v>
      </c>
      <c r="F15" s="41" t="str">
        <f>PHONETIC(E100:E104)</f>
        <v>百頁甘藍胡蘿蔔</v>
      </c>
      <c r="G15" s="20" t="str">
        <f>G99</f>
        <v>甘藍佐蛋</v>
      </c>
      <c r="H15" s="41" t="str">
        <f>PHONETIC(G100:G104)</f>
        <v>雞蛋甘藍乾木耳薑</v>
      </c>
      <c r="I15" s="20" t="str">
        <f>I99</f>
        <v>五香豆干</v>
      </c>
      <c r="J15" s="122" t="str">
        <f>PHONETIC(I100:I104)</f>
        <v>豆干胡蘿蔔薑</v>
      </c>
      <c r="K15" s="36" t="s">
        <v>1</v>
      </c>
      <c r="L15" s="152" t="s">
        <v>412</v>
      </c>
      <c r="M15" s="20" t="str">
        <f>M99</f>
        <v>金針湯</v>
      </c>
      <c r="N15" s="175" t="str">
        <f>PHONETIC(M100:M104)</f>
        <v>金針菜乾榨菜薑</v>
      </c>
      <c r="O15" s="30" t="str">
        <f>O99</f>
        <v>水果</v>
      </c>
      <c r="P15" s="184" t="s">
        <v>166</v>
      </c>
      <c r="Q15" s="44">
        <v>5</v>
      </c>
      <c r="R15" s="44">
        <v>2.5</v>
      </c>
      <c r="S15" s="45">
        <v>2</v>
      </c>
      <c r="T15" s="44">
        <v>2.9</v>
      </c>
      <c r="U15" s="36"/>
      <c r="V15" s="46"/>
      <c r="W15" s="47">
        <f t="shared" si="1"/>
        <v>718</v>
      </c>
    </row>
    <row r="16" spans="1:23" ht="23.1" customHeight="1">
      <c r="A16" s="125">
        <f>IF(A15="","",IF(MONTH(A15)&lt;&gt;MONTH(A15+1),"",A15+3))</f>
        <v>45222</v>
      </c>
      <c r="B16" s="123" t="str">
        <f t="shared" si="0"/>
        <v>一</v>
      </c>
      <c r="C16" s="128" t="str">
        <f>B105</f>
        <v>白米飯</v>
      </c>
      <c r="D16" s="35" t="str">
        <f>B106&amp;B107</f>
        <v>米</v>
      </c>
      <c r="E16" s="20" t="str">
        <f>E105</f>
        <v>梅干麵筋</v>
      </c>
      <c r="F16" s="41" t="str">
        <f>PHONETIC(E106:E110)</f>
        <v>梅乾菜麵筋薑</v>
      </c>
      <c r="G16" s="20" t="str">
        <f>G105</f>
        <v>豆皮銀絲</v>
      </c>
      <c r="H16" s="41" t="str">
        <f>PHONETIC(G106:G110)</f>
        <v>豆皮白蘿蔔乾木耳薑</v>
      </c>
      <c r="I16" s="20" t="str">
        <f>I105</f>
        <v>原味薯餅</v>
      </c>
      <c r="J16" s="41" t="str">
        <f>PHONETIC(I106:I110)</f>
        <v>薯餅</v>
      </c>
      <c r="K16" s="36" t="s">
        <v>1</v>
      </c>
      <c r="L16" s="152" t="s">
        <v>412</v>
      </c>
      <c r="M16" s="20" t="str">
        <f>M105</f>
        <v>蛋花湯</v>
      </c>
      <c r="N16" s="175" t="str">
        <f>PHONETIC(M106:M110)</f>
        <v>雞蛋乾裙帶菜薑</v>
      </c>
      <c r="O16" s="30" t="str">
        <f>O105</f>
        <v>果汁</v>
      </c>
      <c r="Q16" s="44">
        <v>5</v>
      </c>
      <c r="R16" s="44">
        <v>2.5</v>
      </c>
      <c r="S16" s="45">
        <v>2</v>
      </c>
      <c r="T16" s="44">
        <v>2.9</v>
      </c>
      <c r="U16" s="36"/>
      <c r="V16" s="46"/>
      <c r="W16" s="47">
        <f t="shared" si="1"/>
        <v>718</v>
      </c>
    </row>
    <row r="17" spans="1:28" ht="23.1" customHeight="1">
      <c r="A17" s="125">
        <f t="shared" si="2"/>
        <v>45223</v>
      </c>
      <c r="B17" s="123" t="str">
        <f t="shared" si="0"/>
        <v>二</v>
      </c>
      <c r="C17" s="128" t="str">
        <f>B111</f>
        <v>糙米飯</v>
      </c>
      <c r="D17" s="35" t="str">
        <f>B112&amp;B113</f>
        <v>米糙米</v>
      </c>
      <c r="E17" s="20" t="str">
        <f>E111</f>
        <v>素火腿</v>
      </c>
      <c r="F17" s="122" t="str">
        <f>PHONETIC(E112:E116)</f>
        <v>素火腿滷包</v>
      </c>
      <c r="G17" s="20" t="str">
        <f>G111</f>
        <v>毛豆白菜</v>
      </c>
      <c r="H17" s="41" t="str">
        <f>PHONETIC(G112:G116)</f>
        <v>毛豆結球白菜乾香菇胡蘿蔔薑</v>
      </c>
      <c r="I17" s="20" t="str">
        <f>I111</f>
        <v>滷香竹腸</v>
      </c>
      <c r="J17" s="41" t="str">
        <f>PHONETIC(I112:I116)</f>
        <v>香竹腸薑</v>
      </c>
      <c r="K17" s="36" t="s">
        <v>1</v>
      </c>
      <c r="L17" s="152" t="s">
        <v>412</v>
      </c>
      <c r="M17" s="20" t="str">
        <f>M111</f>
        <v>時瓜湯</v>
      </c>
      <c r="N17" s="175" t="str">
        <f>PHONETIC(M112:M116)</f>
        <v>時瓜枸杞薑</v>
      </c>
      <c r="O17" s="30" t="str">
        <f>O111</f>
        <v>優酪乳</v>
      </c>
      <c r="Q17" s="44">
        <v>5</v>
      </c>
      <c r="R17" s="44">
        <v>2.5</v>
      </c>
      <c r="S17" s="45">
        <v>1.7</v>
      </c>
      <c r="T17" s="44">
        <v>2.8</v>
      </c>
      <c r="U17" s="36">
        <v>1</v>
      </c>
      <c r="V17" s="46"/>
      <c r="W17" s="47">
        <f t="shared" si="1"/>
        <v>826</v>
      </c>
    </row>
    <row r="18" spans="1:28" ht="23.1" customHeight="1">
      <c r="A18" s="125">
        <f t="shared" si="2"/>
        <v>45224</v>
      </c>
      <c r="B18" s="123" t="str">
        <f t="shared" si="0"/>
        <v>三</v>
      </c>
      <c r="C18" s="128" t="str">
        <f>B117</f>
        <v>刈包特餐</v>
      </c>
      <c r="D18" s="35" t="str">
        <f>B118&amp;B119</f>
        <v>刈包</v>
      </c>
      <c r="E18" s="20" t="str">
        <f>E117</f>
        <v>酸菜麵腸</v>
      </c>
      <c r="F18" s="41" t="str">
        <f>PHONETIC(E118:E122)</f>
        <v>麵腸酸菜薑</v>
      </c>
      <c r="G18" s="20" t="str">
        <f>G117</f>
        <v>玉筍豆腐</v>
      </c>
      <c r="H18" s="122" t="str">
        <f>PHONETIC(G118:G122)</f>
        <v>豆腐冷凍玉米筍豆瓣醬薑</v>
      </c>
      <c r="I18" s="20" t="str">
        <f>I117</f>
        <v>麥香薯餅</v>
      </c>
      <c r="J18" s="122" t="str">
        <f>PHONETIC(I118:I122)</f>
        <v>薯餅</v>
      </c>
      <c r="K18" s="36" t="s">
        <v>1</v>
      </c>
      <c r="L18" s="152" t="s">
        <v>412</v>
      </c>
      <c r="M18" s="20" t="str">
        <f>M117</f>
        <v>糙米粥</v>
      </c>
      <c r="N18" s="175" t="str">
        <f>PHONETIC(M118:M122)</f>
        <v>雞蛋時蔬乾香菇糙米胡蘿蔔</v>
      </c>
      <c r="O18" s="30" t="str">
        <f>O117</f>
        <v>小餐包</v>
      </c>
      <c r="Q18" s="44">
        <v>4.2</v>
      </c>
      <c r="R18" s="44">
        <v>2.5</v>
      </c>
      <c r="S18" s="45">
        <v>1.5</v>
      </c>
      <c r="T18" s="44">
        <v>2.8</v>
      </c>
      <c r="U18" s="36"/>
      <c r="V18" s="46"/>
      <c r="W18" s="47">
        <f t="shared" si="1"/>
        <v>645</v>
      </c>
    </row>
    <row r="19" spans="1:28" ht="23.1" customHeight="1">
      <c r="A19" s="125">
        <f t="shared" si="2"/>
        <v>45225</v>
      </c>
      <c r="B19" s="123" t="str">
        <f t="shared" si="0"/>
        <v>四</v>
      </c>
      <c r="C19" s="128" t="str">
        <f>B123</f>
        <v>糙米飯</v>
      </c>
      <c r="D19" s="35" t="str">
        <f>B124&amp;B125</f>
        <v>米糙米</v>
      </c>
      <c r="E19" s="20" t="str">
        <f>E123</f>
        <v>咖哩百頁</v>
      </c>
      <c r="F19" s="41" t="str">
        <f>PHONETIC(E124:E128)</f>
        <v>百頁馬鈴薯咖哩粉</v>
      </c>
      <c r="G19" s="20" t="str">
        <f>G123</f>
        <v>素香豆芽</v>
      </c>
      <c r="H19" s="41" t="str">
        <f>PHONETIC(G124:G128)</f>
        <v>綠豆芽胡蘿蔔素培根薑</v>
      </c>
      <c r="I19" s="20" t="str">
        <f>I123</f>
        <v>秘汁豆干</v>
      </c>
      <c r="J19" s="41" t="str">
        <f>PHONETIC(I124:I128)</f>
        <v>豆干醬油二砂糖薑</v>
      </c>
      <c r="K19" s="36" t="s">
        <v>1</v>
      </c>
      <c r="L19" s="152" t="s">
        <v>412</v>
      </c>
      <c r="M19" s="20" t="str">
        <f>M123</f>
        <v>仙草甜湯</v>
      </c>
      <c r="N19" s="175" t="str">
        <f>PHONETIC(M124:M128)</f>
        <v>仙草凍紅砂糖</v>
      </c>
      <c r="O19" s="30" t="str">
        <f>O123</f>
        <v>小饅頭</v>
      </c>
      <c r="Q19" s="182">
        <v>5.6</v>
      </c>
      <c r="R19" s="44">
        <v>2.5</v>
      </c>
      <c r="S19" s="45">
        <v>2.2000000000000002</v>
      </c>
      <c r="T19" s="44">
        <v>2.9</v>
      </c>
      <c r="U19" s="36"/>
      <c r="V19" s="46">
        <v>1</v>
      </c>
      <c r="W19" s="47">
        <f t="shared" si="1"/>
        <v>825</v>
      </c>
    </row>
    <row r="20" spans="1:28" ht="23.1" customHeight="1">
      <c r="A20" s="125">
        <f>IF(A19="","",IF(MONTH(A19)&lt;&gt;MONTH(A19+1),"",A19+1))</f>
        <v>45226</v>
      </c>
      <c r="B20" s="123" t="str">
        <f t="shared" si="0"/>
        <v>五</v>
      </c>
      <c r="C20" s="128" t="str">
        <f>B129</f>
        <v>燕麥飯</v>
      </c>
      <c r="D20" s="35" t="str">
        <f>B130&amp;B131</f>
        <v>米燕麥</v>
      </c>
      <c r="E20" s="20" t="str">
        <f>E129</f>
        <v>油腐豉香</v>
      </c>
      <c r="F20" s="41" t="str">
        <f>PHONETIC(E130:E133)</f>
        <v>四角油豆腐白蘿蔔豆豉</v>
      </c>
      <c r="G20" s="20" t="str">
        <f>G129</f>
        <v>螞蟻上樹</v>
      </c>
      <c r="H20" s="41" t="str">
        <f>PHONETIC(G130:G134)</f>
        <v>素肉冬粉時蔬乾木耳薑</v>
      </c>
      <c r="I20" s="20" t="str">
        <f>I129</f>
        <v>照燒凍腐</v>
      </c>
      <c r="J20" s="41" t="str">
        <f>PHONETIC(I130:I134)</f>
        <v>凍豆腐時瓜醬油紅砂糖</v>
      </c>
      <c r="K20" s="36" t="s">
        <v>1</v>
      </c>
      <c r="L20" s="152" t="s">
        <v>412</v>
      </c>
      <c r="M20" s="20" t="str">
        <f>M129</f>
        <v>味噌蔬湯</v>
      </c>
      <c r="N20" s="175" t="str">
        <f>PHONETIC(M130:M134)</f>
        <v>時蔬味噌薑</v>
      </c>
      <c r="O20" s="30" t="str">
        <f>O129</f>
        <v>水果</v>
      </c>
      <c r="P20" s="184" t="s">
        <v>166</v>
      </c>
      <c r="Q20" s="44">
        <v>5.5</v>
      </c>
      <c r="R20" s="44">
        <v>2.5</v>
      </c>
      <c r="S20" s="45">
        <v>1.8</v>
      </c>
      <c r="T20" s="44">
        <v>2.9</v>
      </c>
      <c r="U20" s="36"/>
      <c r="V20" s="46"/>
      <c r="W20" s="47">
        <f t="shared" si="1"/>
        <v>748</v>
      </c>
    </row>
    <row r="21" spans="1:28" ht="23.1" customHeight="1">
      <c r="A21" s="125">
        <f>IF(A20="","",IF(MONTH(A20)&lt;&gt;MONTH(A20+1),"",A20+3))</f>
        <v>45229</v>
      </c>
      <c r="B21" s="123" t="str">
        <f t="shared" si="0"/>
        <v>一</v>
      </c>
      <c r="C21" s="128" t="str">
        <f>B135</f>
        <v>白米飯</v>
      </c>
      <c r="D21" s="35" t="str">
        <f>B136&amp;B137</f>
        <v>米</v>
      </c>
      <c r="E21" s="20" t="str">
        <f>E135</f>
        <v>家常百頁</v>
      </c>
      <c r="F21" s="41" t="str">
        <f>PHONETIC(E136:E140)</f>
        <v>百頁</v>
      </c>
      <c r="G21" s="20" t="str">
        <f>G135</f>
        <v>鐵板豆腐</v>
      </c>
      <c r="H21" s="41" t="str">
        <f>PHONETIC(G136:G140)</f>
        <v>豆腐脆筍乾木耳薑</v>
      </c>
      <c r="I21" s="20" t="str">
        <f>I135</f>
        <v>金沙花椰</v>
      </c>
      <c r="J21" s="122" t="str">
        <f>PHONETIC(I136:I140)</f>
        <v>花椰菜蛋黃粉胡蘿蔔薑</v>
      </c>
      <c r="K21" s="36" t="s">
        <v>1</v>
      </c>
      <c r="L21" s="152" t="s">
        <v>412</v>
      </c>
      <c r="M21" s="20" t="str">
        <f>M135</f>
        <v>金針湯</v>
      </c>
      <c r="N21" s="175" t="str">
        <f>PHONETIC(M136:M140)</f>
        <v>金針菜乾榨菜薑</v>
      </c>
      <c r="O21" s="30" t="str">
        <f>O135</f>
        <v>果汁</v>
      </c>
      <c r="Q21" s="44">
        <v>5</v>
      </c>
      <c r="R21" s="44">
        <v>2.5</v>
      </c>
      <c r="S21" s="45">
        <v>2.2000000000000002</v>
      </c>
      <c r="T21" s="44">
        <v>2.9</v>
      </c>
      <c r="U21" s="36"/>
      <c r="V21" s="46"/>
      <c r="W21" s="47">
        <f t="shared" si="1"/>
        <v>723</v>
      </c>
    </row>
    <row r="22" spans="1:28" ht="23.1" customHeight="1">
      <c r="A22" s="125">
        <f>IF(A21="","",IF(MONTH(A21)&lt;&gt;MONTH(A21+1),"",A21+1))</f>
        <v>45230</v>
      </c>
      <c r="B22" s="123" t="str">
        <f t="shared" si="0"/>
        <v>二</v>
      </c>
      <c r="C22" s="128" t="str">
        <f>B141</f>
        <v>糙米飯</v>
      </c>
      <c r="D22" s="35" t="str">
        <f>B142&amp;B143</f>
        <v>米糙米</v>
      </c>
      <c r="E22" s="20" t="str">
        <f>E141</f>
        <v>泡菜麵腸</v>
      </c>
      <c r="F22" s="41" t="str">
        <f>PHONETIC(E142:E146)</f>
        <v>麵腸韓式泡菜薑</v>
      </c>
      <c r="G22" s="20" t="str">
        <f>G141</f>
        <v>家常豆干</v>
      </c>
      <c r="H22" s="41" t="str">
        <f>PHONETIC(G142:G146)</f>
        <v>豆干甘藍乾木耳胡蘿蔔薑</v>
      </c>
      <c r="I22" s="20" t="str">
        <f>I141</f>
        <v>滷野菜天</v>
      </c>
      <c r="J22" s="122" t="str">
        <f>PHONETIC(I142:I146)</f>
        <v>野菜天</v>
      </c>
      <c r="K22" s="36" t="s">
        <v>1</v>
      </c>
      <c r="L22" s="152" t="s">
        <v>412</v>
      </c>
      <c r="M22" s="20" t="str">
        <f>M141</f>
        <v>時蔬湯</v>
      </c>
      <c r="N22" s="175" t="str">
        <f>PHONETIC(M142:M146)</f>
        <v>時蔬胡蘿蔔薑</v>
      </c>
      <c r="O22" s="30" t="str">
        <f>O141</f>
        <v>鮮乳</v>
      </c>
      <c r="Q22" s="44">
        <v>5.6</v>
      </c>
      <c r="R22" s="44">
        <v>2.5</v>
      </c>
      <c r="S22" s="45">
        <v>2</v>
      </c>
      <c r="T22" s="44">
        <v>3.1</v>
      </c>
      <c r="U22" s="36">
        <v>1</v>
      </c>
      <c r="V22" s="46"/>
      <c r="W22" s="47">
        <f t="shared" si="1"/>
        <v>889</v>
      </c>
    </row>
    <row r="23" spans="1:28" ht="23.1" customHeight="1">
      <c r="A23" s="2" t="s">
        <v>458</v>
      </c>
      <c r="B23" s="126"/>
      <c r="C23" s="186"/>
      <c r="D23" s="187"/>
      <c r="E23" s="43"/>
      <c r="F23" s="188"/>
      <c r="G23" s="43"/>
      <c r="H23" s="188"/>
      <c r="I23" s="43"/>
      <c r="J23" s="188"/>
      <c r="K23" s="185"/>
      <c r="L23" s="189"/>
      <c r="M23" s="43"/>
      <c r="N23" s="188"/>
      <c r="O23" s="43"/>
      <c r="P23" s="190"/>
      <c r="Q23" s="11"/>
      <c r="R23" s="11"/>
      <c r="S23" s="11"/>
      <c r="T23" s="11"/>
      <c r="U23" s="4"/>
      <c r="V23" s="11"/>
      <c r="W23" s="177"/>
    </row>
    <row r="24" spans="1:28" ht="23.1" customHeight="1">
      <c r="A24" s="16" t="s">
        <v>396</v>
      </c>
      <c r="B24" s="126"/>
      <c r="C24" s="3"/>
      <c r="D24" s="3"/>
    </row>
    <row r="25" spans="1:28">
      <c r="A25" s="28" t="s">
        <v>417</v>
      </c>
      <c r="B25" s="27"/>
      <c r="C25" s="29"/>
      <c r="D25" s="29"/>
      <c r="E25" s="29"/>
      <c r="F25" s="27"/>
      <c r="G25" s="29"/>
      <c r="H25" s="27"/>
      <c r="I25" s="29"/>
      <c r="J25" s="27"/>
      <c r="K25" s="29"/>
      <c r="L25" s="29"/>
      <c r="M25" s="29"/>
      <c r="N25" s="27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4"/>
    </row>
    <row r="26" spans="1:28">
      <c r="A26" s="153" t="s">
        <v>67</v>
      </c>
      <c r="B26" s="154" t="s">
        <v>5</v>
      </c>
      <c r="C26" s="139" t="s">
        <v>15</v>
      </c>
      <c r="D26" s="155" t="s">
        <v>6</v>
      </c>
      <c r="E26" s="139" t="s">
        <v>7</v>
      </c>
      <c r="F26" s="139" t="s">
        <v>15</v>
      </c>
      <c r="G26" s="136" t="s">
        <v>8</v>
      </c>
      <c r="H26" s="139" t="s">
        <v>15</v>
      </c>
      <c r="I26" s="136" t="s">
        <v>9</v>
      </c>
      <c r="J26" s="139" t="s">
        <v>15</v>
      </c>
      <c r="K26" s="156" t="s">
        <v>10</v>
      </c>
      <c r="L26" s="139" t="s">
        <v>15</v>
      </c>
      <c r="M26" s="136" t="s">
        <v>3</v>
      </c>
      <c r="N26" s="137" t="s">
        <v>18</v>
      </c>
      <c r="O26" s="34" t="s">
        <v>167</v>
      </c>
      <c r="P26" s="34" t="s">
        <v>168</v>
      </c>
      <c r="Q26" s="22"/>
      <c r="R26" s="22"/>
      <c r="S26" s="23"/>
      <c r="T26" s="22"/>
      <c r="U26" s="24"/>
      <c r="V26" s="24"/>
      <c r="W26" s="24"/>
      <c r="X26" s="24"/>
      <c r="Y26" s="24"/>
      <c r="Z26" s="24"/>
      <c r="AA26" s="24"/>
    </row>
    <row r="27" spans="1:28" s="8" customFormat="1" ht="16.5" customHeight="1">
      <c r="A27" s="82" t="str">
        <f>B3</f>
        <v>一</v>
      </c>
      <c r="B27" s="275" t="s">
        <v>57</v>
      </c>
      <c r="C27" s="275"/>
      <c r="D27" s="85" t="str">
        <f t="shared" ref="D27:D32" si="3">IF(C27,"公斤","")</f>
        <v/>
      </c>
      <c r="E27" s="105" t="s">
        <v>414</v>
      </c>
      <c r="F27" s="105"/>
      <c r="G27" s="257" t="s">
        <v>268</v>
      </c>
      <c r="H27" s="257"/>
      <c r="I27" s="251" t="s">
        <v>418</v>
      </c>
      <c r="J27" s="160"/>
      <c r="K27" s="88" t="s">
        <v>1</v>
      </c>
      <c r="L27" s="89"/>
      <c r="M27" s="257" t="s">
        <v>149</v>
      </c>
      <c r="N27" s="18"/>
      <c r="O27" s="246" t="s">
        <v>114</v>
      </c>
      <c r="P27" s="145"/>
      <c r="Q27" s="12"/>
      <c r="R27" s="12"/>
      <c r="S27" s="14"/>
      <c r="T27" s="12"/>
    </row>
    <row r="28" spans="1:28" s="8" customFormat="1" ht="16.5" customHeight="1">
      <c r="A28" s="90">
        <f>A3</f>
        <v>45201</v>
      </c>
      <c r="B28" s="257" t="s">
        <v>11</v>
      </c>
      <c r="C28" s="257">
        <v>10</v>
      </c>
      <c r="D28" s="85" t="str">
        <f t="shared" si="3"/>
        <v>公斤</v>
      </c>
      <c r="E28" s="140" t="s">
        <v>415</v>
      </c>
      <c r="F28" s="18">
        <v>6.5</v>
      </c>
      <c r="G28" s="140" t="s">
        <v>269</v>
      </c>
      <c r="H28" s="18">
        <v>5</v>
      </c>
      <c r="I28" s="140" t="s">
        <v>280</v>
      </c>
      <c r="J28" s="160">
        <v>7</v>
      </c>
      <c r="K28" s="94" t="s">
        <v>10</v>
      </c>
      <c r="L28" s="95">
        <v>7</v>
      </c>
      <c r="M28" s="257" t="s">
        <v>296</v>
      </c>
      <c r="N28" s="18">
        <v>0.2</v>
      </c>
      <c r="O28" s="146"/>
      <c r="P28" s="118"/>
      <c r="Q28" s="12"/>
      <c r="R28" s="12"/>
      <c r="S28" s="13"/>
      <c r="T28" s="12"/>
    </row>
    <row r="29" spans="1:28" s="8" customFormat="1" ht="16.5" customHeight="1">
      <c r="A29" s="97"/>
      <c r="B29" s="257"/>
      <c r="C29" s="257"/>
      <c r="D29" s="85" t="str">
        <f t="shared" si="3"/>
        <v/>
      </c>
      <c r="E29" s="140"/>
      <c r="F29" s="161"/>
      <c r="G29" s="164" t="s">
        <v>270</v>
      </c>
      <c r="H29" s="18">
        <v>2</v>
      </c>
      <c r="I29" s="140" t="s">
        <v>86</v>
      </c>
      <c r="J29" s="160">
        <v>0.5</v>
      </c>
      <c r="K29" s="88" t="s">
        <v>87</v>
      </c>
      <c r="L29" s="89">
        <v>0.05</v>
      </c>
      <c r="M29" s="257" t="s">
        <v>87</v>
      </c>
      <c r="N29" s="18">
        <v>0.05</v>
      </c>
      <c r="O29" s="133"/>
      <c r="P29" s="92"/>
      <c r="Q29" s="12"/>
      <c r="R29" s="12"/>
      <c r="S29" s="13"/>
      <c r="T29" s="12"/>
    </row>
    <row r="30" spans="1:28" s="8" customFormat="1" ht="16.5" customHeight="1">
      <c r="A30" s="97"/>
      <c r="B30" s="257"/>
      <c r="C30" s="257"/>
      <c r="D30" s="85" t="str">
        <f t="shared" si="3"/>
        <v/>
      </c>
      <c r="E30" s="140"/>
      <c r="F30" s="161"/>
      <c r="G30" s="140" t="s">
        <v>413</v>
      </c>
      <c r="H30" s="18">
        <v>0.1</v>
      </c>
      <c r="I30" s="164"/>
      <c r="J30" s="160"/>
      <c r="K30" s="88"/>
      <c r="L30" s="89"/>
      <c r="M30" s="140" t="s">
        <v>146</v>
      </c>
      <c r="N30" s="18">
        <v>0.6</v>
      </c>
      <c r="O30" s="134"/>
      <c r="P30" s="83"/>
      <c r="Q30" s="12"/>
      <c r="R30" s="12"/>
      <c r="S30" s="13"/>
      <c r="T30" s="12"/>
    </row>
    <row r="31" spans="1:28" s="8" customFormat="1" ht="16.5" customHeight="1">
      <c r="A31" s="97"/>
      <c r="B31" s="257"/>
      <c r="C31" s="257"/>
      <c r="D31" s="85" t="str">
        <f t="shared" si="3"/>
        <v/>
      </c>
      <c r="E31" s="140"/>
      <c r="F31" s="161"/>
      <c r="G31" s="140" t="s">
        <v>87</v>
      </c>
      <c r="H31" s="18">
        <v>0.05</v>
      </c>
      <c r="I31" s="164" t="s">
        <v>87</v>
      </c>
      <c r="J31" s="160">
        <v>0.05</v>
      </c>
      <c r="K31" s="88"/>
      <c r="L31" s="89"/>
      <c r="M31" s="38"/>
      <c r="N31" s="112"/>
      <c r="O31" s="135"/>
      <c r="P31" s="83"/>
      <c r="Q31" s="12"/>
      <c r="R31" s="12"/>
      <c r="S31" s="13"/>
      <c r="T31" s="12"/>
    </row>
    <row r="32" spans="1:28" s="8" customFormat="1" ht="16.5" customHeight="1">
      <c r="A32" s="97"/>
      <c r="B32" s="257"/>
      <c r="C32" s="257"/>
      <c r="D32" s="85" t="str">
        <f t="shared" si="3"/>
        <v/>
      </c>
      <c r="E32" s="165"/>
      <c r="F32" s="165"/>
      <c r="G32" s="38"/>
      <c r="H32" s="83"/>
      <c r="I32" s="38"/>
      <c r="J32" s="83"/>
      <c r="K32" s="88"/>
      <c r="L32" s="89"/>
      <c r="M32" s="98"/>
      <c r="N32" s="112"/>
      <c r="O32" s="143"/>
      <c r="P32" s="83"/>
      <c r="Q32" s="12"/>
      <c r="R32" s="12"/>
      <c r="S32" s="13"/>
      <c r="T32" s="12"/>
    </row>
    <row r="33" spans="1:20" s="8" customFormat="1" ht="16.5" customHeight="1">
      <c r="A33" s="82" t="str">
        <f>B4</f>
        <v>二</v>
      </c>
      <c r="B33" s="166" t="s">
        <v>0</v>
      </c>
      <c r="C33" s="257"/>
      <c r="D33" s="85"/>
      <c r="E33" s="105" t="s">
        <v>471</v>
      </c>
      <c r="F33" s="105"/>
      <c r="G33" s="257" t="s">
        <v>271</v>
      </c>
      <c r="H33" s="18"/>
      <c r="I33" s="251" t="s">
        <v>282</v>
      </c>
      <c r="J33" s="160"/>
      <c r="K33" s="88" t="s">
        <v>1</v>
      </c>
      <c r="L33" s="89"/>
      <c r="M33" s="18" t="s">
        <v>298</v>
      </c>
      <c r="N33" s="18"/>
      <c r="O33" s="247" t="s">
        <v>169</v>
      </c>
      <c r="Q33" s="12"/>
      <c r="R33" s="12"/>
      <c r="S33" s="14"/>
      <c r="T33" s="12"/>
    </row>
    <row r="34" spans="1:20" s="8" customFormat="1" ht="16.5" customHeight="1">
      <c r="A34" s="90">
        <f>A4</f>
        <v>45202</v>
      </c>
      <c r="B34" s="257" t="s">
        <v>11</v>
      </c>
      <c r="C34" s="257">
        <v>7</v>
      </c>
      <c r="D34" s="85" t="str">
        <f>IF(C33,"公斤","")</f>
        <v/>
      </c>
      <c r="E34" s="140" t="s">
        <v>144</v>
      </c>
      <c r="F34" s="18">
        <v>9</v>
      </c>
      <c r="G34" s="140" t="s">
        <v>142</v>
      </c>
      <c r="H34" s="18">
        <v>3</v>
      </c>
      <c r="I34" s="140" t="s">
        <v>146</v>
      </c>
      <c r="J34" s="160">
        <v>1.8</v>
      </c>
      <c r="K34" s="94" t="s">
        <v>10</v>
      </c>
      <c r="L34" s="95">
        <v>7</v>
      </c>
      <c r="M34" s="257" t="s">
        <v>265</v>
      </c>
      <c r="N34" s="18">
        <v>2</v>
      </c>
      <c r="O34" s="144"/>
      <c r="P34" s="96"/>
      <c r="Q34" s="12"/>
      <c r="R34" s="12"/>
      <c r="S34" s="13"/>
      <c r="T34" s="12"/>
    </row>
    <row r="35" spans="1:20" s="8" customFormat="1" ht="16.5" customHeight="1">
      <c r="A35" s="82"/>
      <c r="B35" s="257" t="s">
        <v>13</v>
      </c>
      <c r="C35" s="257">
        <v>3</v>
      </c>
      <c r="D35" s="85" t="str">
        <f>IF(C34,"公斤","")</f>
        <v>公斤</v>
      </c>
      <c r="E35" s="32" t="s">
        <v>410</v>
      </c>
      <c r="F35" s="163">
        <v>1</v>
      </c>
      <c r="G35" s="140" t="s">
        <v>98</v>
      </c>
      <c r="H35" s="18">
        <v>3</v>
      </c>
      <c r="I35" s="140" t="s">
        <v>284</v>
      </c>
      <c r="J35" s="160">
        <v>2</v>
      </c>
      <c r="K35" s="88" t="s">
        <v>87</v>
      </c>
      <c r="L35" s="89">
        <v>0.05</v>
      </c>
      <c r="M35" s="32" t="s">
        <v>93</v>
      </c>
      <c r="N35" s="18">
        <v>2</v>
      </c>
      <c r="O35" s="135"/>
      <c r="P35" s="96"/>
      <c r="Q35" s="12"/>
      <c r="R35" s="12"/>
      <c r="S35" s="13"/>
      <c r="T35" s="12"/>
    </row>
    <row r="36" spans="1:20" s="8" customFormat="1" ht="16.5" customHeight="1">
      <c r="A36" s="82"/>
      <c r="B36" s="165"/>
      <c r="C36" s="165"/>
      <c r="D36" s="24"/>
      <c r="E36" s="140" t="s">
        <v>411</v>
      </c>
      <c r="F36" s="161">
        <v>0.05</v>
      </c>
      <c r="G36" s="164" t="s">
        <v>99</v>
      </c>
      <c r="H36" s="160">
        <v>0.01</v>
      </c>
      <c r="I36" s="164" t="s">
        <v>74</v>
      </c>
      <c r="J36" s="160">
        <v>3</v>
      </c>
      <c r="K36" s="24"/>
      <c r="L36" s="24"/>
      <c r="M36" s="257"/>
      <c r="N36" s="18"/>
      <c r="O36" s="135"/>
      <c r="P36" s="96"/>
      <c r="Q36" s="12"/>
      <c r="R36" s="12"/>
      <c r="S36" s="13"/>
      <c r="T36" s="12"/>
    </row>
    <row r="37" spans="1:20" s="8" customFormat="1" ht="16.5" customHeight="1">
      <c r="A37" s="82"/>
      <c r="B37" s="257"/>
      <c r="C37" s="257"/>
      <c r="D37" s="24"/>
      <c r="E37" s="140"/>
      <c r="F37" s="161"/>
      <c r="G37" s="140" t="s">
        <v>86</v>
      </c>
      <c r="H37" s="18">
        <v>1</v>
      </c>
      <c r="I37" s="140"/>
      <c r="J37" s="18"/>
      <c r="K37" s="24"/>
      <c r="L37" s="24"/>
      <c r="M37" s="38"/>
      <c r="N37" s="96"/>
      <c r="O37" s="135"/>
      <c r="P37" s="96"/>
      <c r="Q37" s="12"/>
      <c r="R37" s="12"/>
      <c r="S37" s="13"/>
      <c r="T37" s="12"/>
    </row>
    <row r="38" spans="1:20" s="8" customFormat="1" ht="16.5" customHeight="1">
      <c r="A38" s="82"/>
      <c r="B38" s="257"/>
      <c r="C38" s="257"/>
      <c r="D38" s="24"/>
      <c r="E38" s="115"/>
      <c r="F38" s="115"/>
      <c r="G38" s="140" t="s">
        <v>87</v>
      </c>
      <c r="H38" s="18">
        <v>0.05</v>
      </c>
      <c r="I38" s="140" t="s">
        <v>87</v>
      </c>
      <c r="J38" s="18">
        <v>0.05</v>
      </c>
      <c r="K38" s="24"/>
      <c r="L38" s="24"/>
      <c r="M38" s="24"/>
      <c r="N38" s="167"/>
      <c r="Q38" s="12"/>
      <c r="R38" s="12"/>
      <c r="S38" s="13"/>
      <c r="T38" s="12"/>
    </row>
    <row r="39" spans="1:20" s="8" customFormat="1" ht="16.5" customHeight="1">
      <c r="A39" s="82" t="str">
        <f>B5</f>
        <v>三</v>
      </c>
      <c r="B39" s="275" t="s">
        <v>202</v>
      </c>
      <c r="C39" s="275"/>
      <c r="D39" s="85"/>
      <c r="E39" s="168" t="s">
        <v>214</v>
      </c>
      <c r="F39" s="18"/>
      <c r="G39" s="257" t="s">
        <v>274</v>
      </c>
      <c r="H39" s="18"/>
      <c r="I39" s="257" t="s">
        <v>49</v>
      </c>
      <c r="J39" s="18"/>
      <c r="K39" s="88" t="s">
        <v>1</v>
      </c>
      <c r="L39" s="89"/>
      <c r="M39" s="257" t="s">
        <v>302</v>
      </c>
      <c r="N39" s="18"/>
      <c r="O39" s="248" t="s">
        <v>118</v>
      </c>
      <c r="Q39" s="48"/>
      <c r="R39" s="14"/>
      <c r="S39" s="14"/>
      <c r="T39" s="12"/>
    </row>
    <row r="40" spans="1:20" s="8" customFormat="1" ht="16.5" customHeight="1">
      <c r="A40" s="102">
        <f>A5</f>
        <v>45203</v>
      </c>
      <c r="B40" s="257" t="s">
        <v>60</v>
      </c>
      <c r="C40" s="257">
        <v>4</v>
      </c>
      <c r="D40" s="85"/>
      <c r="E40" s="140" t="s">
        <v>413</v>
      </c>
      <c r="F40" s="18">
        <v>1</v>
      </c>
      <c r="G40" s="140" t="s">
        <v>275</v>
      </c>
      <c r="H40" s="18">
        <v>4</v>
      </c>
      <c r="I40" s="140" t="s">
        <v>288</v>
      </c>
      <c r="J40" s="18">
        <v>5</v>
      </c>
      <c r="K40" s="94" t="s">
        <v>10</v>
      </c>
      <c r="L40" s="95">
        <v>7</v>
      </c>
      <c r="M40" s="257" t="s">
        <v>97</v>
      </c>
      <c r="N40" s="18">
        <v>1.1000000000000001</v>
      </c>
      <c r="Q40" s="49"/>
      <c r="R40" s="50"/>
      <c r="S40" s="13"/>
      <c r="T40" s="12"/>
    </row>
    <row r="41" spans="1:20" s="8" customFormat="1" ht="16.5" customHeight="1">
      <c r="A41" s="97"/>
      <c r="B41" s="165"/>
      <c r="C41" s="165"/>
      <c r="D41" s="85"/>
      <c r="E41" s="140" t="s">
        <v>93</v>
      </c>
      <c r="F41" s="18">
        <v>4</v>
      </c>
      <c r="G41" s="140"/>
      <c r="H41" s="161"/>
      <c r="I41" s="140"/>
      <c r="J41" s="18"/>
      <c r="K41" s="88" t="s">
        <v>87</v>
      </c>
      <c r="L41" s="89">
        <v>0.05</v>
      </c>
      <c r="M41" s="257" t="s">
        <v>155</v>
      </c>
      <c r="N41" s="18">
        <v>2</v>
      </c>
      <c r="Q41" s="49"/>
      <c r="R41" s="50"/>
      <c r="S41" s="13"/>
      <c r="T41" s="12"/>
    </row>
    <row r="42" spans="1:20" s="8" customFormat="1" ht="16.5" customHeight="1">
      <c r="A42" s="97"/>
      <c r="B42" s="165"/>
      <c r="C42" s="165"/>
      <c r="D42" s="85"/>
      <c r="E42" s="140" t="s">
        <v>86</v>
      </c>
      <c r="F42" s="18">
        <v>1</v>
      </c>
      <c r="G42" s="140"/>
      <c r="H42" s="161"/>
      <c r="I42" s="140" t="s">
        <v>87</v>
      </c>
      <c r="J42" s="18">
        <v>0.05</v>
      </c>
      <c r="K42" s="88"/>
      <c r="L42" s="89"/>
      <c r="M42" s="257" t="s">
        <v>74</v>
      </c>
      <c r="N42" s="18">
        <v>2</v>
      </c>
      <c r="Q42" s="49"/>
      <c r="R42" s="50"/>
      <c r="S42" s="13"/>
      <c r="T42" s="12"/>
    </row>
    <row r="43" spans="1:20" s="8" customFormat="1" ht="16.5" customHeight="1">
      <c r="A43" s="97"/>
      <c r="B43" s="257"/>
      <c r="C43" s="257"/>
      <c r="D43" s="85" t="str">
        <f t="shared" ref="D43:D91" si="4">IF(C43,"公斤","")</f>
        <v/>
      </c>
      <c r="E43" s="140"/>
      <c r="F43" s="18"/>
      <c r="G43" s="140"/>
      <c r="H43" s="161"/>
      <c r="I43" s="38"/>
      <c r="J43" s="83"/>
      <c r="K43" s="88"/>
      <c r="L43" s="89"/>
      <c r="M43" s="257" t="s">
        <v>95</v>
      </c>
      <c r="N43" s="18">
        <v>0.01</v>
      </c>
      <c r="Q43" s="12"/>
      <c r="R43" s="12"/>
      <c r="S43" s="13"/>
      <c r="T43" s="12"/>
    </row>
    <row r="44" spans="1:20" s="8" customFormat="1" ht="16.5" customHeight="1">
      <c r="A44" s="97"/>
      <c r="B44" s="257"/>
      <c r="C44" s="257"/>
      <c r="D44" s="85" t="str">
        <f t="shared" si="4"/>
        <v/>
      </c>
      <c r="E44" s="140" t="s">
        <v>87</v>
      </c>
      <c r="F44" s="18">
        <v>0.05</v>
      </c>
      <c r="G44" s="84"/>
      <c r="H44" s="93"/>
      <c r="I44" s="99"/>
      <c r="J44" s="39"/>
      <c r="K44" s="88"/>
      <c r="L44" s="89"/>
      <c r="M44" s="99"/>
      <c r="N44" s="96"/>
      <c r="Q44" s="12"/>
      <c r="R44" s="12"/>
      <c r="S44" s="13"/>
      <c r="T44" s="12"/>
    </row>
    <row r="45" spans="1:20" s="199" customFormat="1" ht="16.5" customHeight="1">
      <c r="A45" s="205" t="str">
        <f>B6</f>
        <v>四</v>
      </c>
      <c r="B45" s="275" t="s">
        <v>0</v>
      </c>
      <c r="C45" s="275"/>
      <c r="D45" s="19"/>
      <c r="E45" s="257" t="s">
        <v>419</v>
      </c>
      <c r="F45" s="257"/>
      <c r="G45" s="257" t="s">
        <v>141</v>
      </c>
      <c r="H45" s="18"/>
      <c r="I45" s="251" t="s">
        <v>289</v>
      </c>
      <c r="J45" s="160"/>
      <c r="K45" s="206" t="s">
        <v>1</v>
      </c>
      <c r="L45" s="207"/>
      <c r="M45" s="257" t="s">
        <v>304</v>
      </c>
      <c r="N45" s="18"/>
      <c r="O45" s="249" t="s">
        <v>183</v>
      </c>
      <c r="P45" s="208"/>
      <c r="Q45" s="195"/>
      <c r="R45" s="196"/>
      <c r="S45" s="197"/>
      <c r="T45" s="198"/>
    </row>
    <row r="46" spans="1:20" s="199" customFormat="1" ht="16.5" customHeight="1">
      <c r="A46" s="209">
        <f>A6</f>
        <v>45204</v>
      </c>
      <c r="B46" s="257" t="s">
        <v>11</v>
      </c>
      <c r="C46" s="257">
        <v>7</v>
      </c>
      <c r="D46" s="19"/>
      <c r="E46" s="140" t="s">
        <v>420</v>
      </c>
      <c r="F46" s="18">
        <v>9</v>
      </c>
      <c r="G46" s="140" t="s">
        <v>143</v>
      </c>
      <c r="H46" s="18">
        <v>0.2</v>
      </c>
      <c r="I46" s="140" t="s">
        <v>289</v>
      </c>
      <c r="J46" s="160">
        <v>4</v>
      </c>
      <c r="K46" s="214" t="s">
        <v>10</v>
      </c>
      <c r="L46" s="215">
        <v>7</v>
      </c>
      <c r="M46" s="257" t="s">
        <v>305</v>
      </c>
      <c r="N46" s="18">
        <v>2</v>
      </c>
      <c r="O46" s="216"/>
      <c r="P46" s="217"/>
      <c r="Q46" s="200"/>
      <c r="R46" s="201"/>
      <c r="S46" s="202"/>
      <c r="T46" s="198"/>
    </row>
    <row r="47" spans="1:20" s="199" customFormat="1" ht="16.5" customHeight="1">
      <c r="A47" s="205"/>
      <c r="B47" s="257" t="s">
        <v>13</v>
      </c>
      <c r="C47" s="257">
        <v>3</v>
      </c>
      <c r="D47" s="19"/>
      <c r="E47" s="140" t="s">
        <v>216</v>
      </c>
      <c r="F47" s="18">
        <v>3</v>
      </c>
      <c r="G47" s="140" t="s">
        <v>165</v>
      </c>
      <c r="H47" s="18">
        <v>1</v>
      </c>
      <c r="I47" s="218"/>
      <c r="J47" s="213"/>
      <c r="K47" s="206" t="s">
        <v>87</v>
      </c>
      <c r="L47" s="207">
        <v>0.05</v>
      </c>
      <c r="M47" s="257" t="s">
        <v>154</v>
      </c>
      <c r="N47" s="18">
        <v>1</v>
      </c>
      <c r="O47" s="219"/>
      <c r="P47" s="217"/>
      <c r="Q47" s="195"/>
      <c r="R47" s="201"/>
      <c r="S47" s="202"/>
      <c r="T47" s="198"/>
    </row>
    <row r="48" spans="1:20" s="199" customFormat="1" ht="16.5" customHeight="1">
      <c r="A48" s="205"/>
      <c r="B48" s="252"/>
      <c r="C48" s="252"/>
      <c r="D48" s="19"/>
      <c r="E48" s="140" t="s">
        <v>87</v>
      </c>
      <c r="F48" s="18">
        <v>0.05</v>
      </c>
      <c r="G48" s="140" t="s">
        <v>87</v>
      </c>
      <c r="H48" s="18">
        <v>0.05</v>
      </c>
      <c r="I48" s="218"/>
      <c r="J48" s="213"/>
      <c r="K48" s="206"/>
      <c r="L48" s="207"/>
      <c r="M48" s="210"/>
      <c r="N48" s="211"/>
      <c r="O48" s="220"/>
      <c r="P48" s="221"/>
      <c r="Q48" s="195"/>
      <c r="R48" s="201"/>
      <c r="S48" s="202"/>
      <c r="T48" s="198"/>
    </row>
    <row r="49" spans="1:22" s="199" customFormat="1" ht="16.5" customHeight="1">
      <c r="A49" s="205"/>
      <c r="B49" s="252"/>
      <c r="C49" s="252"/>
      <c r="D49" s="19"/>
      <c r="E49" s="140"/>
      <c r="F49" s="18"/>
      <c r="G49" s="140"/>
      <c r="H49" s="18"/>
      <c r="I49" s="212"/>
      <c r="J49" s="211"/>
      <c r="K49" s="206"/>
      <c r="L49" s="207"/>
      <c r="M49" s="210"/>
      <c r="N49" s="211"/>
      <c r="O49" s="220"/>
      <c r="P49" s="221"/>
      <c r="Q49" s="203"/>
      <c r="R49" s="204"/>
      <c r="S49" s="202"/>
      <c r="T49" s="198"/>
    </row>
    <row r="50" spans="1:22" s="8" customFormat="1" ht="16.5" customHeight="1">
      <c r="A50" s="205"/>
      <c r="B50" s="165"/>
      <c r="C50" s="165"/>
      <c r="D50" s="19"/>
      <c r="E50" s="222"/>
      <c r="F50" s="223"/>
      <c r="G50" s="100"/>
      <c r="H50" s="221"/>
      <c r="I50" s="212"/>
      <c r="J50" s="211"/>
      <c r="K50" s="206"/>
      <c r="L50" s="207"/>
      <c r="M50" s="210"/>
      <c r="N50" s="211"/>
      <c r="O50" s="224"/>
      <c r="P50" s="224"/>
      <c r="Q50" s="12"/>
      <c r="R50" s="12"/>
      <c r="S50" s="13"/>
      <c r="T50" s="12"/>
    </row>
    <row r="51" spans="1:22" s="8" customFormat="1" ht="16.5" customHeight="1">
      <c r="A51" s="82" t="str">
        <f>B7</f>
        <v>五</v>
      </c>
      <c r="B51" s="275" t="s">
        <v>55</v>
      </c>
      <c r="C51" s="275"/>
      <c r="D51" s="85" t="str">
        <f>IF(C51,"公斤","")</f>
        <v/>
      </c>
      <c r="E51" s="257" t="s">
        <v>422</v>
      </c>
      <c r="F51" s="257"/>
      <c r="G51" s="257" t="s">
        <v>290</v>
      </c>
      <c r="H51" s="18"/>
      <c r="I51" s="251" t="s">
        <v>424</v>
      </c>
      <c r="J51" s="160"/>
      <c r="K51" s="88" t="s">
        <v>1</v>
      </c>
      <c r="L51" s="89"/>
      <c r="M51" s="257" t="s">
        <v>306</v>
      </c>
      <c r="N51" s="18"/>
      <c r="O51" s="246" t="s">
        <v>115</v>
      </c>
      <c r="P51" s="184" t="s">
        <v>166</v>
      </c>
      <c r="Q51" s="12"/>
      <c r="R51" s="12"/>
      <c r="S51" s="14"/>
      <c r="T51" s="12"/>
    </row>
    <row r="52" spans="1:22" s="8" customFormat="1" ht="16.5" customHeight="1">
      <c r="A52" s="90">
        <f>A7</f>
        <v>45205</v>
      </c>
      <c r="B52" s="257" t="s">
        <v>11</v>
      </c>
      <c r="C52" s="257">
        <v>10</v>
      </c>
      <c r="D52" s="85" t="str">
        <f>IF(C52,"公斤","")</f>
        <v>公斤</v>
      </c>
      <c r="E52" s="140" t="s">
        <v>423</v>
      </c>
      <c r="F52" s="18">
        <v>8</v>
      </c>
      <c r="G52" s="140" t="s">
        <v>146</v>
      </c>
      <c r="H52" s="18">
        <v>1.8</v>
      </c>
      <c r="I52" s="140" t="s">
        <v>425</v>
      </c>
      <c r="J52" s="18">
        <v>0.5</v>
      </c>
      <c r="K52" s="94" t="s">
        <v>10</v>
      </c>
      <c r="L52" s="95">
        <v>7</v>
      </c>
      <c r="M52" s="257" t="s">
        <v>307</v>
      </c>
      <c r="N52" s="18">
        <v>0.1</v>
      </c>
      <c r="Q52" s="12"/>
      <c r="R52" s="12"/>
      <c r="S52" s="13"/>
      <c r="T52" s="12"/>
    </row>
    <row r="53" spans="1:22" s="8" customFormat="1" ht="16.5" customHeight="1">
      <c r="A53" s="97"/>
      <c r="B53" s="257" t="s">
        <v>56</v>
      </c>
      <c r="C53" s="257">
        <v>0.1</v>
      </c>
      <c r="D53" s="85" t="str">
        <f>IF(C53,"公斤","")</f>
        <v>公斤</v>
      </c>
      <c r="E53" s="140"/>
      <c r="F53" s="18"/>
      <c r="G53" s="140" t="s">
        <v>421</v>
      </c>
      <c r="H53" s="18">
        <v>2</v>
      </c>
      <c r="I53" s="140" t="s">
        <v>94</v>
      </c>
      <c r="J53" s="18">
        <v>5</v>
      </c>
      <c r="K53" s="88" t="s">
        <v>87</v>
      </c>
      <c r="L53" s="89">
        <v>0.05</v>
      </c>
      <c r="M53" s="257" t="s">
        <v>308</v>
      </c>
      <c r="N53" s="18">
        <v>1</v>
      </c>
      <c r="Q53" s="12"/>
      <c r="R53" s="12"/>
      <c r="S53" s="13"/>
      <c r="T53" s="12"/>
    </row>
    <row r="54" spans="1:22" s="8" customFormat="1" ht="16.5" customHeight="1">
      <c r="A54" s="97"/>
      <c r="B54" s="257"/>
      <c r="C54" s="257"/>
      <c r="D54" s="85" t="str">
        <f t="shared" ref="D54:D62" si="5">IF(C54,"公斤","")</f>
        <v/>
      </c>
      <c r="E54" s="140" t="s">
        <v>74</v>
      </c>
      <c r="F54" s="18">
        <v>4</v>
      </c>
      <c r="G54" s="140" t="s">
        <v>292</v>
      </c>
      <c r="H54" s="18">
        <v>0.1</v>
      </c>
      <c r="I54" s="140" t="s">
        <v>86</v>
      </c>
      <c r="J54" s="18">
        <v>1</v>
      </c>
      <c r="K54" s="88"/>
      <c r="L54" s="89"/>
      <c r="M54" s="257" t="s">
        <v>87</v>
      </c>
      <c r="N54" s="18">
        <v>0.05</v>
      </c>
      <c r="Q54" s="12"/>
      <c r="R54" s="12"/>
      <c r="S54" s="13"/>
      <c r="T54" s="12"/>
    </row>
    <row r="55" spans="1:22" s="8" customFormat="1" ht="16.5" customHeight="1">
      <c r="A55" s="97"/>
      <c r="B55" s="165"/>
      <c r="C55" s="165"/>
      <c r="D55" s="165"/>
      <c r="E55" s="140" t="s">
        <v>87</v>
      </c>
      <c r="F55" s="18">
        <v>0.05</v>
      </c>
      <c r="G55" s="140" t="s">
        <v>86</v>
      </c>
      <c r="H55" s="18">
        <v>2</v>
      </c>
      <c r="I55" s="140" t="s">
        <v>87</v>
      </c>
      <c r="J55" s="18">
        <v>0.05</v>
      </c>
      <c r="K55" s="88"/>
      <c r="L55" s="89"/>
      <c r="M55" s="257"/>
      <c r="N55" s="18"/>
      <c r="Q55" s="12"/>
      <c r="R55" s="12"/>
      <c r="S55" s="13"/>
      <c r="T55" s="12"/>
    </row>
    <row r="56" spans="1:22" s="8" customFormat="1" ht="16.5" customHeight="1">
      <c r="A56" s="97"/>
      <c r="B56" s="165"/>
      <c r="C56" s="165"/>
      <c r="D56" s="165"/>
      <c r="E56" s="84"/>
      <c r="F56" s="39"/>
      <c r="G56" s="140" t="s">
        <v>87</v>
      </c>
      <c r="H56" s="18">
        <v>0.05</v>
      </c>
      <c r="I56" s="99"/>
      <c r="J56" s="39"/>
      <c r="K56" s="88"/>
      <c r="L56" s="89"/>
      <c r="M56" s="99"/>
      <c r="N56" s="96"/>
      <c r="Q56" s="12"/>
      <c r="R56" s="12"/>
      <c r="S56" s="13"/>
      <c r="T56" s="12"/>
    </row>
    <row r="57" spans="1:22" s="8" customFormat="1" ht="16.5" customHeight="1">
      <c r="A57" s="82" t="str">
        <f>B8</f>
        <v>三</v>
      </c>
      <c r="B57" s="275" t="s">
        <v>204</v>
      </c>
      <c r="C57" s="275"/>
      <c r="D57" s="165"/>
      <c r="E57" s="257" t="s">
        <v>427</v>
      </c>
      <c r="F57" s="257"/>
      <c r="G57" s="257" t="s">
        <v>221</v>
      </c>
      <c r="H57" s="257"/>
      <c r="I57" s="251" t="s">
        <v>398</v>
      </c>
      <c r="J57" s="160"/>
      <c r="K57" s="88" t="s">
        <v>1</v>
      </c>
      <c r="L57" s="89"/>
      <c r="M57" s="257" t="s">
        <v>310</v>
      </c>
      <c r="N57" s="18"/>
      <c r="O57" s="248" t="s">
        <v>118</v>
      </c>
      <c r="Q57" s="12"/>
      <c r="T57" s="12"/>
    </row>
    <row r="58" spans="1:22" s="8" customFormat="1" ht="16.5" customHeight="1">
      <c r="A58" s="90">
        <f>A8</f>
        <v>45210</v>
      </c>
      <c r="B58" s="257" t="s">
        <v>205</v>
      </c>
      <c r="C58" s="257">
        <v>4</v>
      </c>
      <c r="D58" s="85" t="str">
        <f t="shared" si="5"/>
        <v>公斤</v>
      </c>
      <c r="E58" s="257" t="s">
        <v>427</v>
      </c>
      <c r="F58" s="18">
        <v>6</v>
      </c>
      <c r="G58" s="140" t="s">
        <v>413</v>
      </c>
      <c r="H58" s="18">
        <v>1</v>
      </c>
      <c r="I58" s="140" t="s">
        <v>280</v>
      </c>
      <c r="J58" s="160">
        <v>7</v>
      </c>
      <c r="K58" s="94" t="s">
        <v>10</v>
      </c>
      <c r="L58" s="95">
        <v>7</v>
      </c>
      <c r="M58" s="257" t="s">
        <v>146</v>
      </c>
      <c r="N58" s="18">
        <v>0.6</v>
      </c>
      <c r="Q58" s="12"/>
      <c r="T58" s="12"/>
    </row>
    <row r="59" spans="1:22" s="8" customFormat="1" ht="16.5" customHeight="1">
      <c r="A59" s="82"/>
      <c r="B59" s="257"/>
      <c r="C59" s="257"/>
      <c r="D59" s="85" t="str">
        <f t="shared" si="5"/>
        <v/>
      </c>
      <c r="E59" s="140"/>
      <c r="F59" s="161"/>
      <c r="G59" s="140" t="s">
        <v>223</v>
      </c>
      <c r="H59" s="18">
        <v>4</v>
      </c>
      <c r="I59" s="140" t="s">
        <v>86</v>
      </c>
      <c r="J59" s="160">
        <v>0.5</v>
      </c>
      <c r="K59" s="88" t="s">
        <v>87</v>
      </c>
      <c r="L59" s="89">
        <v>0.05</v>
      </c>
      <c r="M59" s="257" t="s">
        <v>311</v>
      </c>
      <c r="N59" s="18">
        <v>3</v>
      </c>
      <c r="Q59" s="12"/>
      <c r="T59" s="12"/>
    </row>
    <row r="60" spans="1:22" s="8" customFormat="1" ht="16.5" customHeight="1">
      <c r="A60" s="82"/>
      <c r="B60" s="257"/>
      <c r="C60" s="257"/>
      <c r="D60" s="85" t="str">
        <f t="shared" si="5"/>
        <v/>
      </c>
      <c r="E60" s="140"/>
      <c r="F60" s="161"/>
      <c r="G60" s="140"/>
      <c r="H60" s="18"/>
      <c r="I60" s="164" t="s">
        <v>399</v>
      </c>
      <c r="J60" s="160">
        <v>0.05</v>
      </c>
      <c r="K60" s="88"/>
      <c r="L60" s="89"/>
      <c r="M60" s="257" t="s">
        <v>312</v>
      </c>
      <c r="N60" s="18">
        <v>1</v>
      </c>
      <c r="Q60" s="12"/>
      <c r="T60" s="12"/>
    </row>
    <row r="61" spans="1:22" s="8" customFormat="1" ht="16.5" customHeight="1">
      <c r="A61" s="82"/>
      <c r="B61" s="257"/>
      <c r="C61" s="257"/>
      <c r="D61" s="85" t="str">
        <f t="shared" si="5"/>
        <v/>
      </c>
      <c r="E61" s="140"/>
      <c r="F61" s="18"/>
      <c r="G61" s="140" t="s">
        <v>87</v>
      </c>
      <c r="H61" s="18">
        <v>0.05</v>
      </c>
      <c r="I61" s="164" t="s">
        <v>87</v>
      </c>
      <c r="J61" s="96">
        <v>0.05</v>
      </c>
      <c r="K61" s="88"/>
      <c r="L61" s="89"/>
      <c r="M61" s="257" t="s">
        <v>313</v>
      </c>
      <c r="N61" s="18">
        <v>0.1</v>
      </c>
      <c r="Q61" s="12"/>
      <c r="T61" s="12"/>
    </row>
    <row r="62" spans="1:22" s="8" customFormat="1" ht="16.5" customHeight="1">
      <c r="A62" s="82"/>
      <c r="B62" s="257"/>
      <c r="C62" s="257"/>
      <c r="D62" s="85" t="str">
        <f t="shared" si="5"/>
        <v/>
      </c>
      <c r="E62" s="257"/>
      <c r="F62" s="18"/>
      <c r="G62" s="38"/>
      <c r="H62" s="83"/>
      <c r="I62" s="38"/>
      <c r="J62" s="96"/>
      <c r="K62" s="88"/>
      <c r="L62" s="89"/>
      <c r="M62" s="38"/>
      <c r="N62" s="96"/>
      <c r="Q62" s="12"/>
      <c r="T62" s="12"/>
    </row>
    <row r="63" spans="1:22" s="8" customFormat="1" ht="16.5" customHeight="1">
      <c r="A63" s="82" t="str">
        <f>B9</f>
        <v>四</v>
      </c>
      <c r="B63" s="166" t="s">
        <v>0</v>
      </c>
      <c r="C63" s="257"/>
      <c r="D63" s="85" t="str">
        <f>IF(C63,"公斤","")</f>
        <v/>
      </c>
      <c r="E63" s="258" t="s">
        <v>164</v>
      </c>
      <c r="F63" s="179"/>
      <c r="G63" s="159" t="s">
        <v>105</v>
      </c>
      <c r="H63" s="159"/>
      <c r="I63" s="251" t="s">
        <v>428</v>
      </c>
      <c r="J63" s="160"/>
      <c r="K63" s="88" t="s">
        <v>1</v>
      </c>
      <c r="L63" s="89"/>
      <c r="M63" s="18" t="s">
        <v>392</v>
      </c>
      <c r="N63" s="18"/>
      <c r="O63" s="248" t="s">
        <v>114</v>
      </c>
      <c r="P63" s="184"/>
      <c r="Q63" s="64"/>
      <c r="R63" s="65"/>
      <c r="S63" s="52"/>
      <c r="T63" s="65"/>
      <c r="V63" s="52"/>
    </row>
    <row r="64" spans="1:22" s="8" customFormat="1" ht="16.5" customHeight="1">
      <c r="A64" s="90">
        <f>A9</f>
        <v>45211</v>
      </c>
      <c r="B64" s="257" t="s">
        <v>11</v>
      </c>
      <c r="C64" s="257">
        <v>7</v>
      </c>
      <c r="D64" s="85" t="str">
        <f>IF(C64,"公斤","")</f>
        <v>公斤</v>
      </c>
      <c r="E64" s="178" t="s">
        <v>146</v>
      </c>
      <c r="F64" s="179">
        <v>5.5</v>
      </c>
      <c r="G64" s="140" t="s">
        <v>106</v>
      </c>
      <c r="H64" s="162">
        <v>5</v>
      </c>
      <c r="I64" s="140" t="s">
        <v>413</v>
      </c>
      <c r="J64" s="160">
        <v>1</v>
      </c>
      <c r="K64" s="94" t="s">
        <v>10</v>
      </c>
      <c r="L64" s="95">
        <v>7</v>
      </c>
      <c r="M64" s="18" t="s">
        <v>393</v>
      </c>
      <c r="N64" s="18">
        <v>6</v>
      </c>
      <c r="P64" s="63"/>
      <c r="Q64" s="54"/>
      <c r="R64" s="48"/>
      <c r="S64" s="53"/>
      <c r="T64" s="48"/>
      <c r="V64" s="53"/>
    </row>
    <row r="65" spans="1:22" s="8" customFormat="1" ht="16.5" customHeight="1">
      <c r="A65" s="97"/>
      <c r="B65" s="257" t="s">
        <v>13</v>
      </c>
      <c r="C65" s="257">
        <v>3</v>
      </c>
      <c r="D65" s="85" t="str">
        <f>IF(C65,"公斤","")</f>
        <v>公斤</v>
      </c>
      <c r="E65" s="140"/>
      <c r="F65" s="18"/>
      <c r="G65" s="164" t="s">
        <v>107</v>
      </c>
      <c r="H65" s="162">
        <v>2</v>
      </c>
      <c r="I65" s="164" t="s">
        <v>138</v>
      </c>
      <c r="J65" s="160">
        <v>7</v>
      </c>
      <c r="K65" s="88" t="s">
        <v>87</v>
      </c>
      <c r="L65" s="89">
        <v>0.05</v>
      </c>
      <c r="M65" s="18" t="s">
        <v>154</v>
      </c>
      <c r="N65" s="18">
        <v>1</v>
      </c>
      <c r="P65" s="63"/>
      <c r="Q65" s="54"/>
      <c r="R65" s="66"/>
      <c r="S65" s="66"/>
      <c r="T65" s="66"/>
      <c r="V65" s="67"/>
    </row>
    <row r="66" spans="1:22" s="8" customFormat="1" ht="16.5" customHeight="1">
      <c r="A66" s="97"/>
      <c r="B66" s="165"/>
      <c r="C66" s="165"/>
      <c r="D66" s="165"/>
      <c r="E66" s="140"/>
      <c r="F66" s="18"/>
      <c r="G66" s="164" t="s">
        <v>99</v>
      </c>
      <c r="H66" s="162">
        <v>0.01</v>
      </c>
      <c r="I66" s="164" t="s">
        <v>292</v>
      </c>
      <c r="J66" s="160">
        <v>0.01</v>
      </c>
      <c r="K66" s="88"/>
      <c r="L66" s="89"/>
      <c r="M66" s="18" t="s">
        <v>394</v>
      </c>
      <c r="N66" s="18">
        <v>0.01</v>
      </c>
      <c r="P66" s="63"/>
      <c r="Q66" s="54"/>
      <c r="R66" s="51"/>
      <c r="S66" s="53"/>
      <c r="T66" s="51"/>
      <c r="V66" s="53"/>
    </row>
    <row r="67" spans="1:22" s="8" customFormat="1" ht="16.5" customHeight="1">
      <c r="A67" s="97"/>
      <c r="B67" s="257"/>
      <c r="C67" s="257"/>
      <c r="D67" s="85" t="str">
        <f t="shared" si="4"/>
        <v/>
      </c>
      <c r="E67" s="140" t="s">
        <v>397</v>
      </c>
      <c r="F67" s="18"/>
      <c r="G67" s="140" t="s">
        <v>87</v>
      </c>
      <c r="H67" s="161">
        <v>0.05</v>
      </c>
      <c r="I67" s="140" t="s">
        <v>87</v>
      </c>
      <c r="J67" s="18">
        <v>0.05</v>
      </c>
      <c r="K67" s="88"/>
      <c r="L67" s="89"/>
      <c r="M67" s="38"/>
      <c r="N67" s="96"/>
      <c r="P67" s="63"/>
      <c r="Q67" s="54"/>
      <c r="R67" s="66"/>
      <c r="S67" s="66"/>
      <c r="T67" s="51"/>
      <c r="V67" s="53"/>
    </row>
    <row r="68" spans="1:22" s="8" customFormat="1" ht="16.5" customHeight="1">
      <c r="A68" s="97"/>
      <c r="B68" s="257"/>
      <c r="C68" s="257"/>
      <c r="D68" s="85" t="str">
        <f t="shared" si="4"/>
        <v/>
      </c>
      <c r="E68" s="107"/>
      <c r="F68" s="39"/>
      <c r="G68" s="99"/>
      <c r="H68" s="39"/>
      <c r="I68" s="38"/>
      <c r="J68" s="83"/>
      <c r="K68" s="88"/>
      <c r="L68" s="89"/>
      <c r="M68" s="99"/>
      <c r="N68" s="96"/>
      <c r="P68" s="68"/>
      <c r="Q68" s="64"/>
      <c r="R68" s="49"/>
      <c r="S68" s="69"/>
      <c r="T68" s="70"/>
      <c r="V68" s="70"/>
    </row>
    <row r="69" spans="1:22" s="8" customFormat="1" ht="16.5" customHeight="1">
      <c r="A69" s="82" t="str">
        <f>B10</f>
        <v>五</v>
      </c>
      <c r="B69" s="166" t="s">
        <v>58</v>
      </c>
      <c r="C69" s="257"/>
      <c r="D69" s="85"/>
      <c r="E69" s="257" t="s">
        <v>426</v>
      </c>
      <c r="F69" s="257"/>
      <c r="G69" s="257" t="s">
        <v>321</v>
      </c>
      <c r="H69" s="257"/>
      <c r="I69" s="251" t="s">
        <v>323</v>
      </c>
      <c r="J69" s="160"/>
      <c r="K69" s="88" t="s">
        <v>1</v>
      </c>
      <c r="L69" s="89"/>
      <c r="M69" s="257" t="s">
        <v>332</v>
      </c>
      <c r="N69" s="257"/>
      <c r="O69" s="248" t="s">
        <v>115</v>
      </c>
      <c r="P69" s="184" t="s">
        <v>166</v>
      </c>
      <c r="Q69" s="62"/>
      <c r="R69" s="62"/>
      <c r="S69" s="13"/>
      <c r="T69" s="62"/>
      <c r="V69" s="70"/>
    </row>
    <row r="70" spans="1:22" s="8" customFormat="1" ht="16.5" customHeight="1">
      <c r="A70" s="90">
        <f>A10</f>
        <v>45212</v>
      </c>
      <c r="B70" s="257" t="s">
        <v>11</v>
      </c>
      <c r="C70" s="257">
        <v>10</v>
      </c>
      <c r="D70" s="85" t="str">
        <f>IF(C70,"公斤","")</f>
        <v>公斤</v>
      </c>
      <c r="E70" s="140" t="s">
        <v>157</v>
      </c>
      <c r="F70" s="18">
        <v>1</v>
      </c>
      <c r="G70" s="140" t="s">
        <v>146</v>
      </c>
      <c r="H70" s="257">
        <v>1.8</v>
      </c>
      <c r="I70" s="140" t="s">
        <v>288</v>
      </c>
      <c r="J70" s="18">
        <v>5</v>
      </c>
      <c r="K70" s="94" t="s">
        <v>10</v>
      </c>
      <c r="L70" s="95">
        <v>7</v>
      </c>
      <c r="M70" s="257" t="s">
        <v>1</v>
      </c>
      <c r="N70" s="18">
        <v>2</v>
      </c>
      <c r="Q70" s="12"/>
      <c r="R70" s="12"/>
      <c r="S70" s="13"/>
      <c r="T70" s="12"/>
    </row>
    <row r="71" spans="1:22" s="8" customFormat="1" ht="16.5" customHeight="1">
      <c r="A71" s="82"/>
      <c r="B71" s="257" t="s">
        <v>59</v>
      </c>
      <c r="C71" s="257">
        <v>0.4</v>
      </c>
      <c r="D71" s="85" t="str">
        <f>IF(C71,"公斤","")</f>
        <v>公斤</v>
      </c>
      <c r="E71" s="140" t="s">
        <v>165</v>
      </c>
      <c r="F71" s="18">
        <v>1</v>
      </c>
      <c r="G71" s="140" t="s">
        <v>74</v>
      </c>
      <c r="H71" s="251">
        <v>5</v>
      </c>
      <c r="I71" s="164"/>
      <c r="J71" s="160"/>
      <c r="K71" s="88" t="s">
        <v>87</v>
      </c>
      <c r="L71" s="89">
        <v>0.05</v>
      </c>
      <c r="M71" s="257" t="s">
        <v>21</v>
      </c>
      <c r="N71" s="18">
        <v>1</v>
      </c>
      <c r="Q71" s="12"/>
      <c r="R71" s="12"/>
      <c r="S71" s="13"/>
      <c r="T71" s="12"/>
    </row>
    <row r="72" spans="1:22" s="8" customFormat="1" ht="16.5" customHeight="1">
      <c r="A72" s="82"/>
      <c r="B72" s="165"/>
      <c r="C72" s="165"/>
      <c r="D72" s="165"/>
      <c r="E72" s="140"/>
      <c r="F72" s="18"/>
      <c r="G72" s="164" t="s">
        <v>86</v>
      </c>
      <c r="H72" s="251">
        <v>1</v>
      </c>
      <c r="I72" s="140" t="s">
        <v>87</v>
      </c>
      <c r="J72" s="18">
        <v>0.05</v>
      </c>
      <c r="K72" s="88"/>
      <c r="L72" s="89"/>
      <c r="M72" s="257" t="s">
        <v>87</v>
      </c>
      <c r="N72" s="18">
        <v>0.05</v>
      </c>
      <c r="Q72" s="12"/>
      <c r="R72" s="12"/>
      <c r="S72" s="13"/>
      <c r="T72" s="12"/>
    </row>
    <row r="73" spans="1:22" s="8" customFormat="1" ht="16.5" customHeight="1">
      <c r="A73" s="82"/>
      <c r="B73" s="165"/>
      <c r="C73" s="165"/>
      <c r="D73" s="165"/>
      <c r="E73" s="140" t="s">
        <v>87</v>
      </c>
      <c r="F73" s="18">
        <v>0.05</v>
      </c>
      <c r="G73" s="140"/>
      <c r="H73" s="257"/>
      <c r="I73" s="38"/>
      <c r="J73" s="83"/>
      <c r="K73" s="88"/>
      <c r="L73" s="89"/>
      <c r="M73" s="257"/>
      <c r="N73" s="18"/>
      <c r="Q73" s="12"/>
      <c r="R73" s="12"/>
      <c r="S73" s="13"/>
      <c r="T73" s="12"/>
    </row>
    <row r="74" spans="1:22" s="8" customFormat="1" ht="16.5" customHeight="1">
      <c r="A74" s="82"/>
      <c r="B74" s="257"/>
      <c r="C74" s="257"/>
      <c r="D74" s="85"/>
      <c r="E74" s="84"/>
      <c r="F74" s="83"/>
      <c r="G74" s="140" t="s">
        <v>87</v>
      </c>
      <c r="H74" s="257">
        <v>0.05</v>
      </c>
      <c r="I74" s="165"/>
      <c r="J74" s="165"/>
      <c r="K74" s="88"/>
      <c r="L74" s="89"/>
      <c r="M74" s="38"/>
      <c r="N74" s="96"/>
      <c r="Q74" s="12"/>
      <c r="R74" s="12"/>
      <c r="S74" s="13"/>
      <c r="T74" s="12"/>
    </row>
    <row r="75" spans="1:22" s="8" customFormat="1" ht="16.5" customHeight="1">
      <c r="A75" s="82" t="str">
        <f>B11</f>
        <v>一</v>
      </c>
      <c r="B75" s="275" t="s">
        <v>57</v>
      </c>
      <c r="C75" s="275"/>
      <c r="D75" s="85" t="str">
        <f>IF(C75,"公斤","")</f>
        <v/>
      </c>
      <c r="E75" s="257" t="s">
        <v>436</v>
      </c>
      <c r="F75" s="257"/>
      <c r="G75" s="160" t="s">
        <v>103</v>
      </c>
      <c r="H75" s="160"/>
      <c r="I75" s="251" t="s">
        <v>325</v>
      </c>
      <c r="J75" s="160"/>
      <c r="K75" s="88" t="s">
        <v>1</v>
      </c>
      <c r="L75" s="89"/>
      <c r="M75" s="257" t="s">
        <v>333</v>
      </c>
      <c r="N75" s="18"/>
      <c r="O75" s="246" t="s">
        <v>114</v>
      </c>
      <c r="P75" s="63"/>
      <c r="Q75" s="64"/>
      <c r="R75" s="65"/>
      <c r="S75" s="52"/>
      <c r="T75" s="65"/>
      <c r="V75" s="52"/>
    </row>
    <row r="76" spans="1:22" s="8" customFormat="1" ht="16.5" customHeight="1">
      <c r="A76" s="102">
        <f>A11</f>
        <v>45215</v>
      </c>
      <c r="B76" s="257" t="s">
        <v>11</v>
      </c>
      <c r="C76" s="257">
        <v>10</v>
      </c>
      <c r="D76" s="85" t="str">
        <f>IF(C76,"公斤","")</f>
        <v>公斤</v>
      </c>
      <c r="E76" s="140" t="s">
        <v>423</v>
      </c>
      <c r="F76" s="18">
        <v>6</v>
      </c>
      <c r="G76" s="169" t="s">
        <v>97</v>
      </c>
      <c r="H76" s="162">
        <v>1.1000000000000001</v>
      </c>
      <c r="I76" s="140" t="s">
        <v>289</v>
      </c>
      <c r="J76" s="160">
        <v>4</v>
      </c>
      <c r="K76" s="94" t="s">
        <v>10</v>
      </c>
      <c r="L76" s="95">
        <v>7</v>
      </c>
      <c r="M76" s="257" t="s">
        <v>296</v>
      </c>
      <c r="N76" s="18">
        <v>0.2</v>
      </c>
      <c r="O76" s="148"/>
      <c r="P76" s="63"/>
      <c r="Q76" s="54"/>
      <c r="R76" s="48"/>
      <c r="S76" s="53"/>
      <c r="T76" s="48"/>
      <c r="V76" s="53"/>
    </row>
    <row r="77" spans="1:22" s="8" customFormat="1" ht="16.5" customHeight="1">
      <c r="A77" s="97"/>
      <c r="B77" s="257"/>
      <c r="C77" s="257"/>
      <c r="D77" s="85" t="str">
        <f t="shared" ref="D77" si="6">IF(C77,"公斤","")</f>
        <v/>
      </c>
      <c r="E77" s="140" t="s">
        <v>223</v>
      </c>
      <c r="F77" s="18">
        <v>2</v>
      </c>
      <c r="G77" s="170" t="s">
        <v>104</v>
      </c>
      <c r="H77" s="162">
        <v>1</v>
      </c>
      <c r="I77" s="101"/>
      <c r="J77" s="83"/>
      <c r="K77" s="88" t="s">
        <v>87</v>
      </c>
      <c r="L77" s="89">
        <v>0.05</v>
      </c>
      <c r="M77" s="257" t="s">
        <v>334</v>
      </c>
      <c r="N77" s="18">
        <v>0.1</v>
      </c>
      <c r="O77" s="133"/>
      <c r="P77" s="63"/>
      <c r="Q77" s="54"/>
      <c r="R77" s="66"/>
      <c r="S77" s="66"/>
      <c r="T77" s="66"/>
      <c r="V77" s="67"/>
    </row>
    <row r="78" spans="1:22" s="8" customFormat="1" ht="16.5" customHeight="1">
      <c r="A78" s="97"/>
      <c r="B78" s="165"/>
      <c r="C78" s="165"/>
      <c r="D78" s="165"/>
      <c r="E78" s="140"/>
      <c r="F78" s="18"/>
      <c r="G78" s="170" t="s">
        <v>20</v>
      </c>
      <c r="H78" s="162">
        <v>1</v>
      </c>
      <c r="I78" s="38"/>
      <c r="J78" s="83"/>
      <c r="K78" s="88"/>
      <c r="L78" s="89"/>
      <c r="M78" s="257" t="s">
        <v>87</v>
      </c>
      <c r="N78" s="18">
        <v>0.05</v>
      </c>
      <c r="O78" s="135"/>
      <c r="P78" s="63"/>
      <c r="Q78" s="54"/>
      <c r="R78" s="51"/>
      <c r="S78" s="53"/>
      <c r="T78" s="51"/>
      <c r="V78" s="53"/>
    </row>
    <row r="79" spans="1:22" s="8" customFormat="1" ht="16.5" customHeight="1">
      <c r="A79" s="97"/>
      <c r="B79" s="165"/>
      <c r="C79" s="165"/>
      <c r="D79" s="165"/>
      <c r="E79" s="140" t="s">
        <v>87</v>
      </c>
      <c r="F79" s="18">
        <v>0.05</v>
      </c>
      <c r="G79" s="169" t="s">
        <v>95</v>
      </c>
      <c r="H79" s="161">
        <v>0.01</v>
      </c>
      <c r="I79" s="38"/>
      <c r="J79" s="83"/>
      <c r="K79" s="88"/>
      <c r="L79" s="89"/>
      <c r="M79" s="257"/>
      <c r="N79" s="18"/>
      <c r="O79" s="135"/>
      <c r="P79" s="63"/>
      <c r="Q79" s="54"/>
      <c r="R79" s="66"/>
      <c r="S79" s="66"/>
      <c r="T79" s="51"/>
      <c r="V79" s="53"/>
    </row>
    <row r="80" spans="1:22" s="8" customFormat="1" ht="16.5" customHeight="1">
      <c r="A80" s="97"/>
      <c r="B80" s="257"/>
      <c r="C80" s="257"/>
      <c r="D80" s="85" t="str">
        <f t="shared" ref="D80:D82" si="7">IF(C80,"公斤","")</f>
        <v/>
      </c>
      <c r="E80" s="107"/>
      <c r="F80" s="39"/>
      <c r="G80" s="169" t="s">
        <v>87</v>
      </c>
      <c r="H80" s="161">
        <v>0.05</v>
      </c>
      <c r="I80" s="38"/>
      <c r="J80" s="83"/>
      <c r="K80" s="88"/>
      <c r="L80" s="89"/>
      <c r="M80" s="38"/>
      <c r="N80" s="142"/>
      <c r="P80" s="68"/>
      <c r="Q80" s="64"/>
      <c r="R80" s="49"/>
      <c r="S80" s="69"/>
      <c r="T80" s="70"/>
      <c r="V80" s="70"/>
    </row>
    <row r="81" spans="1:20" s="8" customFormat="1" ht="16.5" customHeight="1">
      <c r="A81" s="108" t="str">
        <f>B12</f>
        <v>二</v>
      </c>
      <c r="B81" s="275" t="s">
        <v>0</v>
      </c>
      <c r="C81" s="275"/>
      <c r="D81" s="85" t="str">
        <f t="shared" si="7"/>
        <v/>
      </c>
      <c r="E81" s="257" t="s">
        <v>416</v>
      </c>
      <c r="F81" s="257"/>
      <c r="G81" s="180" t="s">
        <v>42</v>
      </c>
      <c r="H81" s="87"/>
      <c r="I81" s="257" t="s">
        <v>433</v>
      </c>
      <c r="J81" s="39"/>
      <c r="K81" s="88" t="s">
        <v>1</v>
      </c>
      <c r="L81" s="89"/>
      <c r="M81" s="91" t="s">
        <v>131</v>
      </c>
      <c r="N81" s="245"/>
      <c r="O81" s="248" t="s">
        <v>116</v>
      </c>
      <c r="P81" s="14"/>
      <c r="Q81" s="12"/>
      <c r="S81" s="180"/>
      <c r="T81" s="87"/>
    </row>
    <row r="82" spans="1:20" s="8" customFormat="1" ht="16.5" customHeight="1">
      <c r="A82" s="110">
        <f>A12</f>
        <v>45216</v>
      </c>
      <c r="B82" s="257" t="s">
        <v>11</v>
      </c>
      <c r="C82" s="257">
        <v>7</v>
      </c>
      <c r="D82" s="85" t="str">
        <f t="shared" si="7"/>
        <v>公斤</v>
      </c>
      <c r="E82" s="140" t="s">
        <v>415</v>
      </c>
      <c r="F82" s="18">
        <v>6.5</v>
      </c>
      <c r="G82" s="103" t="s">
        <v>32</v>
      </c>
      <c r="H82" s="92">
        <v>4</v>
      </c>
      <c r="I82" s="104" t="s">
        <v>119</v>
      </c>
      <c r="J82" s="83">
        <v>7</v>
      </c>
      <c r="K82" s="94" t="s">
        <v>10</v>
      </c>
      <c r="L82" s="95">
        <v>7</v>
      </c>
      <c r="M82" s="38" t="s">
        <v>28</v>
      </c>
      <c r="N82" s="96">
        <v>3</v>
      </c>
      <c r="P82" s="50"/>
      <c r="Q82" s="12"/>
      <c r="S82" s="103"/>
      <c r="T82" s="92"/>
    </row>
    <row r="83" spans="1:20" s="8" customFormat="1" ht="16.5" customHeight="1">
      <c r="A83" s="108"/>
      <c r="B83" s="257" t="s">
        <v>13</v>
      </c>
      <c r="C83" s="257">
        <v>3</v>
      </c>
      <c r="D83" s="85"/>
      <c r="E83" s="140" t="s">
        <v>82</v>
      </c>
      <c r="F83" s="18"/>
      <c r="G83" s="98"/>
      <c r="H83" s="92"/>
      <c r="I83" s="38" t="s">
        <v>434</v>
      </c>
      <c r="J83" s="83">
        <v>1</v>
      </c>
      <c r="K83" s="88" t="s">
        <v>87</v>
      </c>
      <c r="L83" s="89">
        <v>0.05</v>
      </c>
      <c r="M83" s="38" t="s">
        <v>20</v>
      </c>
      <c r="N83" s="96">
        <v>1</v>
      </c>
      <c r="P83" s="50"/>
      <c r="Q83" s="62"/>
      <c r="S83" s="98"/>
      <c r="T83" s="92"/>
    </row>
    <row r="84" spans="1:20" s="8" customFormat="1" ht="16.5" customHeight="1">
      <c r="A84" s="165"/>
      <c r="B84" s="257"/>
      <c r="C84" s="257"/>
      <c r="D84" s="85"/>
      <c r="E84" s="84"/>
      <c r="F84" s="93"/>
      <c r="G84" s="98" t="s">
        <v>21</v>
      </c>
      <c r="H84" s="92">
        <v>2</v>
      </c>
      <c r="I84" s="84" t="s">
        <v>29</v>
      </c>
      <c r="J84" s="93">
        <v>0.01</v>
      </c>
      <c r="K84" s="88"/>
      <c r="L84" s="89"/>
      <c r="M84" s="38" t="s">
        <v>17</v>
      </c>
      <c r="N84" s="96">
        <v>0.05</v>
      </c>
      <c r="P84" s="50"/>
      <c r="Q84" s="62"/>
      <c r="S84" s="98"/>
      <c r="T84" s="92"/>
    </row>
    <row r="85" spans="1:20" s="8" customFormat="1" ht="16.5" customHeight="1">
      <c r="A85" s="108"/>
      <c r="B85" s="165"/>
      <c r="C85" s="165"/>
      <c r="D85" s="165"/>
      <c r="E85" s="38"/>
      <c r="F85" s="83"/>
      <c r="G85" s="38" t="s">
        <v>43</v>
      </c>
      <c r="H85" s="83"/>
      <c r="I85" s="38" t="s">
        <v>87</v>
      </c>
      <c r="J85" s="83">
        <v>0.05</v>
      </c>
      <c r="K85" s="88"/>
      <c r="L85" s="89"/>
      <c r="M85" s="38"/>
      <c r="N85" s="96"/>
      <c r="P85" s="50"/>
      <c r="Q85" s="12"/>
      <c r="S85" s="38"/>
      <c r="T85" s="83"/>
    </row>
    <row r="86" spans="1:20" s="8" customFormat="1" ht="16.5" customHeight="1">
      <c r="A86" s="108"/>
      <c r="B86" s="165"/>
      <c r="C86" s="165"/>
      <c r="D86" s="165"/>
      <c r="E86" s="38"/>
      <c r="F86" s="83"/>
      <c r="G86" s="38" t="s">
        <v>87</v>
      </c>
      <c r="H86" s="83">
        <v>0.05</v>
      </c>
      <c r="I86" s="38"/>
      <c r="J86" s="83"/>
      <c r="K86" s="88"/>
      <c r="L86" s="89"/>
      <c r="M86" s="99"/>
      <c r="N86" s="142"/>
      <c r="Q86" s="12"/>
      <c r="R86" s="12"/>
      <c r="S86" s="13"/>
      <c r="T86" s="12"/>
    </row>
    <row r="87" spans="1:20" s="8" customFormat="1" ht="16.5" customHeight="1">
      <c r="A87" s="82" t="str">
        <f>B13</f>
        <v>三</v>
      </c>
      <c r="B87" s="275" t="s">
        <v>206</v>
      </c>
      <c r="C87" s="275"/>
      <c r="D87" s="165"/>
      <c r="E87" s="257" t="s">
        <v>429</v>
      </c>
      <c r="F87" s="257"/>
      <c r="G87" s="257" t="s">
        <v>432</v>
      </c>
      <c r="H87" s="257"/>
      <c r="I87" s="251" t="s">
        <v>437</v>
      </c>
      <c r="J87" s="160"/>
      <c r="K87" s="88" t="s">
        <v>1</v>
      </c>
      <c r="L87" s="89"/>
      <c r="M87" s="257" t="s">
        <v>336</v>
      </c>
      <c r="N87" s="18"/>
      <c r="O87" s="248" t="s">
        <v>118</v>
      </c>
    </row>
    <row r="88" spans="1:20" s="8" customFormat="1" ht="16.5" customHeight="1">
      <c r="A88" s="102">
        <f>A13</f>
        <v>45217</v>
      </c>
      <c r="B88" s="257" t="s">
        <v>11</v>
      </c>
      <c r="C88" s="257">
        <v>8</v>
      </c>
      <c r="D88" s="85"/>
      <c r="E88" s="140" t="s">
        <v>413</v>
      </c>
      <c r="F88" s="18">
        <v>1</v>
      </c>
      <c r="G88" s="140" t="s">
        <v>244</v>
      </c>
      <c r="H88" s="18">
        <v>7</v>
      </c>
      <c r="I88" s="140" t="s">
        <v>438</v>
      </c>
      <c r="J88" s="160">
        <v>4</v>
      </c>
      <c r="K88" s="94" t="s">
        <v>10</v>
      </c>
      <c r="L88" s="95">
        <v>7</v>
      </c>
      <c r="M88" s="257" t="s">
        <v>108</v>
      </c>
      <c r="N88" s="18">
        <v>1.5</v>
      </c>
    </row>
    <row r="89" spans="1:20" s="8" customFormat="1" ht="16.5" customHeight="1">
      <c r="A89" s="165"/>
      <c r="B89" s="257" t="s">
        <v>207</v>
      </c>
      <c r="C89" s="257">
        <v>3</v>
      </c>
      <c r="D89" s="85" t="str">
        <f>IF(C83,"公斤","")</f>
        <v>公斤</v>
      </c>
      <c r="E89" s="140"/>
      <c r="F89" s="18"/>
      <c r="G89" s="140" t="s">
        <v>406</v>
      </c>
      <c r="H89" s="18">
        <v>0.5</v>
      </c>
      <c r="I89" s="101"/>
      <c r="J89" s="83"/>
      <c r="K89" s="88" t="s">
        <v>87</v>
      </c>
      <c r="L89" s="89">
        <v>0.05</v>
      </c>
      <c r="M89" s="257" t="s">
        <v>265</v>
      </c>
      <c r="N89" s="18">
        <v>2</v>
      </c>
    </row>
    <row r="90" spans="1:20" s="8" customFormat="1" ht="16.5" customHeight="1">
      <c r="A90" s="165"/>
      <c r="B90" s="257"/>
      <c r="C90" s="257"/>
      <c r="D90" s="85"/>
      <c r="E90" s="140" t="s">
        <v>71</v>
      </c>
      <c r="F90" s="18">
        <v>0.1</v>
      </c>
      <c r="G90" s="140" t="s">
        <v>435</v>
      </c>
      <c r="H90" s="18">
        <v>0.1</v>
      </c>
      <c r="I90" s="38"/>
      <c r="J90" s="83"/>
      <c r="K90" s="88"/>
      <c r="L90" s="89"/>
      <c r="M90" s="259" t="s">
        <v>338</v>
      </c>
      <c r="N90" s="18"/>
    </row>
    <row r="91" spans="1:20" s="8" customFormat="1" ht="16.5" customHeight="1">
      <c r="A91" s="97"/>
      <c r="B91" s="257"/>
      <c r="C91" s="257"/>
      <c r="D91" s="85" t="str">
        <f t="shared" si="4"/>
        <v/>
      </c>
      <c r="E91" s="140" t="s">
        <v>87</v>
      </c>
      <c r="F91" s="18">
        <v>0.05</v>
      </c>
      <c r="G91" s="140" t="s">
        <v>87</v>
      </c>
      <c r="H91" s="18">
        <v>0.05</v>
      </c>
      <c r="I91" s="38"/>
      <c r="J91" s="83"/>
      <c r="K91" s="88"/>
      <c r="L91" s="89"/>
      <c r="M91" s="253" t="s">
        <v>159</v>
      </c>
      <c r="N91" s="18"/>
    </row>
    <row r="92" spans="1:20" s="8" customFormat="1" ht="16.5" customHeight="1">
      <c r="A92" s="97"/>
      <c r="B92" s="165"/>
      <c r="C92" s="165"/>
      <c r="D92" s="85" t="str">
        <f>IF(C87,"公斤","")</f>
        <v/>
      </c>
      <c r="E92" s="140"/>
      <c r="F92" s="18"/>
      <c r="G92" s="104"/>
      <c r="H92" s="83"/>
      <c r="I92" s="99"/>
      <c r="J92" s="39"/>
      <c r="K92" s="88"/>
      <c r="L92" s="89"/>
      <c r="M92" s="253"/>
      <c r="N92" s="254"/>
    </row>
    <row r="93" spans="1:20" ht="16.5" customHeight="1">
      <c r="A93" s="108" t="str">
        <f>B14</f>
        <v>四</v>
      </c>
      <c r="B93" s="275" t="s">
        <v>0</v>
      </c>
      <c r="C93" s="275"/>
      <c r="D93" s="85" t="str">
        <f>IF(C93,"公斤","")</f>
        <v/>
      </c>
      <c r="E93" s="257" t="s">
        <v>430</v>
      </c>
      <c r="F93" s="257"/>
      <c r="G93" s="257" t="s">
        <v>148</v>
      </c>
      <c r="H93" s="18"/>
      <c r="I93" s="251" t="s">
        <v>466</v>
      </c>
      <c r="J93" s="160"/>
      <c r="K93" s="88" t="s">
        <v>1</v>
      </c>
      <c r="L93" s="89"/>
      <c r="M93" s="257" t="s">
        <v>340</v>
      </c>
      <c r="N93" s="18"/>
      <c r="O93" s="9" t="s">
        <v>185</v>
      </c>
    </row>
    <row r="94" spans="1:20" ht="16.5" customHeight="1">
      <c r="A94" s="110">
        <f>A14</f>
        <v>45218</v>
      </c>
      <c r="B94" s="257" t="s">
        <v>11</v>
      </c>
      <c r="C94" s="257">
        <v>7</v>
      </c>
      <c r="D94" s="85" t="str">
        <f>IF(C94,"公斤","")</f>
        <v>公斤</v>
      </c>
      <c r="E94" s="140" t="s">
        <v>144</v>
      </c>
      <c r="F94" s="18">
        <v>9</v>
      </c>
      <c r="G94" s="140" t="s">
        <v>134</v>
      </c>
      <c r="H94" s="18">
        <v>2.7</v>
      </c>
      <c r="I94" s="140" t="s">
        <v>467</v>
      </c>
      <c r="J94" s="160">
        <v>0.3</v>
      </c>
      <c r="K94" s="94" t="s">
        <v>10</v>
      </c>
      <c r="L94" s="95">
        <v>7</v>
      </c>
      <c r="M94" s="257" t="s">
        <v>341</v>
      </c>
      <c r="N94" s="18">
        <v>0.2</v>
      </c>
      <c r="O94" s="8"/>
      <c r="P94" s="50"/>
    </row>
    <row r="95" spans="1:20" ht="16.5" customHeight="1">
      <c r="A95" s="108"/>
      <c r="B95" s="257" t="s">
        <v>13</v>
      </c>
      <c r="C95" s="257">
        <v>3</v>
      </c>
      <c r="D95" s="85" t="str">
        <f>IF(C95,"公斤","")</f>
        <v>公斤</v>
      </c>
      <c r="E95" s="140" t="s">
        <v>165</v>
      </c>
      <c r="F95" s="18">
        <v>0.5</v>
      </c>
      <c r="G95" s="140" t="s">
        <v>88</v>
      </c>
      <c r="H95" s="18">
        <v>3</v>
      </c>
      <c r="I95" s="140" t="s">
        <v>93</v>
      </c>
      <c r="J95" s="160">
        <v>6</v>
      </c>
      <c r="K95" s="88" t="s">
        <v>87</v>
      </c>
      <c r="L95" s="89">
        <v>0.05</v>
      </c>
      <c r="M95" s="257" t="s">
        <v>151</v>
      </c>
      <c r="N95" s="18">
        <v>0.01</v>
      </c>
      <c r="O95" s="8"/>
      <c r="P95" s="50"/>
    </row>
    <row r="96" spans="1:20" ht="16.5" customHeight="1">
      <c r="A96" s="24"/>
      <c r="B96" s="257"/>
      <c r="C96" s="257"/>
      <c r="D96" s="85"/>
      <c r="E96" s="140" t="s">
        <v>241</v>
      </c>
      <c r="F96" s="18"/>
      <c r="G96" s="140" t="s">
        <v>87</v>
      </c>
      <c r="H96" s="18">
        <v>0.05</v>
      </c>
      <c r="I96" s="164" t="s">
        <v>73</v>
      </c>
      <c r="J96" s="160">
        <v>0.5</v>
      </c>
      <c r="K96" s="88"/>
      <c r="L96" s="89"/>
      <c r="M96" s="32" t="s">
        <v>343</v>
      </c>
      <c r="N96" s="18">
        <v>1</v>
      </c>
      <c r="O96" s="8"/>
    </row>
    <row r="97" spans="1:19" ht="16.5" customHeight="1">
      <c r="A97" s="24"/>
      <c r="B97" s="257"/>
      <c r="C97" s="257"/>
      <c r="D97" s="85"/>
      <c r="E97" s="140" t="s">
        <v>87</v>
      </c>
      <c r="F97" s="18">
        <v>0.05</v>
      </c>
      <c r="G97" s="38"/>
      <c r="H97" s="83"/>
      <c r="I97" s="164" t="s">
        <v>87</v>
      </c>
      <c r="J97" s="160">
        <v>0.05</v>
      </c>
      <c r="K97" s="88"/>
      <c r="L97" s="89"/>
      <c r="M97" s="38"/>
      <c r="N97" s="142"/>
      <c r="O97" s="8"/>
    </row>
    <row r="98" spans="1:19" ht="16.5" customHeight="1">
      <c r="A98" s="24"/>
      <c r="B98" s="257"/>
      <c r="C98" s="257"/>
      <c r="D98" s="85"/>
      <c r="E98" s="113"/>
      <c r="F98" s="40"/>
      <c r="G98" s="38"/>
      <c r="H98" s="39"/>
      <c r="I98" s="99"/>
      <c r="J98" s="39"/>
      <c r="K98" s="88"/>
      <c r="L98" s="89"/>
      <c r="M98" s="99"/>
      <c r="N98" s="142"/>
      <c r="O98" s="8"/>
    </row>
    <row r="99" spans="1:19" ht="16.5" customHeight="1">
      <c r="A99" s="108" t="str">
        <f>B15</f>
        <v>五</v>
      </c>
      <c r="B99" s="275" t="s">
        <v>61</v>
      </c>
      <c r="C99" s="275"/>
      <c r="D99" s="85" t="str">
        <f>IF(C99,"公斤","")</f>
        <v/>
      </c>
      <c r="E99" s="257" t="s">
        <v>431</v>
      </c>
      <c r="F99" s="257"/>
      <c r="G99" s="100" t="s">
        <v>462</v>
      </c>
      <c r="H99" s="114"/>
      <c r="I99" s="160" t="s">
        <v>162</v>
      </c>
      <c r="J99" s="160"/>
      <c r="K99" s="88" t="s">
        <v>1</v>
      </c>
      <c r="L99" s="89"/>
      <c r="M99" s="257" t="s">
        <v>306</v>
      </c>
      <c r="N99" s="18"/>
      <c r="O99" s="248" t="s">
        <v>115</v>
      </c>
      <c r="P99" s="184" t="s">
        <v>166</v>
      </c>
    </row>
    <row r="100" spans="1:19" ht="16.5" customHeight="1">
      <c r="A100" s="110">
        <f>A15</f>
        <v>45219</v>
      </c>
      <c r="B100" s="257" t="s">
        <v>11</v>
      </c>
      <c r="C100" s="257">
        <v>10</v>
      </c>
      <c r="D100" s="85"/>
      <c r="E100" s="140" t="s">
        <v>420</v>
      </c>
      <c r="F100" s="18">
        <v>6</v>
      </c>
      <c r="G100" s="38" t="s">
        <v>463</v>
      </c>
      <c r="H100" s="83">
        <v>1.2</v>
      </c>
      <c r="I100" s="169" t="s">
        <v>158</v>
      </c>
      <c r="J100" s="160">
        <v>4.5</v>
      </c>
      <c r="K100" s="94" t="s">
        <v>10</v>
      </c>
      <c r="L100" s="95">
        <v>7</v>
      </c>
      <c r="M100" s="257" t="s">
        <v>307</v>
      </c>
      <c r="N100" s="18">
        <v>0.2</v>
      </c>
    </row>
    <row r="101" spans="1:19" ht="16.5" customHeight="1">
      <c r="A101" s="24"/>
      <c r="B101" s="257" t="s">
        <v>62</v>
      </c>
      <c r="C101" s="257">
        <v>0.4</v>
      </c>
      <c r="D101" s="85" t="str">
        <f>IF(C101,"公斤","")</f>
        <v>公斤</v>
      </c>
      <c r="E101" s="140" t="s">
        <v>244</v>
      </c>
      <c r="F101" s="18">
        <v>4</v>
      </c>
      <c r="G101" s="104" t="s">
        <v>125</v>
      </c>
      <c r="H101" s="83">
        <v>7</v>
      </c>
      <c r="I101" s="170" t="s">
        <v>73</v>
      </c>
      <c r="J101" s="160">
        <v>1</v>
      </c>
      <c r="K101" s="88" t="s">
        <v>87</v>
      </c>
      <c r="L101" s="89">
        <v>0.05</v>
      </c>
      <c r="M101" s="257" t="s">
        <v>308</v>
      </c>
      <c r="N101" s="18">
        <v>1</v>
      </c>
    </row>
    <row r="102" spans="1:19" ht="16.5" customHeight="1">
      <c r="A102" s="108"/>
      <c r="B102" s="257"/>
      <c r="C102" s="257"/>
      <c r="D102" s="85" t="str">
        <f t="shared" ref="D102:D109" si="8">IF(C102,"公斤","")</f>
        <v/>
      </c>
      <c r="E102" s="140" t="s">
        <v>73</v>
      </c>
      <c r="F102" s="18">
        <v>0.5</v>
      </c>
      <c r="G102" s="84" t="s">
        <v>161</v>
      </c>
      <c r="H102" s="93">
        <v>0.01</v>
      </c>
      <c r="I102" s="170"/>
      <c r="J102" s="160"/>
      <c r="K102" s="88"/>
      <c r="L102" s="89"/>
      <c r="M102" s="257" t="s">
        <v>87</v>
      </c>
      <c r="N102" s="18">
        <v>0.05</v>
      </c>
    </row>
    <row r="103" spans="1:19" ht="16.5" customHeight="1">
      <c r="A103" s="24"/>
      <c r="B103" s="257"/>
      <c r="C103" s="257"/>
      <c r="D103" s="24"/>
      <c r="E103" s="140"/>
      <c r="F103" s="18"/>
      <c r="G103" s="84" t="s">
        <v>87</v>
      </c>
      <c r="H103" s="93">
        <v>0.05</v>
      </c>
      <c r="I103" s="169" t="s">
        <v>87</v>
      </c>
      <c r="J103" s="18">
        <v>0.05</v>
      </c>
      <c r="K103" s="88"/>
      <c r="L103" s="89"/>
      <c r="M103" s="257"/>
      <c r="N103" s="18"/>
    </row>
    <row r="104" spans="1:19" ht="16.5" customHeight="1">
      <c r="A104" s="24"/>
      <c r="B104" s="257"/>
      <c r="C104" s="257"/>
      <c r="D104" s="24"/>
      <c r="E104" s="106"/>
      <c r="F104" s="93"/>
      <c r="G104" s="38"/>
      <c r="H104" s="83"/>
      <c r="I104" s="98"/>
      <c r="J104" s="40"/>
      <c r="K104" s="88"/>
      <c r="L104" s="89"/>
      <c r="M104" s="116"/>
      <c r="N104" s="115"/>
    </row>
    <row r="105" spans="1:19" ht="16.5" customHeight="1">
      <c r="A105" s="108" t="str">
        <f>B16</f>
        <v>一</v>
      </c>
      <c r="B105" s="275" t="s">
        <v>57</v>
      </c>
      <c r="C105" s="275"/>
      <c r="D105" s="85" t="str">
        <f>IF(C105,"公斤","")</f>
        <v/>
      </c>
      <c r="E105" s="257" t="s">
        <v>439</v>
      </c>
      <c r="F105" s="257"/>
      <c r="G105" s="257" t="s">
        <v>344</v>
      </c>
      <c r="H105" s="18"/>
      <c r="I105" s="257" t="s">
        <v>274</v>
      </c>
      <c r="J105" s="18"/>
      <c r="K105" s="88" t="s">
        <v>1</v>
      </c>
      <c r="L105" s="89"/>
      <c r="M105" s="257" t="s">
        <v>363</v>
      </c>
      <c r="N105" s="18"/>
      <c r="O105" s="246" t="s">
        <v>114</v>
      </c>
      <c r="R105" s="48"/>
      <c r="S105" s="14"/>
    </row>
    <row r="106" spans="1:19" ht="16.5" customHeight="1">
      <c r="A106" s="110">
        <f>A16</f>
        <v>45222</v>
      </c>
      <c r="B106" s="257" t="s">
        <v>11</v>
      </c>
      <c r="C106" s="257">
        <v>10</v>
      </c>
      <c r="D106" s="85" t="str">
        <f>IF(C106,"公斤","")</f>
        <v>公斤</v>
      </c>
      <c r="E106" s="140"/>
      <c r="F106" s="18"/>
      <c r="G106" s="140" t="s">
        <v>143</v>
      </c>
      <c r="H106" s="160">
        <v>0.6</v>
      </c>
      <c r="I106" s="140" t="s">
        <v>275</v>
      </c>
      <c r="J106" s="18">
        <v>4</v>
      </c>
      <c r="K106" s="94" t="s">
        <v>10</v>
      </c>
      <c r="L106" s="95">
        <v>7</v>
      </c>
      <c r="M106" s="257" t="s">
        <v>146</v>
      </c>
      <c r="N106" s="18">
        <v>1</v>
      </c>
      <c r="O106" s="148"/>
      <c r="R106" s="49"/>
      <c r="S106" s="50"/>
    </row>
    <row r="107" spans="1:19" ht="16.5" customHeight="1">
      <c r="A107" s="108"/>
      <c r="B107" s="120"/>
      <c r="C107" s="24"/>
      <c r="D107" s="24"/>
      <c r="E107" s="140" t="s">
        <v>247</v>
      </c>
      <c r="F107" s="18">
        <v>3</v>
      </c>
      <c r="G107" s="164" t="s">
        <v>74</v>
      </c>
      <c r="H107" s="160">
        <v>5</v>
      </c>
      <c r="I107" s="164"/>
      <c r="J107" s="160"/>
      <c r="K107" s="88" t="s">
        <v>87</v>
      </c>
      <c r="L107" s="89">
        <v>0.05</v>
      </c>
      <c r="M107" s="257" t="s">
        <v>296</v>
      </c>
      <c r="N107" s="18">
        <v>0.2</v>
      </c>
      <c r="O107" s="133"/>
      <c r="R107" s="49"/>
      <c r="S107" s="50"/>
    </row>
    <row r="108" spans="1:19" ht="16.5" customHeight="1">
      <c r="A108" s="108"/>
      <c r="B108" s="120"/>
      <c r="C108" s="24"/>
      <c r="D108" s="24"/>
      <c r="E108" s="140" t="s">
        <v>137</v>
      </c>
      <c r="F108" s="18">
        <v>1</v>
      </c>
      <c r="G108" s="140" t="s">
        <v>95</v>
      </c>
      <c r="H108" s="18">
        <v>0.01</v>
      </c>
      <c r="I108" s="164"/>
      <c r="J108" s="160"/>
      <c r="K108" s="88"/>
      <c r="L108" s="89"/>
      <c r="M108" s="257" t="s">
        <v>87</v>
      </c>
      <c r="N108" s="18">
        <v>0.05</v>
      </c>
      <c r="O108" s="135"/>
      <c r="R108" s="49"/>
      <c r="S108" s="50"/>
    </row>
    <row r="109" spans="1:19" ht="16.5" customHeight="1">
      <c r="A109" s="108"/>
      <c r="B109" s="257"/>
      <c r="C109" s="257"/>
      <c r="D109" s="85" t="str">
        <f t="shared" si="8"/>
        <v/>
      </c>
      <c r="E109" s="140" t="s">
        <v>87</v>
      </c>
      <c r="F109" s="18">
        <v>0.05</v>
      </c>
      <c r="G109" s="140" t="s">
        <v>87</v>
      </c>
      <c r="H109" s="18">
        <v>0.05</v>
      </c>
      <c r="I109" s="98"/>
      <c r="J109" s="40"/>
      <c r="K109" s="88"/>
      <c r="L109" s="89"/>
      <c r="M109" s="38"/>
      <c r="N109" s="96"/>
      <c r="O109" s="135"/>
      <c r="R109" s="49"/>
      <c r="S109" s="50"/>
    </row>
    <row r="110" spans="1:19" ht="16.5" customHeight="1">
      <c r="A110" s="24"/>
      <c r="B110" s="257"/>
      <c r="C110" s="257"/>
      <c r="D110" s="24"/>
      <c r="E110" s="113"/>
      <c r="F110" s="40"/>
      <c r="G110" s="98"/>
      <c r="H110" s="147"/>
      <c r="I110" s="98"/>
      <c r="J110" s="40"/>
      <c r="K110" s="88"/>
      <c r="L110" s="89"/>
      <c r="M110" s="98"/>
      <c r="N110" s="112"/>
      <c r="O110" s="8"/>
    </row>
    <row r="111" spans="1:19" ht="16.5" customHeight="1">
      <c r="A111" s="108" t="str">
        <f>B17</f>
        <v>二</v>
      </c>
      <c r="B111" s="275" t="s">
        <v>0</v>
      </c>
      <c r="C111" s="275"/>
      <c r="D111" s="85" t="str">
        <f>IF(C111,"公斤","")</f>
        <v/>
      </c>
      <c r="E111" s="257" t="s">
        <v>152</v>
      </c>
      <c r="F111" s="257"/>
      <c r="G111" s="257" t="s">
        <v>440</v>
      </c>
      <c r="H111" s="18"/>
      <c r="I111" s="251" t="s">
        <v>348</v>
      </c>
      <c r="J111" s="160"/>
      <c r="K111" s="88" t="s">
        <v>1</v>
      </c>
      <c r="L111" s="89"/>
      <c r="M111" s="100" t="s">
        <v>47</v>
      </c>
      <c r="N111" s="96"/>
      <c r="O111" s="248" t="s">
        <v>136</v>
      </c>
    </row>
    <row r="112" spans="1:19" ht="16.5" customHeight="1">
      <c r="A112" s="110">
        <f>A17</f>
        <v>45223</v>
      </c>
      <c r="B112" s="257" t="s">
        <v>11</v>
      </c>
      <c r="C112" s="257">
        <v>7</v>
      </c>
      <c r="D112" s="85" t="str">
        <f>IF(C112,"公斤","")</f>
        <v>公斤</v>
      </c>
      <c r="E112" s="257" t="s">
        <v>152</v>
      </c>
      <c r="F112" s="18">
        <v>6</v>
      </c>
      <c r="G112" s="140" t="s">
        <v>434</v>
      </c>
      <c r="H112" s="18">
        <v>1</v>
      </c>
      <c r="I112" s="140" t="s">
        <v>349</v>
      </c>
      <c r="J112" s="160">
        <v>4</v>
      </c>
      <c r="K112" s="94" t="s">
        <v>10</v>
      </c>
      <c r="L112" s="95">
        <v>7</v>
      </c>
      <c r="M112" s="38" t="s">
        <v>44</v>
      </c>
      <c r="N112" s="142">
        <v>4</v>
      </c>
      <c r="O112" s="8"/>
    </row>
    <row r="113" spans="1:15" ht="16.5" customHeight="1">
      <c r="A113" s="108"/>
      <c r="B113" s="257" t="s">
        <v>13</v>
      </c>
      <c r="C113" s="257">
        <v>3</v>
      </c>
      <c r="D113" s="85" t="str">
        <f>IF(C113,"公斤","")</f>
        <v>公斤</v>
      </c>
      <c r="E113" s="140" t="s">
        <v>90</v>
      </c>
      <c r="F113" s="18"/>
      <c r="G113" s="140" t="s">
        <v>150</v>
      </c>
      <c r="H113" s="18">
        <v>7</v>
      </c>
      <c r="I113" s="140" t="s">
        <v>87</v>
      </c>
      <c r="J113" s="18">
        <v>0.05</v>
      </c>
      <c r="K113" s="88" t="s">
        <v>87</v>
      </c>
      <c r="L113" s="89">
        <v>0.05</v>
      </c>
      <c r="M113" s="38" t="s">
        <v>121</v>
      </c>
      <c r="N113" s="142">
        <v>0.01</v>
      </c>
      <c r="O113" s="8"/>
    </row>
    <row r="114" spans="1:15" ht="16.5" customHeight="1">
      <c r="A114" s="108"/>
      <c r="B114" s="120"/>
      <c r="C114" s="24"/>
      <c r="D114" s="24"/>
      <c r="E114" s="84"/>
      <c r="F114" s="93"/>
      <c r="G114" s="140" t="s">
        <v>139</v>
      </c>
      <c r="H114" s="18">
        <v>0.01</v>
      </c>
      <c r="I114" s="84"/>
      <c r="J114" s="93"/>
      <c r="K114" s="88"/>
      <c r="L114" s="89"/>
      <c r="M114" s="38" t="s">
        <v>17</v>
      </c>
      <c r="N114" s="142">
        <v>0.05</v>
      </c>
      <c r="O114" s="8"/>
    </row>
    <row r="115" spans="1:15" ht="16.5" customHeight="1">
      <c r="A115" s="108"/>
      <c r="B115" s="257"/>
      <c r="C115" s="257"/>
      <c r="D115" s="85" t="str">
        <f t="shared" ref="D115:D118" si="9">IF(C115,"公斤","")</f>
        <v/>
      </c>
      <c r="E115" s="106"/>
      <c r="F115" s="93"/>
      <c r="G115" s="140" t="s">
        <v>73</v>
      </c>
      <c r="H115" s="18">
        <v>0.5</v>
      </c>
      <c r="I115" s="38"/>
      <c r="J115" s="83"/>
      <c r="K115" s="88"/>
      <c r="L115" s="89"/>
      <c r="M115" s="38"/>
      <c r="N115" s="142"/>
      <c r="O115" s="8"/>
    </row>
    <row r="116" spans="1:15" ht="16.5" customHeight="1">
      <c r="A116" s="108"/>
      <c r="B116" s="257"/>
      <c r="C116" s="257"/>
      <c r="D116" s="85" t="str">
        <f t="shared" si="9"/>
        <v/>
      </c>
      <c r="E116" s="106"/>
      <c r="F116" s="93"/>
      <c r="G116" s="140" t="s">
        <v>87</v>
      </c>
      <c r="H116" s="18">
        <v>0.05</v>
      </c>
      <c r="I116" s="38"/>
      <c r="J116" s="83"/>
      <c r="K116" s="88"/>
      <c r="L116" s="89"/>
      <c r="M116" s="116"/>
      <c r="N116" s="115"/>
      <c r="O116" s="8"/>
    </row>
    <row r="117" spans="1:15" ht="16.5" customHeight="1">
      <c r="A117" s="108" t="str">
        <f>B18</f>
        <v>三</v>
      </c>
      <c r="B117" s="275" t="s">
        <v>208</v>
      </c>
      <c r="C117" s="275"/>
      <c r="D117" s="85" t="str">
        <f t="shared" si="9"/>
        <v/>
      </c>
      <c r="E117" s="257" t="s">
        <v>441</v>
      </c>
      <c r="F117" s="257"/>
      <c r="G117" s="257" t="s">
        <v>350</v>
      </c>
      <c r="H117" s="18"/>
      <c r="I117" s="257" t="s">
        <v>446</v>
      </c>
      <c r="J117" s="18"/>
      <c r="K117" s="88" t="s">
        <v>1</v>
      </c>
      <c r="L117" s="89"/>
      <c r="M117" s="257" t="s">
        <v>367</v>
      </c>
      <c r="N117" s="18"/>
      <c r="O117" s="248" t="s">
        <v>118</v>
      </c>
    </row>
    <row r="118" spans="1:15" ht="16.5" customHeight="1">
      <c r="A118" s="110">
        <f>A18</f>
        <v>45224</v>
      </c>
      <c r="B118" s="257" t="s">
        <v>209</v>
      </c>
      <c r="C118" s="257">
        <v>4</v>
      </c>
      <c r="D118" s="85" t="str">
        <f t="shared" si="9"/>
        <v>公斤</v>
      </c>
      <c r="E118" s="140" t="s">
        <v>443</v>
      </c>
      <c r="F118" s="18">
        <v>6</v>
      </c>
      <c r="G118" s="140" t="s">
        <v>269</v>
      </c>
      <c r="H118" s="18">
        <v>5</v>
      </c>
      <c r="I118" s="140" t="s">
        <v>447</v>
      </c>
      <c r="J118" s="18">
        <v>4</v>
      </c>
      <c r="K118" s="94" t="s">
        <v>10</v>
      </c>
      <c r="L118" s="95">
        <v>7</v>
      </c>
      <c r="M118" s="257" t="s">
        <v>146</v>
      </c>
      <c r="N118" s="18">
        <v>1</v>
      </c>
      <c r="O118" s="8"/>
    </row>
    <row r="119" spans="1:15" ht="16.5" customHeight="1">
      <c r="A119" s="108"/>
      <c r="B119" s="257"/>
      <c r="C119" s="257"/>
      <c r="D119" s="85" t="str">
        <f>IF(C119,"公斤","")</f>
        <v/>
      </c>
      <c r="E119" s="140" t="s">
        <v>251</v>
      </c>
      <c r="F119" s="18">
        <v>3</v>
      </c>
      <c r="G119" s="140" t="s">
        <v>352</v>
      </c>
      <c r="H119" s="18">
        <v>2</v>
      </c>
      <c r="I119" s="210" t="str">
        <f>IF(ISNA(VLOOKUP($S119,[1]工作表1!$A$1:$B$204,2,0)),"",VLOOKUP($S119,[1]工作表1!$A$1:$B$204,2,0))</f>
        <v/>
      </c>
      <c r="J119" s="92"/>
      <c r="K119" s="88" t="s">
        <v>87</v>
      </c>
      <c r="L119" s="89">
        <v>0.05</v>
      </c>
      <c r="M119" s="257" t="s">
        <v>93</v>
      </c>
      <c r="N119" s="18">
        <v>3</v>
      </c>
      <c r="O119" s="8"/>
    </row>
    <row r="120" spans="1:15" ht="16.5" customHeight="1">
      <c r="A120" s="108"/>
      <c r="B120" s="120"/>
      <c r="C120" s="24"/>
      <c r="D120" s="24"/>
      <c r="E120" s="257" t="s">
        <v>87</v>
      </c>
      <c r="F120" s="18">
        <v>0.05</v>
      </c>
      <c r="G120" s="257" t="s">
        <v>241</v>
      </c>
      <c r="H120" s="18"/>
      <c r="I120" s="210"/>
      <c r="J120" s="83"/>
      <c r="K120" s="88"/>
      <c r="L120" s="89"/>
      <c r="M120" s="257" t="s">
        <v>99</v>
      </c>
      <c r="N120" s="18">
        <v>0.01</v>
      </c>
      <c r="O120" s="8"/>
    </row>
    <row r="121" spans="1:15" ht="16.5" customHeight="1">
      <c r="A121" s="108"/>
      <c r="B121" s="120"/>
      <c r="C121" s="24"/>
      <c r="D121" s="24"/>
      <c r="E121" s="140"/>
      <c r="F121" s="161"/>
      <c r="G121" s="140" t="s">
        <v>87</v>
      </c>
      <c r="H121" s="18">
        <v>0.05</v>
      </c>
      <c r="I121" s="210" t="str">
        <f>IF(ISNA(VLOOKUP($S121,[1]工作表1!$A$1:$B$204,2,0)),"",VLOOKUP($S121,[1]工作表1!$A$1:$B$204,2,0))</f>
        <v/>
      </c>
      <c r="J121" s="83"/>
      <c r="K121" s="88"/>
      <c r="L121" s="89"/>
      <c r="M121" s="257" t="s">
        <v>207</v>
      </c>
      <c r="N121" s="18">
        <v>4</v>
      </c>
      <c r="O121" s="8"/>
    </row>
    <row r="122" spans="1:15" ht="16.5" customHeight="1">
      <c r="A122" s="108"/>
      <c r="B122" s="120"/>
      <c r="C122" s="24"/>
      <c r="D122" s="24"/>
      <c r="E122" s="140"/>
      <c r="F122" s="161"/>
      <c r="G122" s="98"/>
      <c r="H122" s="147"/>
      <c r="I122" s="38"/>
      <c r="J122" s="83"/>
      <c r="K122" s="88"/>
      <c r="L122" s="89"/>
      <c r="M122" s="32" t="s">
        <v>86</v>
      </c>
      <c r="N122" s="254">
        <v>1</v>
      </c>
      <c r="O122" s="8"/>
    </row>
    <row r="123" spans="1:15" ht="16.5" customHeight="1">
      <c r="A123" s="108" t="str">
        <f>B19</f>
        <v>四</v>
      </c>
      <c r="B123" s="275" t="s">
        <v>0</v>
      </c>
      <c r="C123" s="275"/>
      <c r="D123" s="85" t="str">
        <f>IF(C123,"公斤","")</f>
        <v/>
      </c>
      <c r="E123" s="257" t="s">
        <v>442</v>
      </c>
      <c r="F123" s="257"/>
      <c r="G123" s="251" t="s">
        <v>424</v>
      </c>
      <c r="H123" s="160"/>
      <c r="I123" s="257" t="s">
        <v>360</v>
      </c>
      <c r="J123" s="18"/>
      <c r="K123" s="88" t="s">
        <v>1</v>
      </c>
      <c r="L123" s="89"/>
      <c r="M123" s="115" t="s">
        <v>123</v>
      </c>
      <c r="N123" s="115"/>
      <c r="O123" s="244" t="s">
        <v>390</v>
      </c>
    </row>
    <row r="124" spans="1:15" ht="16.5" customHeight="1">
      <c r="A124" s="110">
        <f>A19</f>
        <v>45225</v>
      </c>
      <c r="B124" s="257" t="s">
        <v>11</v>
      </c>
      <c r="C124" s="257">
        <v>7</v>
      </c>
      <c r="D124" s="85" t="str">
        <f>IF(C124,"公斤","")</f>
        <v>公斤</v>
      </c>
      <c r="E124" s="140" t="s">
        <v>420</v>
      </c>
      <c r="F124" s="18">
        <v>9</v>
      </c>
      <c r="G124" s="140" t="s">
        <v>358</v>
      </c>
      <c r="H124" s="18">
        <v>6</v>
      </c>
      <c r="I124" s="140" t="s">
        <v>96</v>
      </c>
      <c r="J124" s="160">
        <v>5</v>
      </c>
      <c r="K124" s="94" t="s">
        <v>10</v>
      </c>
      <c r="L124" s="95">
        <v>7</v>
      </c>
      <c r="M124" s="38" t="s">
        <v>45</v>
      </c>
      <c r="N124" s="96">
        <v>6</v>
      </c>
      <c r="O124" s="8"/>
    </row>
    <row r="125" spans="1:15" ht="16.5" customHeight="1">
      <c r="A125" s="108"/>
      <c r="B125" s="257" t="s">
        <v>13</v>
      </c>
      <c r="C125" s="257">
        <v>3</v>
      </c>
      <c r="D125" s="85" t="str">
        <f>IF(C125,"公斤","")</f>
        <v>公斤</v>
      </c>
      <c r="E125" s="140" t="s">
        <v>83</v>
      </c>
      <c r="F125" s="18">
        <v>4</v>
      </c>
      <c r="G125" s="164" t="s">
        <v>86</v>
      </c>
      <c r="H125" s="160">
        <v>1</v>
      </c>
      <c r="I125" s="164"/>
      <c r="J125" s="160"/>
      <c r="K125" s="88" t="s">
        <v>87</v>
      </c>
      <c r="L125" s="89">
        <v>0.05</v>
      </c>
      <c r="M125" s="38" t="s">
        <v>19</v>
      </c>
      <c r="N125" s="96">
        <v>1</v>
      </c>
      <c r="O125" s="8"/>
    </row>
    <row r="126" spans="1:15" ht="16.5" customHeight="1">
      <c r="A126" s="24"/>
      <c r="B126" s="257"/>
      <c r="C126" s="257"/>
      <c r="D126" s="85" t="str">
        <f>IF(C126,"公斤","")</f>
        <v/>
      </c>
      <c r="E126" s="140"/>
      <c r="F126" s="18"/>
      <c r="G126" s="164" t="s">
        <v>444</v>
      </c>
      <c r="H126" s="160">
        <v>0.3</v>
      </c>
      <c r="I126" s="164" t="s">
        <v>153</v>
      </c>
      <c r="J126" s="160"/>
      <c r="K126" s="88"/>
      <c r="L126" s="89"/>
      <c r="M126" s="38"/>
      <c r="N126" s="96"/>
      <c r="O126" s="8"/>
    </row>
    <row r="127" spans="1:15" ht="16.5" customHeight="1">
      <c r="A127" s="108"/>
      <c r="B127" s="257"/>
      <c r="C127" s="257"/>
      <c r="D127" s="24"/>
      <c r="E127" s="140" t="s">
        <v>85</v>
      </c>
      <c r="F127" s="18"/>
      <c r="G127" s="140"/>
      <c r="H127" s="18"/>
      <c r="I127" s="140" t="s">
        <v>140</v>
      </c>
      <c r="J127" s="18"/>
      <c r="K127" s="88"/>
      <c r="L127" s="89"/>
      <c r="M127" s="38"/>
      <c r="N127" s="96"/>
      <c r="O127" s="8"/>
    </row>
    <row r="128" spans="1:15" ht="16.5" customHeight="1">
      <c r="A128" s="108"/>
      <c r="B128" s="257"/>
      <c r="C128" s="257"/>
      <c r="D128" s="24"/>
      <c r="E128" s="111"/>
      <c r="F128" s="147"/>
      <c r="G128" s="140" t="s">
        <v>87</v>
      </c>
      <c r="H128" s="18">
        <v>0.05</v>
      </c>
      <c r="I128" s="140" t="s">
        <v>87</v>
      </c>
      <c r="J128" s="18">
        <v>0.05</v>
      </c>
      <c r="K128" s="88"/>
      <c r="L128" s="89"/>
      <c r="M128" s="98"/>
      <c r="N128" s="112"/>
      <c r="O128" s="8"/>
    </row>
    <row r="129" spans="1:22" ht="16.5" customHeight="1">
      <c r="A129" s="108" t="str">
        <f>B20</f>
        <v>五</v>
      </c>
      <c r="B129" s="166" t="s">
        <v>63</v>
      </c>
      <c r="C129" s="257"/>
      <c r="D129" s="85" t="str">
        <f>IF(C129,"公斤","")</f>
        <v/>
      </c>
      <c r="E129" s="257" t="s">
        <v>445</v>
      </c>
      <c r="F129" s="257"/>
      <c r="G129" s="117" t="s">
        <v>126</v>
      </c>
      <c r="H129" s="109"/>
      <c r="I129" s="251" t="s">
        <v>361</v>
      </c>
      <c r="J129" s="160"/>
      <c r="K129" s="88" t="s">
        <v>1</v>
      </c>
      <c r="L129" s="89"/>
      <c r="M129" s="257" t="s">
        <v>145</v>
      </c>
      <c r="N129" s="18"/>
      <c r="O129" s="248" t="s">
        <v>115</v>
      </c>
      <c r="P129" s="184" t="s">
        <v>166</v>
      </c>
    </row>
    <row r="130" spans="1:22" ht="16.5" customHeight="1">
      <c r="A130" s="110">
        <f>A20</f>
        <v>45226</v>
      </c>
      <c r="B130" s="257" t="s">
        <v>11</v>
      </c>
      <c r="C130" s="257">
        <v>10</v>
      </c>
      <c r="D130" s="85" t="str">
        <f>IF(C130,"公斤","")</f>
        <v>公斤</v>
      </c>
      <c r="E130" s="140" t="s">
        <v>423</v>
      </c>
      <c r="F130" s="18">
        <v>8</v>
      </c>
      <c r="G130" s="117" t="s">
        <v>413</v>
      </c>
      <c r="H130" s="118">
        <v>1</v>
      </c>
      <c r="I130" s="140" t="s">
        <v>142</v>
      </c>
      <c r="J130" s="160">
        <v>3</v>
      </c>
      <c r="K130" s="94" t="s">
        <v>10</v>
      </c>
      <c r="L130" s="95">
        <v>7</v>
      </c>
      <c r="M130" s="257" t="s">
        <v>93</v>
      </c>
      <c r="N130" s="18">
        <v>3</v>
      </c>
    </row>
    <row r="131" spans="1:22" ht="16.5" customHeight="1">
      <c r="A131" s="108"/>
      <c r="B131" s="257" t="s">
        <v>64</v>
      </c>
      <c r="C131" s="257">
        <v>0.4</v>
      </c>
      <c r="D131" s="85" t="str">
        <f>IF(C131,"公斤","")</f>
        <v>公斤</v>
      </c>
      <c r="E131" s="140"/>
      <c r="F131" s="18"/>
      <c r="G131" s="117" t="s">
        <v>30</v>
      </c>
      <c r="H131" s="118">
        <v>1</v>
      </c>
      <c r="I131" s="164" t="s">
        <v>138</v>
      </c>
      <c r="J131" s="160">
        <v>3</v>
      </c>
      <c r="K131" s="88" t="s">
        <v>87</v>
      </c>
      <c r="L131" s="89">
        <v>0.05</v>
      </c>
      <c r="M131" s="257" t="s">
        <v>147</v>
      </c>
      <c r="N131" s="18">
        <v>0.1</v>
      </c>
    </row>
    <row r="132" spans="1:22" ht="16.5" customHeight="1">
      <c r="A132" s="24"/>
      <c r="B132" s="120"/>
      <c r="C132" s="24"/>
      <c r="D132" s="24"/>
      <c r="E132" s="140" t="s">
        <v>74</v>
      </c>
      <c r="F132" s="18">
        <v>4</v>
      </c>
      <c r="G132" s="86" t="s">
        <v>28</v>
      </c>
      <c r="H132" s="92">
        <v>1</v>
      </c>
      <c r="I132" s="164" t="s">
        <v>153</v>
      </c>
      <c r="J132" s="160"/>
      <c r="K132" s="88"/>
      <c r="L132" s="89"/>
      <c r="M132" s="257" t="s">
        <v>87</v>
      </c>
      <c r="N132" s="18">
        <v>0.05</v>
      </c>
    </row>
    <row r="133" spans="1:22" ht="16.5" customHeight="1">
      <c r="A133" s="24"/>
      <c r="B133" s="257"/>
      <c r="C133" s="257"/>
      <c r="D133" s="24"/>
      <c r="E133" s="140" t="s">
        <v>256</v>
      </c>
      <c r="F133" s="18"/>
      <c r="G133" s="38" t="s">
        <v>48</v>
      </c>
      <c r="H133" s="83">
        <v>0.01</v>
      </c>
      <c r="I133" s="140" t="s">
        <v>154</v>
      </c>
      <c r="J133" s="18"/>
      <c r="K133" s="88"/>
      <c r="L133" s="89"/>
      <c r="M133" s="257"/>
      <c r="N133" s="18"/>
    </row>
    <row r="134" spans="1:22" ht="16.5" customHeight="1">
      <c r="A134" s="108"/>
      <c r="B134" s="120"/>
      <c r="C134" s="24"/>
      <c r="D134" s="24"/>
      <c r="E134" s="140" t="s">
        <v>87</v>
      </c>
      <c r="F134" s="18">
        <v>0.05</v>
      </c>
      <c r="G134" s="38" t="s">
        <v>87</v>
      </c>
      <c r="H134" s="83">
        <v>0.05</v>
      </c>
      <c r="I134" s="38"/>
      <c r="J134" s="83"/>
      <c r="K134" s="88"/>
      <c r="L134" s="89"/>
      <c r="M134" s="98"/>
      <c r="N134" s="112"/>
    </row>
    <row r="135" spans="1:22" ht="16.5" customHeight="1">
      <c r="A135" s="108" t="str">
        <f>B21</f>
        <v>一</v>
      </c>
      <c r="B135" s="275" t="s">
        <v>57</v>
      </c>
      <c r="C135" s="275"/>
      <c r="D135" s="24"/>
      <c r="E135" s="257" t="s">
        <v>450</v>
      </c>
      <c r="F135" s="257"/>
      <c r="G135" s="257" t="s">
        <v>372</v>
      </c>
      <c r="H135" s="18"/>
      <c r="I135" s="251" t="s">
        <v>400</v>
      </c>
      <c r="J135" s="160"/>
      <c r="K135" s="88" t="s">
        <v>1</v>
      </c>
      <c r="L135" s="89"/>
      <c r="M135" s="100" t="s">
        <v>100</v>
      </c>
      <c r="N135" s="96"/>
      <c r="O135" s="248" t="s">
        <v>114</v>
      </c>
      <c r="P135" s="72"/>
      <c r="Q135" s="49"/>
      <c r="R135" s="69"/>
      <c r="S135" s="71"/>
      <c r="T135" s="72"/>
      <c r="V135" s="72"/>
    </row>
    <row r="136" spans="1:22" ht="16.5" customHeight="1">
      <c r="A136" s="110">
        <f>A21</f>
        <v>45229</v>
      </c>
      <c r="B136" s="257" t="s">
        <v>11</v>
      </c>
      <c r="C136" s="257">
        <v>10</v>
      </c>
      <c r="D136" s="24"/>
      <c r="E136" s="140" t="s">
        <v>451</v>
      </c>
      <c r="F136" s="18">
        <v>6</v>
      </c>
      <c r="G136" s="140" t="s">
        <v>269</v>
      </c>
      <c r="H136" s="18">
        <v>5</v>
      </c>
      <c r="I136" s="140" t="s">
        <v>401</v>
      </c>
      <c r="J136" s="160">
        <v>7</v>
      </c>
      <c r="K136" s="94" t="s">
        <v>10</v>
      </c>
      <c r="L136" s="95">
        <v>7</v>
      </c>
      <c r="M136" s="101" t="s">
        <v>101</v>
      </c>
      <c r="N136" s="101">
        <v>0.1</v>
      </c>
      <c r="O136" s="246"/>
      <c r="P136" s="73"/>
      <c r="Q136" s="49"/>
      <c r="R136" s="54"/>
      <c r="S136" s="71"/>
      <c r="T136" s="73"/>
      <c r="V136" s="73"/>
    </row>
    <row r="137" spans="1:22" ht="16.5" customHeight="1">
      <c r="A137" s="108"/>
      <c r="B137" s="257"/>
      <c r="C137" s="257"/>
      <c r="D137" s="24"/>
      <c r="E137" s="140"/>
      <c r="F137" s="161"/>
      <c r="G137" s="140" t="s">
        <v>373</v>
      </c>
      <c r="H137" s="18">
        <v>2</v>
      </c>
      <c r="I137" s="164" t="s">
        <v>402</v>
      </c>
      <c r="J137" s="160">
        <v>0.05</v>
      </c>
      <c r="K137" s="88" t="s">
        <v>87</v>
      </c>
      <c r="L137" s="89">
        <v>0.05</v>
      </c>
      <c r="M137" s="88" t="s">
        <v>102</v>
      </c>
      <c r="N137" s="96">
        <v>1</v>
      </c>
      <c r="O137" s="133"/>
      <c r="P137" s="53"/>
      <c r="Q137" s="74"/>
      <c r="R137" s="54"/>
      <c r="S137" s="51"/>
      <c r="T137" s="53"/>
      <c r="V137" s="53"/>
    </row>
    <row r="138" spans="1:22" ht="16.5" customHeight="1">
      <c r="A138" s="24"/>
      <c r="B138" s="257"/>
      <c r="C138" s="257"/>
      <c r="D138" s="24"/>
      <c r="E138" s="140"/>
      <c r="F138" s="161"/>
      <c r="G138" s="140" t="s">
        <v>95</v>
      </c>
      <c r="H138" s="18">
        <v>0.01</v>
      </c>
      <c r="I138" s="164" t="s">
        <v>86</v>
      </c>
      <c r="J138" s="160">
        <v>1</v>
      </c>
      <c r="K138" s="88"/>
      <c r="L138" s="89"/>
      <c r="M138" s="88" t="s">
        <v>17</v>
      </c>
      <c r="N138" s="96">
        <v>0.05</v>
      </c>
      <c r="O138" s="135"/>
      <c r="P138" s="54"/>
      <c r="Q138" s="49"/>
      <c r="R138" s="54"/>
      <c r="S138" s="75"/>
      <c r="T138" s="54"/>
      <c r="V138" s="54"/>
    </row>
    <row r="139" spans="1:22" ht="16.5" customHeight="1">
      <c r="A139" s="24"/>
      <c r="B139" s="257"/>
      <c r="C139" s="257"/>
      <c r="D139" s="24"/>
      <c r="E139" s="140"/>
      <c r="F139" s="18"/>
      <c r="G139" s="140" t="s">
        <v>87</v>
      </c>
      <c r="H139" s="18">
        <v>0.05</v>
      </c>
      <c r="I139" s="164" t="s">
        <v>87</v>
      </c>
      <c r="J139" s="160">
        <v>0.05</v>
      </c>
      <c r="K139" s="88"/>
      <c r="L139" s="89"/>
      <c r="M139" s="38"/>
      <c r="N139" s="96"/>
      <c r="O139" s="135"/>
      <c r="P139" s="54"/>
      <c r="Q139" s="49"/>
      <c r="R139" s="54"/>
      <c r="S139" s="49"/>
      <c r="T139" s="54"/>
      <c r="V139" s="54"/>
    </row>
    <row r="140" spans="1:22" ht="16.5" customHeight="1">
      <c r="A140" s="24"/>
      <c r="B140" s="257"/>
      <c r="C140" s="257"/>
      <c r="D140" s="24"/>
      <c r="E140" s="38"/>
      <c r="F140" s="83"/>
      <c r="G140" s="38"/>
      <c r="H140" s="83"/>
      <c r="I140" s="99"/>
      <c r="J140" s="39"/>
      <c r="K140" s="88"/>
      <c r="L140" s="89"/>
      <c r="M140" s="99"/>
      <c r="N140" s="96"/>
      <c r="O140" s="8"/>
      <c r="P140" s="54"/>
      <c r="Q140" s="76"/>
      <c r="R140" s="69"/>
      <c r="S140" s="49"/>
      <c r="T140" s="54"/>
      <c r="V140" s="54"/>
    </row>
    <row r="141" spans="1:22" ht="16.5" customHeight="1">
      <c r="A141" s="108" t="str">
        <f>B22</f>
        <v>二</v>
      </c>
      <c r="B141" s="166" t="s">
        <v>0</v>
      </c>
      <c r="C141" s="257"/>
      <c r="D141" s="24"/>
      <c r="E141" s="257" t="s">
        <v>448</v>
      </c>
      <c r="F141" s="257"/>
      <c r="G141" s="257" t="s">
        <v>374</v>
      </c>
      <c r="H141" s="18"/>
      <c r="I141" s="251" t="s">
        <v>325</v>
      </c>
      <c r="J141" s="160"/>
      <c r="K141" s="88" t="s">
        <v>1</v>
      </c>
      <c r="L141" s="89"/>
      <c r="M141" s="91" t="s">
        <v>131</v>
      </c>
      <c r="N141" s="245"/>
      <c r="O141" s="250" t="s">
        <v>201</v>
      </c>
      <c r="P141" s="63"/>
      <c r="Q141" s="69"/>
      <c r="R141" s="49"/>
      <c r="S141" s="69"/>
      <c r="T141" s="71"/>
      <c r="V141" s="72"/>
    </row>
    <row r="142" spans="1:22" ht="16.5" customHeight="1">
      <c r="A142" s="110">
        <f>A22</f>
        <v>45230</v>
      </c>
      <c r="B142" s="257" t="s">
        <v>11</v>
      </c>
      <c r="C142" s="257">
        <v>7</v>
      </c>
      <c r="D142" s="24"/>
      <c r="E142" s="140" t="s">
        <v>449</v>
      </c>
      <c r="F142" s="18">
        <v>6</v>
      </c>
      <c r="G142" s="140" t="s">
        <v>288</v>
      </c>
      <c r="H142" s="18">
        <v>4</v>
      </c>
      <c r="I142" s="140" t="s">
        <v>289</v>
      </c>
      <c r="J142" s="160">
        <v>4</v>
      </c>
      <c r="K142" s="94" t="s">
        <v>10</v>
      </c>
      <c r="L142" s="95">
        <v>7</v>
      </c>
      <c r="M142" s="38" t="s">
        <v>28</v>
      </c>
      <c r="N142" s="96">
        <v>3</v>
      </c>
      <c r="O142" s="8"/>
      <c r="P142" s="77"/>
      <c r="Q142" s="78"/>
      <c r="R142" s="49"/>
      <c r="S142" s="54"/>
      <c r="T142" s="49"/>
      <c r="V142" s="53"/>
    </row>
    <row r="143" spans="1:22" ht="16.5" customHeight="1">
      <c r="A143" s="108"/>
      <c r="B143" s="257" t="s">
        <v>13</v>
      </c>
      <c r="C143" s="257">
        <v>3</v>
      </c>
      <c r="D143" s="24"/>
      <c r="E143" s="140" t="s">
        <v>259</v>
      </c>
      <c r="F143" s="18">
        <v>3</v>
      </c>
      <c r="G143" s="140" t="s">
        <v>244</v>
      </c>
      <c r="H143" s="18">
        <v>3</v>
      </c>
      <c r="I143" s="86"/>
      <c r="J143" s="92"/>
      <c r="K143" s="88" t="s">
        <v>87</v>
      </c>
      <c r="L143" s="89">
        <v>0.05</v>
      </c>
      <c r="M143" s="38" t="s">
        <v>20</v>
      </c>
      <c r="N143" s="96">
        <v>1</v>
      </c>
      <c r="O143" s="8"/>
      <c r="P143" s="63"/>
      <c r="Q143" s="78"/>
      <c r="R143" s="74"/>
      <c r="S143" s="54"/>
      <c r="T143" s="51"/>
      <c r="V143" s="53"/>
    </row>
    <row r="144" spans="1:22" ht="16.5" customHeight="1">
      <c r="A144" s="24"/>
      <c r="B144" s="120"/>
      <c r="C144" s="24"/>
      <c r="D144" s="24"/>
      <c r="E144" s="140" t="s">
        <v>87</v>
      </c>
      <c r="F144" s="18">
        <v>0.05</v>
      </c>
      <c r="G144" s="140" t="s">
        <v>292</v>
      </c>
      <c r="H144" s="18">
        <v>0.01</v>
      </c>
      <c r="I144" s="38"/>
      <c r="J144" s="96"/>
      <c r="K144" s="88"/>
      <c r="L144" s="89"/>
      <c r="M144" s="38" t="s">
        <v>17</v>
      </c>
      <c r="N144" s="96">
        <v>0.05</v>
      </c>
      <c r="O144" s="8"/>
      <c r="P144" s="77"/>
      <c r="Q144" s="78"/>
      <c r="R144" s="49"/>
      <c r="S144" s="54"/>
      <c r="T144" s="51"/>
      <c r="V144" s="53"/>
    </row>
    <row r="145" spans="1:22" ht="16.5" customHeight="1">
      <c r="A145" s="24"/>
      <c r="B145" s="257"/>
      <c r="C145" s="257"/>
      <c r="D145" s="24"/>
      <c r="E145" s="140"/>
      <c r="F145" s="18"/>
      <c r="G145" s="140" t="s">
        <v>73</v>
      </c>
      <c r="H145" s="18">
        <v>0.5</v>
      </c>
      <c r="I145" s="38"/>
      <c r="J145" s="83"/>
      <c r="K145" s="88"/>
      <c r="L145" s="89"/>
      <c r="M145" s="38"/>
      <c r="N145" s="96"/>
      <c r="O145" s="8"/>
      <c r="P145" s="49"/>
      <c r="Q145" s="54"/>
      <c r="R145" s="49"/>
      <c r="S145" s="54"/>
      <c r="T145" s="51"/>
      <c r="V145" s="53"/>
    </row>
    <row r="146" spans="1:22" ht="16.5" customHeight="1">
      <c r="A146" s="24"/>
      <c r="B146" s="257"/>
      <c r="C146" s="257"/>
      <c r="D146" s="24"/>
      <c r="E146" s="113"/>
      <c r="F146" s="40"/>
      <c r="G146" s="140" t="s">
        <v>87</v>
      </c>
      <c r="H146" s="18">
        <v>0.05</v>
      </c>
      <c r="I146" s="38"/>
      <c r="J146" s="83"/>
      <c r="K146" s="88"/>
      <c r="L146" s="89"/>
      <c r="M146" s="98"/>
      <c r="N146" s="112"/>
      <c r="O146" s="8"/>
      <c r="P146" s="79"/>
      <c r="Q146" s="69"/>
      <c r="R146" s="76"/>
      <c r="S146" s="69"/>
      <c r="T146" s="80"/>
      <c r="V146" s="69"/>
    </row>
    <row r="147" spans="1:22" ht="16.5" customHeight="1">
      <c r="A147" s="241" t="s">
        <v>379</v>
      </c>
      <c r="B147" s="151" t="s">
        <v>260</v>
      </c>
      <c r="C147" s="100"/>
      <c r="D147" s="85"/>
      <c r="E147" s="206" t="s">
        <v>263</v>
      </c>
      <c r="F147" s="206"/>
      <c r="G147" s="151" t="s">
        <v>378</v>
      </c>
      <c r="H147" s="151"/>
      <c r="I147" s="251" t="s">
        <v>398</v>
      </c>
      <c r="J147" s="160"/>
      <c r="K147" s="88" t="s">
        <v>1</v>
      </c>
      <c r="L147" s="89"/>
      <c r="M147" s="210" t="s">
        <v>310</v>
      </c>
      <c r="N147" s="255"/>
      <c r="O147" s="248" t="s">
        <v>118</v>
      </c>
    </row>
    <row r="148" spans="1:22" ht="16.5" customHeight="1">
      <c r="A148" s="110"/>
      <c r="B148" s="207" t="s">
        <v>205</v>
      </c>
      <c r="C148" s="206">
        <v>4</v>
      </c>
      <c r="D148" s="85"/>
      <c r="E148" s="240" t="s">
        <v>413</v>
      </c>
      <c r="F148" s="207">
        <v>1</v>
      </c>
      <c r="G148" s="256" t="s">
        <v>275</v>
      </c>
      <c r="H148" s="255">
        <v>4</v>
      </c>
      <c r="I148" s="140" t="s">
        <v>280</v>
      </c>
      <c r="J148" s="160">
        <v>7</v>
      </c>
      <c r="K148" s="94" t="s">
        <v>10</v>
      </c>
      <c r="L148" s="95">
        <v>7</v>
      </c>
      <c r="M148" s="210" t="s">
        <v>146</v>
      </c>
      <c r="N148" s="255">
        <v>1.1000000000000001</v>
      </c>
    </row>
    <row r="149" spans="1:22" ht="16.5" customHeight="1">
      <c r="A149" s="115"/>
      <c r="B149" s="120"/>
      <c r="C149" s="24"/>
      <c r="D149" s="85"/>
      <c r="E149" s="240" t="s">
        <v>223</v>
      </c>
      <c r="F149" s="207">
        <v>4</v>
      </c>
      <c r="G149" s="86"/>
      <c r="H149" s="92"/>
      <c r="I149" s="140" t="s">
        <v>86</v>
      </c>
      <c r="J149" s="160">
        <v>0.5</v>
      </c>
      <c r="K149" s="88" t="s">
        <v>87</v>
      </c>
      <c r="L149" s="89">
        <v>0.05</v>
      </c>
      <c r="M149" s="210" t="s">
        <v>311</v>
      </c>
      <c r="N149" s="255">
        <v>3</v>
      </c>
      <c r="O149" s="8"/>
    </row>
    <row r="150" spans="1:22" ht="16.5" customHeight="1">
      <c r="A150" s="24"/>
      <c r="B150" s="120"/>
      <c r="C150" s="24"/>
      <c r="D150" s="24"/>
      <c r="E150" s="240" t="s">
        <v>264</v>
      </c>
      <c r="F150" s="207">
        <v>1</v>
      </c>
      <c r="G150" s="86"/>
      <c r="H150" s="92"/>
      <c r="I150" s="164" t="s">
        <v>399</v>
      </c>
      <c r="J150" s="160">
        <v>0.05</v>
      </c>
      <c r="K150" s="88"/>
      <c r="L150" s="89"/>
      <c r="M150" s="210" t="s">
        <v>312</v>
      </c>
      <c r="N150" s="255">
        <v>1</v>
      </c>
      <c r="O150" s="8"/>
    </row>
    <row r="151" spans="1:22" ht="16.5" customHeight="1">
      <c r="A151" s="24"/>
      <c r="B151" s="120"/>
      <c r="C151" s="24"/>
      <c r="D151" s="24"/>
      <c r="E151" s="240" t="s">
        <v>265</v>
      </c>
      <c r="F151" s="207">
        <v>1</v>
      </c>
      <c r="G151" s="38"/>
      <c r="H151" s="83"/>
      <c r="I151" s="164" t="s">
        <v>87</v>
      </c>
      <c r="J151" s="96">
        <v>0.05</v>
      </c>
      <c r="K151" s="88"/>
      <c r="L151" s="89"/>
      <c r="M151" s="210" t="s">
        <v>313</v>
      </c>
      <c r="N151" s="255">
        <v>0.1</v>
      </c>
      <c r="O151" s="8"/>
    </row>
    <row r="152" spans="1:22" ht="16.5" customHeight="1">
      <c r="A152" s="108"/>
      <c r="B152" s="120"/>
      <c r="C152" s="24"/>
      <c r="D152" s="85" t="str">
        <f>IF(C139,"公斤","")</f>
        <v/>
      </c>
      <c r="E152" s="240"/>
      <c r="F152" s="207"/>
      <c r="G152" s="106"/>
      <c r="H152" s="93"/>
      <c r="I152" s="99"/>
      <c r="J152" s="40"/>
      <c r="K152" s="88"/>
      <c r="L152" s="89"/>
      <c r="M152" s="98"/>
      <c r="N152" s="112"/>
      <c r="O152" s="8"/>
    </row>
    <row r="153" spans="1:22" s="17" customFormat="1" ht="16.2" customHeight="1">
      <c r="A153" s="24" t="s">
        <v>380</v>
      </c>
      <c r="B153" s="151" t="s">
        <v>0</v>
      </c>
      <c r="C153" s="206"/>
      <c r="D153" s="85"/>
      <c r="E153" s="206" t="s">
        <v>426</v>
      </c>
      <c r="F153" s="206"/>
      <c r="G153" s="206" t="s">
        <v>381</v>
      </c>
      <c r="H153" s="207"/>
      <c r="I153" s="214" t="s">
        <v>382</v>
      </c>
      <c r="J153" s="215"/>
      <c r="K153" s="88"/>
      <c r="L153" s="89"/>
      <c r="M153" s="206" t="s">
        <v>386</v>
      </c>
      <c r="N153" s="207"/>
      <c r="O153" s="248" t="s">
        <v>169</v>
      </c>
      <c r="Q153" s="10"/>
      <c r="R153" s="10"/>
      <c r="S153" s="10"/>
      <c r="T153" s="10"/>
    </row>
    <row r="154" spans="1:22" s="17" customFormat="1" ht="16.2" customHeight="1">
      <c r="A154" s="119"/>
      <c r="B154" s="206" t="s">
        <v>11</v>
      </c>
      <c r="C154" s="206">
        <v>7</v>
      </c>
      <c r="D154" s="85"/>
      <c r="E154" s="240" t="s">
        <v>452</v>
      </c>
      <c r="F154" s="207">
        <v>1</v>
      </c>
      <c r="G154" s="240" t="s">
        <v>97</v>
      </c>
      <c r="H154" s="207">
        <v>1.2</v>
      </c>
      <c r="I154" s="240" t="s">
        <v>134</v>
      </c>
      <c r="J154" s="215">
        <v>3</v>
      </c>
      <c r="K154" s="94"/>
      <c r="L154" s="95"/>
      <c r="M154" s="206" t="s">
        <v>387</v>
      </c>
      <c r="N154" s="207">
        <v>1.5</v>
      </c>
      <c r="O154" s="8"/>
      <c r="Q154" s="10"/>
      <c r="R154" s="10"/>
      <c r="S154" s="10"/>
      <c r="T154" s="10"/>
    </row>
    <row r="155" spans="1:22" s="17" customFormat="1" ht="16.2" customHeight="1">
      <c r="A155" s="115"/>
      <c r="B155" s="206" t="s">
        <v>13</v>
      </c>
      <c r="C155" s="206">
        <v>3</v>
      </c>
      <c r="D155" s="85"/>
      <c r="E155" s="240" t="s">
        <v>79</v>
      </c>
      <c r="F155" s="207">
        <v>3</v>
      </c>
      <c r="G155" s="240" t="s">
        <v>109</v>
      </c>
      <c r="H155" s="207">
        <v>6</v>
      </c>
      <c r="I155" s="242" t="s">
        <v>138</v>
      </c>
      <c r="J155" s="215">
        <v>4</v>
      </c>
      <c r="K155" s="88"/>
      <c r="L155" s="89"/>
      <c r="M155" s="206" t="s">
        <v>154</v>
      </c>
      <c r="N155" s="207">
        <v>1</v>
      </c>
      <c r="Q155" s="10"/>
      <c r="R155" s="10"/>
      <c r="S155" s="10"/>
      <c r="T155" s="10"/>
    </row>
    <row r="156" spans="1:22" s="17" customFormat="1" ht="16.2" customHeight="1">
      <c r="A156" s="115"/>
      <c r="B156" s="115"/>
      <c r="C156" s="115"/>
      <c r="D156" s="85"/>
      <c r="E156" s="240"/>
      <c r="F156" s="207"/>
      <c r="G156" s="240" t="s">
        <v>139</v>
      </c>
      <c r="H156" s="207">
        <v>0.01</v>
      </c>
      <c r="I156" s="242" t="s">
        <v>73</v>
      </c>
      <c r="J156" s="215">
        <v>1</v>
      </c>
      <c r="K156" s="88"/>
      <c r="L156" s="89"/>
      <c r="M156" s="38"/>
      <c r="N156" s="96"/>
      <c r="O156" s="8"/>
      <c r="Q156" s="10"/>
      <c r="R156" s="10"/>
      <c r="S156" s="10"/>
      <c r="T156" s="10"/>
    </row>
    <row r="157" spans="1:22" s="17" customFormat="1" ht="16.2" customHeight="1">
      <c r="A157" s="115"/>
      <c r="B157" s="115"/>
      <c r="C157" s="115"/>
      <c r="D157" s="85"/>
      <c r="E157" s="240" t="s">
        <v>87</v>
      </c>
      <c r="F157" s="207">
        <v>0.05</v>
      </c>
      <c r="G157" s="240" t="s">
        <v>87</v>
      </c>
      <c r="H157" s="207">
        <v>0.05</v>
      </c>
      <c r="I157" s="240" t="s">
        <v>87</v>
      </c>
      <c r="J157" s="207">
        <v>0.05</v>
      </c>
      <c r="K157" s="88"/>
      <c r="L157" s="89"/>
      <c r="M157" s="38"/>
      <c r="N157" s="96"/>
      <c r="O157" s="8"/>
      <c r="Q157" s="10"/>
      <c r="R157" s="10"/>
      <c r="S157" s="10"/>
      <c r="T157" s="10"/>
    </row>
    <row r="158" spans="1:22" s="17" customFormat="1" ht="16.2" customHeight="1">
      <c r="A158" s="115"/>
      <c r="B158" s="115"/>
      <c r="C158" s="115"/>
      <c r="D158" s="85"/>
      <c r="E158" s="113"/>
      <c r="F158" s="40"/>
      <c r="G158" s="106"/>
      <c r="H158" s="93"/>
      <c r="I158" s="38"/>
      <c r="J158" s="83"/>
      <c r="K158" s="88"/>
      <c r="L158" s="89"/>
      <c r="M158" s="38"/>
      <c r="N158" s="96"/>
      <c r="O158" s="8"/>
      <c r="Q158" s="10"/>
      <c r="R158" s="10"/>
      <c r="S158" s="10"/>
      <c r="T158" s="10"/>
    </row>
    <row r="159" spans="1:22" s="17" customFormat="1" ht="16.2" customHeight="1">
      <c r="A159" s="24" t="s">
        <v>66</v>
      </c>
      <c r="B159" s="151" t="s">
        <v>65</v>
      </c>
      <c r="C159" s="206"/>
      <c r="D159" s="85"/>
      <c r="E159" s="210" t="s">
        <v>422</v>
      </c>
      <c r="F159" s="210"/>
      <c r="G159" s="117" t="s">
        <v>383</v>
      </c>
      <c r="H159" s="243"/>
      <c r="I159" s="214" t="s">
        <v>385</v>
      </c>
      <c r="J159" s="215"/>
      <c r="K159" s="88"/>
      <c r="L159" s="89"/>
      <c r="M159" s="206" t="s">
        <v>145</v>
      </c>
      <c r="N159" s="207"/>
      <c r="O159" s="248" t="s">
        <v>115</v>
      </c>
      <c r="P159" s="184" t="s">
        <v>166</v>
      </c>
      <c r="Q159" s="10"/>
      <c r="R159" s="10"/>
      <c r="S159" s="10"/>
      <c r="T159" s="10"/>
    </row>
    <row r="160" spans="1:22" s="17" customFormat="1" ht="16.2" customHeight="1">
      <c r="A160" s="119"/>
      <c r="B160" s="206" t="s">
        <v>11</v>
      </c>
      <c r="C160" s="206">
        <v>10</v>
      </c>
      <c r="D160" s="85"/>
      <c r="E160" s="140" t="s">
        <v>423</v>
      </c>
      <c r="F160" s="18">
        <v>8</v>
      </c>
      <c r="G160" s="117" t="s">
        <v>156</v>
      </c>
      <c r="H160" s="243">
        <v>1.5</v>
      </c>
      <c r="I160" s="240" t="s">
        <v>146</v>
      </c>
      <c r="J160" s="215">
        <v>1</v>
      </c>
      <c r="K160" s="94"/>
      <c r="L160" s="95"/>
      <c r="M160" s="206" t="s">
        <v>93</v>
      </c>
      <c r="N160" s="207">
        <v>3</v>
      </c>
      <c r="Q160" s="10"/>
      <c r="R160" s="10"/>
      <c r="S160" s="10"/>
      <c r="T160" s="10"/>
    </row>
    <row r="161" spans="1:20" s="17" customFormat="1" ht="16.2" customHeight="1">
      <c r="A161" s="115"/>
      <c r="B161" s="206" t="s">
        <v>262</v>
      </c>
      <c r="C161" s="206">
        <v>0.05</v>
      </c>
      <c r="D161" s="85"/>
      <c r="E161" s="256"/>
      <c r="F161" s="255"/>
      <c r="G161" s="117" t="s">
        <v>74</v>
      </c>
      <c r="H161" s="243">
        <v>4</v>
      </c>
      <c r="I161" s="242" t="s">
        <v>104</v>
      </c>
      <c r="J161" s="215">
        <v>0.9</v>
      </c>
      <c r="K161" s="88"/>
      <c r="L161" s="89"/>
      <c r="M161" s="206" t="s">
        <v>334</v>
      </c>
      <c r="N161" s="207">
        <v>0.1</v>
      </c>
      <c r="Q161" s="10"/>
      <c r="R161" s="10"/>
      <c r="S161" s="10"/>
      <c r="T161" s="10"/>
    </row>
    <row r="162" spans="1:20" s="17" customFormat="1" ht="16.2" customHeight="1">
      <c r="A162" s="115"/>
      <c r="B162" s="115"/>
      <c r="C162" s="115"/>
      <c r="D162" s="85"/>
      <c r="E162" s="256" t="s">
        <v>74</v>
      </c>
      <c r="F162" s="255">
        <v>4</v>
      </c>
      <c r="G162" s="240" t="s">
        <v>73</v>
      </c>
      <c r="H162" s="207">
        <v>1</v>
      </c>
      <c r="I162" s="242" t="s">
        <v>1</v>
      </c>
      <c r="J162" s="215">
        <v>3</v>
      </c>
      <c r="K162" s="88"/>
      <c r="L162" s="89"/>
      <c r="M162" s="117"/>
      <c r="N162" s="243"/>
      <c r="Q162" s="10"/>
      <c r="R162" s="10"/>
      <c r="S162" s="10"/>
      <c r="T162" s="10"/>
    </row>
    <row r="163" spans="1:20" s="17" customFormat="1" ht="16.2" customHeight="1">
      <c r="A163" s="115"/>
      <c r="B163" s="115"/>
      <c r="C163" s="115"/>
      <c r="D163" s="85"/>
      <c r="E163" s="256" t="s">
        <v>87</v>
      </c>
      <c r="F163" s="255">
        <v>0.05</v>
      </c>
      <c r="G163" s="240" t="s">
        <v>87</v>
      </c>
      <c r="H163" s="207">
        <v>0.05</v>
      </c>
      <c r="I163" s="240" t="s">
        <v>95</v>
      </c>
      <c r="J163" s="207">
        <v>0.01</v>
      </c>
      <c r="K163" s="88"/>
      <c r="L163" s="89"/>
      <c r="M163" s="206" t="s">
        <v>87</v>
      </c>
      <c r="N163" s="207">
        <v>0.05</v>
      </c>
      <c r="Q163" s="10"/>
      <c r="R163" s="10"/>
      <c r="S163" s="10"/>
      <c r="T163" s="10"/>
    </row>
    <row r="164" spans="1:20" s="17" customFormat="1" ht="16.2" customHeight="1">
      <c r="A164" s="171"/>
      <c r="B164" s="257"/>
      <c r="C164" s="257"/>
      <c r="D164" s="85"/>
      <c r="E164" s="140"/>
      <c r="F164" s="18"/>
      <c r="G164" s="38"/>
      <c r="H164" s="83"/>
      <c r="I164" s="240" t="s">
        <v>87</v>
      </c>
      <c r="J164" s="207">
        <v>0.05</v>
      </c>
      <c r="K164" s="88"/>
      <c r="L164" s="89"/>
      <c r="M164" s="99"/>
      <c r="N164" s="96"/>
      <c r="Q164" s="10"/>
      <c r="R164" s="10"/>
      <c r="S164" s="10"/>
      <c r="T164" s="10"/>
    </row>
    <row r="165" spans="1:20" ht="15.9" customHeight="1">
      <c r="A165" s="131"/>
      <c r="B165" s="157"/>
      <c r="C165" s="131"/>
      <c r="D165" s="131"/>
      <c r="E165" s="141"/>
      <c r="F165" s="158"/>
      <c r="G165" s="149"/>
      <c r="H165" s="150"/>
      <c r="I165" s="131"/>
      <c r="J165" s="131"/>
      <c r="K165" s="131"/>
      <c r="L165" s="131"/>
      <c r="M165" s="132"/>
      <c r="N165" s="138"/>
    </row>
    <row r="166" spans="1:20" ht="15.9" customHeight="1">
      <c r="A166" s="24"/>
      <c r="B166" s="120"/>
      <c r="C166" s="24"/>
      <c r="D166" s="24"/>
      <c r="E166" s="106"/>
      <c r="F166" s="93"/>
      <c r="G166" s="24"/>
      <c r="H166" s="24"/>
      <c r="I166" s="24"/>
      <c r="J166" s="24"/>
      <c r="K166" s="24"/>
      <c r="L166" s="24"/>
      <c r="M166" s="38"/>
      <c r="N166" s="96"/>
    </row>
    <row r="167" spans="1:20" ht="15.9" customHeight="1">
      <c r="A167" s="61"/>
      <c r="C167" s="4"/>
      <c r="D167" s="4"/>
      <c r="E167" s="43"/>
      <c r="F167" s="43"/>
      <c r="G167" s="4"/>
      <c r="H167" s="4"/>
      <c r="I167" s="4"/>
    </row>
  </sheetData>
  <mergeCells count="15">
    <mergeCell ref="B117:C117"/>
    <mergeCell ref="B123:C123"/>
    <mergeCell ref="B135:C135"/>
    <mergeCell ref="B81:C81"/>
    <mergeCell ref="B87:C87"/>
    <mergeCell ref="B93:C93"/>
    <mergeCell ref="B99:C99"/>
    <mergeCell ref="B105:C105"/>
    <mergeCell ref="B111:C111"/>
    <mergeCell ref="B75:C75"/>
    <mergeCell ref="B27:C27"/>
    <mergeCell ref="B39:C39"/>
    <mergeCell ref="B45:C45"/>
    <mergeCell ref="B51:C51"/>
    <mergeCell ref="B57:C57"/>
  </mergeCells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5" manualBreakCount="5">
    <brk id="24" max="15" man="1"/>
    <brk id="56" max="15" man="1"/>
    <brk id="74" max="15" man="1"/>
    <brk id="104" max="15" man="1"/>
    <brk id="134" max="15" man="1"/>
  </rowBreaks>
  <colBreaks count="1" manualBreakCount="1">
    <brk id="16" max="16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7"/>
  <sheetViews>
    <sheetView view="pageBreakPreview" topLeftCell="A16" zoomScaleNormal="120" zoomScaleSheetLayoutView="100" workbookViewId="0">
      <selection activeCell="E37" sqref="E37"/>
    </sheetView>
  </sheetViews>
  <sheetFormatPr defaultColWidth="9" defaultRowHeight="19.8"/>
  <cols>
    <col min="1" max="1" width="6" style="1" customWidth="1"/>
    <col min="2" max="2" width="4" style="5" customWidth="1"/>
    <col min="3" max="3" width="5" style="1" customWidth="1"/>
    <col min="4" max="4" width="8" style="1" customWidth="1"/>
    <col min="5" max="5" width="9" style="17" customWidth="1"/>
    <col min="6" max="6" width="13.6640625" style="17" customWidth="1"/>
    <col min="7" max="7" width="9" style="1" customWidth="1"/>
    <col min="8" max="8" width="14.109375" style="1" customWidth="1"/>
    <col min="9" max="10" width="5.21875" style="1" customWidth="1"/>
    <col min="11" max="11" width="9.88671875" style="1" customWidth="1"/>
    <col min="12" max="12" width="12.88671875" style="6" customWidth="1"/>
    <col min="13" max="13" width="5.44140625" style="9" customWidth="1"/>
    <col min="14" max="14" width="5.33203125" style="10" customWidth="1"/>
    <col min="15" max="16" width="6.33203125" style="10" customWidth="1"/>
    <col min="17" max="17" width="6" style="10" customWidth="1"/>
    <col min="18" max="18" width="6.6640625" style="10" customWidth="1"/>
    <col min="19" max="19" width="5.109375" style="1" customWidth="1"/>
    <col min="20" max="20" width="4.6640625" style="1" customWidth="1"/>
    <col min="21" max="21" width="4.77734375" style="1" customWidth="1"/>
    <col min="22" max="16384" width="9" style="1"/>
  </cols>
  <sheetData>
    <row r="1" spans="1:21">
      <c r="A1" s="81">
        <v>112</v>
      </c>
      <c r="B1" s="172"/>
      <c r="C1" s="4"/>
      <c r="D1" s="1">
        <v>112</v>
      </c>
      <c r="E1" s="17" t="s">
        <v>2</v>
      </c>
      <c r="F1" s="124" t="s">
        <v>54</v>
      </c>
      <c r="G1" s="4" t="s">
        <v>135</v>
      </c>
      <c r="H1" s="15">
        <v>10</v>
      </c>
      <c r="I1" s="1" t="s">
        <v>459</v>
      </c>
      <c r="K1" s="7"/>
      <c r="L1" s="58" t="s">
        <v>41</v>
      </c>
    </row>
    <row r="2" spans="1:21" ht="16.5" customHeight="1">
      <c r="A2" s="173" t="s">
        <v>33</v>
      </c>
      <c r="B2" s="174" t="s">
        <v>52</v>
      </c>
      <c r="C2" s="55" t="s">
        <v>5</v>
      </c>
      <c r="D2" s="59" t="s">
        <v>34</v>
      </c>
      <c r="E2" s="60" t="s">
        <v>7</v>
      </c>
      <c r="F2" s="129" t="s">
        <v>35</v>
      </c>
      <c r="G2" s="56" t="s">
        <v>8</v>
      </c>
      <c r="H2" s="130" t="s">
        <v>36</v>
      </c>
      <c r="I2" s="257" t="s">
        <v>10</v>
      </c>
      <c r="J2" s="35" t="s">
        <v>38</v>
      </c>
      <c r="K2" s="257" t="s">
        <v>3</v>
      </c>
      <c r="L2" s="129" t="s">
        <v>39</v>
      </c>
      <c r="M2" s="34" t="s">
        <v>167</v>
      </c>
      <c r="N2" s="34" t="s">
        <v>168</v>
      </c>
      <c r="O2" s="31" t="s">
        <v>22</v>
      </c>
      <c r="P2" s="31" t="s">
        <v>23</v>
      </c>
      <c r="Q2" s="32" t="s">
        <v>24</v>
      </c>
      <c r="R2" s="31" t="s">
        <v>25</v>
      </c>
      <c r="S2" s="33" t="s">
        <v>170</v>
      </c>
      <c r="T2" s="31" t="s">
        <v>26</v>
      </c>
      <c r="U2" s="32" t="s">
        <v>27</v>
      </c>
    </row>
    <row r="3" spans="1:21" ht="23.1" customHeight="1">
      <c r="A3" s="125">
        <v>45201</v>
      </c>
      <c r="B3" s="123" t="str">
        <f>IF(A3="","",RIGHT(TEXT(WEEKDAY(A3),"[$-404]aaaa;@"),1))</f>
        <v>一</v>
      </c>
      <c r="C3" s="127" t="str">
        <f>B27</f>
        <v>白米飯</v>
      </c>
      <c r="D3" s="35" t="str">
        <f>B28&amp;B29</f>
        <v>米</v>
      </c>
      <c r="E3" s="20" t="str">
        <f>E27</f>
        <v>素火腿</v>
      </c>
      <c r="F3" s="41" t="str">
        <f>PHONETIC(E28:E32)</f>
        <v>素火腿</v>
      </c>
      <c r="G3" s="34" t="str">
        <f>G27</f>
        <v>牛蒡豆腐</v>
      </c>
      <c r="H3" s="41" t="str">
        <f>PHONETIC(G28:G32)</f>
        <v>豆腐牛蒡絲素肉薑</v>
      </c>
      <c r="I3" s="36" t="s">
        <v>1</v>
      </c>
      <c r="J3" s="152" t="s">
        <v>412</v>
      </c>
      <c r="K3" s="42" t="str">
        <f>K27</f>
        <v>蛋花芽湯</v>
      </c>
      <c r="L3" s="183" t="str">
        <f>PHONETIC(K28:K31)</f>
        <v>乾裙帶菜薑雞蛋</v>
      </c>
      <c r="M3" s="30" t="str">
        <f>M27</f>
        <v>果汁</v>
      </c>
      <c r="O3" s="44">
        <v>5.3</v>
      </c>
      <c r="P3" s="44">
        <v>2.5</v>
      </c>
      <c r="Q3" s="45">
        <v>1.9</v>
      </c>
      <c r="R3" s="44">
        <v>2.8</v>
      </c>
      <c r="S3" s="37"/>
      <c r="T3" s="46"/>
      <c r="U3" s="47">
        <f>O3*70+P3*75+Q3*25+R3*45+S3*120+T3*60</f>
        <v>732</v>
      </c>
    </row>
    <row r="4" spans="1:21" ht="23.1" customHeight="1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127" t="str">
        <f>B33</f>
        <v>糙米飯</v>
      </c>
      <c r="D4" s="35" t="str">
        <f>B34&amp;B35</f>
        <v>米糙米</v>
      </c>
      <c r="E4" s="20" t="str">
        <f>E33</f>
        <v>家常麵腸</v>
      </c>
      <c r="F4" s="41" t="str">
        <f>PHONETIC(E34:E38)</f>
        <v>麵腸乾海帶薑</v>
      </c>
      <c r="G4" s="85" t="str">
        <f>G33</f>
        <v>白菜凍腐</v>
      </c>
      <c r="H4" s="41" t="str">
        <f>PHONETIC(G34:G38)</f>
        <v>凍豆腐結球白菜乾香菇胡蘿蔔薑</v>
      </c>
      <c r="I4" s="36" t="s">
        <v>1</v>
      </c>
      <c r="J4" s="152" t="s">
        <v>412</v>
      </c>
      <c r="K4" s="121" t="str">
        <f>K33</f>
        <v>茄香蔬湯</v>
      </c>
      <c r="L4" s="183" t="str">
        <f>PHONETIC(K34:K37)</f>
        <v>番茄糊時蔬</v>
      </c>
      <c r="M4" s="30" t="str">
        <f>M33</f>
        <v>TAP豆漿</v>
      </c>
      <c r="O4" s="182">
        <v>6</v>
      </c>
      <c r="P4" s="44">
        <v>2.5</v>
      </c>
      <c r="Q4" s="45">
        <v>1.8</v>
      </c>
      <c r="R4" s="44">
        <v>2.9</v>
      </c>
      <c r="S4" s="37"/>
      <c r="T4" s="46">
        <v>1</v>
      </c>
      <c r="U4" s="47">
        <f t="shared" ref="U4:U22" si="1">O4*70+P4*75+Q4*25+R4*45+S4*120+T4*60</f>
        <v>843</v>
      </c>
    </row>
    <row r="5" spans="1:21" ht="23.1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27" t="str">
        <f>B39</f>
        <v>米粉特餐</v>
      </c>
      <c r="D5" s="35" t="str">
        <f>B40&amp;B41</f>
        <v>米粉</v>
      </c>
      <c r="E5" s="20" t="str">
        <f>E39</f>
        <v>米粉配料</v>
      </c>
      <c r="F5" s="41" t="str">
        <f>PHONETIC(E40:E44)</f>
        <v>素肉時蔬胡蘿蔔薑</v>
      </c>
      <c r="G5" s="19" t="str">
        <f>G39</f>
        <v>原味薯餅</v>
      </c>
      <c r="H5" s="41" t="str">
        <f>PHONETIC(G40:G44)</f>
        <v>薯餅</v>
      </c>
      <c r="I5" s="36" t="s">
        <v>1</v>
      </c>
      <c r="J5" s="152" t="s">
        <v>412</v>
      </c>
      <c r="K5" s="30" t="str">
        <f>K39</f>
        <v>三絲羹湯</v>
      </c>
      <c r="L5" s="183" t="str">
        <f>PHONETIC(K40:K43)</f>
        <v>雞蛋脆筍白蘿蔔乾木耳</v>
      </c>
      <c r="M5" s="30" t="str">
        <f>M39</f>
        <v>小餐包</v>
      </c>
      <c r="O5" s="44">
        <v>5.2</v>
      </c>
      <c r="P5" s="44">
        <v>2.5</v>
      </c>
      <c r="Q5" s="45">
        <v>2</v>
      </c>
      <c r="R5" s="44">
        <v>2.9</v>
      </c>
      <c r="S5" s="36">
        <v>1</v>
      </c>
      <c r="T5" s="46"/>
      <c r="U5" s="47">
        <f t="shared" si="1"/>
        <v>852</v>
      </c>
    </row>
    <row r="6" spans="1:21" ht="23.1" customHeight="1">
      <c r="A6" s="125">
        <f>IF(A5="","",IF(MONTH(A5)&lt;&gt;MONTH(A5+1),"",A5+1))</f>
        <v>45204</v>
      </c>
      <c r="B6" s="123" t="str">
        <f t="shared" si="0"/>
        <v>四</v>
      </c>
      <c r="C6" s="127" t="str">
        <f>B45</f>
        <v>糙米飯</v>
      </c>
      <c r="D6" s="35" t="str">
        <f>B46&amp;B47</f>
        <v>米糙米</v>
      </c>
      <c r="E6" s="20" t="str">
        <f>E45</f>
        <v>筍干百頁</v>
      </c>
      <c r="F6" s="122" t="str">
        <f>PHONETIC(E46:E50)</f>
        <v>百頁麻竹筍干薑</v>
      </c>
      <c r="G6" s="34" t="str">
        <f>G45</f>
        <v>豆皮海帶</v>
      </c>
      <c r="H6" s="41" t="str">
        <f>PHONETIC(G46:G50)</f>
        <v>豆皮乾海帶薑</v>
      </c>
      <c r="I6" s="36" t="s">
        <v>1</v>
      </c>
      <c r="J6" s="152" t="s">
        <v>412</v>
      </c>
      <c r="K6" s="121" t="str">
        <f>K45</f>
        <v>綠豆湯</v>
      </c>
      <c r="L6" s="183" t="str">
        <f>PHONETIC(K46:K49)</f>
        <v>綠豆紅砂糖</v>
      </c>
      <c r="M6" s="30" t="str">
        <f>M45</f>
        <v>堅果</v>
      </c>
      <c r="O6" s="44">
        <v>5.6</v>
      </c>
      <c r="P6" s="44">
        <v>2.5</v>
      </c>
      <c r="Q6" s="45">
        <v>1.7</v>
      </c>
      <c r="R6" s="44">
        <v>2.8</v>
      </c>
      <c r="S6" s="36"/>
      <c r="T6" s="46"/>
      <c r="U6" s="47">
        <f t="shared" si="1"/>
        <v>748</v>
      </c>
    </row>
    <row r="7" spans="1:21" ht="23.1" customHeight="1">
      <c r="A7" s="125">
        <f t="shared" ref="A7:A19" si="2">IF(A6="","",IF(MONTH(A6)&lt;&gt;MONTH(A6+1),"",A6+1))</f>
        <v>45205</v>
      </c>
      <c r="B7" s="123" t="str">
        <f t="shared" si="0"/>
        <v>五</v>
      </c>
      <c r="C7" s="128" t="str">
        <f>B51</f>
        <v>紅藜飯</v>
      </c>
      <c r="D7" s="35" t="str">
        <f>B52&amp;B53</f>
        <v>米紅藜</v>
      </c>
      <c r="E7" s="20" t="str">
        <f>E51</f>
        <v>沙茶油腐</v>
      </c>
      <c r="F7" s="122" t="str">
        <f>PHONETIC(E52:E56)</f>
        <v>四角油豆腐白蘿蔔薑</v>
      </c>
      <c r="G7" s="19" t="str">
        <f>G51</f>
        <v>木須佐蛋</v>
      </c>
      <c r="H7" s="41" t="str">
        <f>PHONETIC(G52:G56)</f>
        <v>雞蛋時蔬乾木耳胡蘿蔔薑</v>
      </c>
      <c r="I7" s="36" t="s">
        <v>1</v>
      </c>
      <c r="J7" s="152" t="s">
        <v>412</v>
      </c>
      <c r="K7" s="30" t="str">
        <f>K51</f>
        <v>金針湯</v>
      </c>
      <c r="L7" s="183" t="str">
        <f>PHONETIC(K52:K56)</f>
        <v>金針菜乾榨菜薑</v>
      </c>
      <c r="M7" s="30" t="str">
        <f>M51</f>
        <v>水果</v>
      </c>
      <c r="N7" s="184" t="s">
        <v>166</v>
      </c>
      <c r="O7" s="44">
        <v>5</v>
      </c>
      <c r="P7" s="44">
        <v>2.5</v>
      </c>
      <c r="Q7" s="45">
        <v>1.8</v>
      </c>
      <c r="R7" s="44">
        <v>2.9</v>
      </c>
      <c r="S7" s="36">
        <v>1</v>
      </c>
      <c r="T7" s="46"/>
      <c r="U7" s="47">
        <f t="shared" si="1"/>
        <v>833</v>
      </c>
    </row>
    <row r="8" spans="1:21" ht="23.1" customHeight="1">
      <c r="A8" s="125">
        <f>IF(A7="","",IF(MONTH(A7)&lt;&gt;MONTH(A7+1),"",A7+5))</f>
        <v>45210</v>
      </c>
      <c r="B8" s="123" t="str">
        <f t="shared" si="0"/>
        <v>三</v>
      </c>
      <c r="C8" s="128" t="str">
        <f>B57</f>
        <v>西式特餐</v>
      </c>
      <c r="D8" s="35" t="str">
        <f>B58&amp;B59</f>
        <v>義大利麵</v>
      </c>
      <c r="E8" s="20" t="str">
        <f>E57</f>
        <v>素火腿</v>
      </c>
      <c r="F8" s="122" t="str">
        <f>PHONETIC(E58:E62)</f>
        <v>素火腿</v>
      </c>
      <c r="G8" s="19" t="str">
        <f>G57</f>
        <v>茄汁肉醬</v>
      </c>
      <c r="H8" s="122" t="str">
        <f>PHONETIC(G58:G62)</f>
        <v>素肉馬鈴薯薑</v>
      </c>
      <c r="I8" s="36" t="s">
        <v>1</v>
      </c>
      <c r="J8" s="152" t="s">
        <v>412</v>
      </c>
      <c r="K8" s="42" t="str">
        <f>K57</f>
        <v>玉米濃湯</v>
      </c>
      <c r="L8" s="183" t="str">
        <f>PHONETIC(K58:K62)</f>
        <v>雞蛋玉米粒罐頭玉米醬罐頭玉米濃湯粉</v>
      </c>
      <c r="M8" s="30" t="str">
        <f>M57</f>
        <v>小餐包</v>
      </c>
      <c r="O8" s="44">
        <v>5</v>
      </c>
      <c r="P8" s="44">
        <v>2.5</v>
      </c>
      <c r="Q8" s="45">
        <v>1.6</v>
      </c>
      <c r="R8" s="44">
        <v>2.9</v>
      </c>
      <c r="S8" s="36"/>
      <c r="T8" s="46"/>
      <c r="U8" s="47">
        <f t="shared" si="1"/>
        <v>708</v>
      </c>
    </row>
    <row r="9" spans="1:21" ht="23.1" customHeight="1">
      <c r="A9" s="125">
        <f t="shared" si="2"/>
        <v>45211</v>
      </c>
      <c r="B9" s="123" t="str">
        <f t="shared" si="0"/>
        <v>四</v>
      </c>
      <c r="C9" s="128" t="str">
        <f>B63</f>
        <v>糙米飯</v>
      </c>
      <c r="D9" s="35" t="str">
        <f>B64&amp;B65</f>
        <v>米糙米</v>
      </c>
      <c r="E9" s="20" t="str">
        <f>E63</f>
        <v>魯蒸煎炒蛋</v>
      </c>
      <c r="F9" s="41" t="str">
        <f>PHONETIC(E64:E68)</f>
        <v>雞蛋滷包</v>
      </c>
      <c r="G9" s="19" t="str">
        <f>G63</f>
        <v>鮮菇豆腐</v>
      </c>
      <c r="H9" s="122" t="str">
        <f>PHONETIC(G64:G68)</f>
        <v>豆腐杏鮑菇乾香菇薑</v>
      </c>
      <c r="I9" s="36" t="s">
        <v>1</v>
      </c>
      <c r="J9" s="152" t="s">
        <v>412</v>
      </c>
      <c r="K9" s="30" t="str">
        <f>K63</f>
        <v>檸檬愛玉</v>
      </c>
      <c r="L9" s="183" t="str">
        <f>PHONETIC(K64:K67)</f>
        <v>愛玉紅砂糖檸檬汁</v>
      </c>
      <c r="M9" s="30" t="str">
        <f>M63</f>
        <v>果汁</v>
      </c>
      <c r="O9" s="182">
        <v>5</v>
      </c>
      <c r="P9" s="44">
        <v>2.5</v>
      </c>
      <c r="Q9" s="45">
        <v>2</v>
      </c>
      <c r="R9" s="44">
        <v>2.7</v>
      </c>
      <c r="S9" s="36"/>
      <c r="T9" s="46">
        <v>1</v>
      </c>
      <c r="U9" s="47">
        <f t="shared" si="1"/>
        <v>769</v>
      </c>
    </row>
    <row r="10" spans="1:21" ht="23.1" customHeight="1">
      <c r="A10" s="125">
        <f>IF(A9="","",IF(MONTH(A9)&lt;&gt;MONTH(A9+1),"",A9+1))</f>
        <v>45212</v>
      </c>
      <c r="B10" s="123" t="str">
        <f t="shared" si="0"/>
        <v>五</v>
      </c>
      <c r="C10" s="128" t="str">
        <f>B69</f>
        <v>小米飯</v>
      </c>
      <c r="D10" s="35" t="str">
        <f>B70&amp;B71</f>
        <v>米小米</v>
      </c>
      <c r="E10" s="20" t="str">
        <f>E69</f>
        <v>海結麵輪</v>
      </c>
      <c r="F10" s="41" t="str">
        <f>PHONETIC(E70:E74)</f>
        <v>麵輪乾海帶薑</v>
      </c>
      <c r="G10" s="19" t="str">
        <f>G69</f>
        <v>銀蘿蛋香</v>
      </c>
      <c r="H10" s="41" t="str">
        <f>PHONETIC(G70:G74)</f>
        <v>雞蛋白蘿蔔胡蘿蔔薑</v>
      </c>
      <c r="I10" s="36" t="s">
        <v>1</v>
      </c>
      <c r="J10" s="152" t="s">
        <v>412</v>
      </c>
      <c r="K10" s="30" t="str">
        <f>K69</f>
        <v>番茄蔬湯</v>
      </c>
      <c r="L10" s="183" t="str">
        <f>PHONETIC(K70:K74)</f>
        <v>時蔬番茄糊薑</v>
      </c>
      <c r="M10" s="30" t="str">
        <f>M69</f>
        <v>水果</v>
      </c>
      <c r="N10" s="184" t="s">
        <v>166</v>
      </c>
      <c r="O10" s="44">
        <v>5.2</v>
      </c>
      <c r="P10" s="44">
        <v>2.5</v>
      </c>
      <c r="Q10" s="45">
        <v>2</v>
      </c>
      <c r="R10" s="44">
        <v>2.9</v>
      </c>
      <c r="S10" s="36"/>
      <c r="T10" s="46"/>
      <c r="U10" s="47">
        <f t="shared" si="1"/>
        <v>732</v>
      </c>
    </row>
    <row r="11" spans="1:21" ht="23.1" customHeight="1">
      <c r="A11" s="125">
        <f>IF(A10="","",IF(MONTH(A10)&lt;&gt;MONTH(A10+1),"",A10+3))</f>
        <v>45215</v>
      </c>
      <c r="B11" s="123" t="str">
        <f t="shared" si="0"/>
        <v>一</v>
      </c>
      <c r="C11" s="128" t="str">
        <f>B75</f>
        <v>白米飯</v>
      </c>
      <c r="D11" s="35" t="str">
        <f>B76&amp;B77</f>
        <v>米</v>
      </c>
      <c r="E11" s="20" t="str">
        <f>E75</f>
        <v>黑椒油腐</v>
      </c>
      <c r="F11" s="122" t="str">
        <f>PHONETIC(E76:E80)</f>
        <v>四角油豆腐馬鈴薯薑</v>
      </c>
      <c r="G11" s="19" t="str">
        <f>G75</f>
        <v>蔬香冬粉</v>
      </c>
      <c r="H11" s="41" t="str">
        <f>PHONETIC(G76:G80)</f>
        <v>雞蛋冬粉胡蘿蔔乾木耳薑</v>
      </c>
      <c r="I11" s="36" t="s">
        <v>1</v>
      </c>
      <c r="J11" s="152" t="s">
        <v>412</v>
      </c>
      <c r="K11" s="30" t="str">
        <f>K75</f>
        <v>味噌芽湯</v>
      </c>
      <c r="L11" s="183" t="str">
        <f>PHONETIC(K76:K79)</f>
        <v>乾裙帶菜味噌薑</v>
      </c>
      <c r="M11" s="30" t="str">
        <f>M75</f>
        <v>果汁</v>
      </c>
      <c r="O11" s="44">
        <v>5</v>
      </c>
      <c r="P11" s="44">
        <v>2.5</v>
      </c>
      <c r="Q11" s="45">
        <v>1.7</v>
      </c>
      <c r="R11" s="44">
        <v>3</v>
      </c>
      <c r="S11" s="36"/>
      <c r="T11" s="46"/>
      <c r="U11" s="47">
        <f t="shared" si="1"/>
        <v>715</v>
      </c>
    </row>
    <row r="12" spans="1:21" ht="23.1" customHeight="1">
      <c r="A12" s="125">
        <f t="shared" si="2"/>
        <v>45216</v>
      </c>
      <c r="B12" s="123" t="str">
        <f t="shared" si="0"/>
        <v>二</v>
      </c>
      <c r="C12" s="128" t="str">
        <f>B81</f>
        <v>糙米飯</v>
      </c>
      <c r="D12" s="35" t="str">
        <f>B82&amp;B83</f>
        <v>米糙米</v>
      </c>
      <c r="E12" s="20" t="str">
        <f>E81</f>
        <v>椒鹽素火腿</v>
      </c>
      <c r="F12" s="41" t="str">
        <f>PHONETIC(E82:E86)</f>
        <v>素火腿胡椒鹽</v>
      </c>
      <c r="G12" s="19" t="str">
        <f>G81</f>
        <v>茄汁豆腐</v>
      </c>
      <c r="H12" s="41" t="str">
        <f>PHONETIC(G82:G86)</f>
        <v>豆腐番茄糊番茄醬薑</v>
      </c>
      <c r="I12" s="36" t="s">
        <v>1</v>
      </c>
      <c r="J12" s="152" t="s">
        <v>412</v>
      </c>
      <c r="K12" s="30" t="str">
        <f>K81</f>
        <v>時蔬湯</v>
      </c>
      <c r="L12" s="183" t="str">
        <f>PHONETIC(K82:K86)</f>
        <v>時蔬胡蘿蔔薑</v>
      </c>
      <c r="M12" s="30" t="str">
        <f>M81</f>
        <v>保久乳/堅果</v>
      </c>
      <c r="O12" s="44">
        <v>5</v>
      </c>
      <c r="P12" s="44">
        <v>2.5</v>
      </c>
      <c r="Q12" s="45">
        <v>1.6</v>
      </c>
      <c r="R12" s="44">
        <v>2.9</v>
      </c>
      <c r="S12" s="36">
        <v>1</v>
      </c>
      <c r="T12" s="46"/>
      <c r="U12" s="47">
        <f t="shared" si="1"/>
        <v>828</v>
      </c>
    </row>
    <row r="13" spans="1:21" ht="23.1" customHeight="1">
      <c r="A13" s="125">
        <f t="shared" si="2"/>
        <v>45217</v>
      </c>
      <c r="B13" s="123" t="str">
        <f t="shared" si="0"/>
        <v>三</v>
      </c>
      <c r="C13" s="128" t="str">
        <f>B87</f>
        <v>泰式特餐</v>
      </c>
      <c r="D13" s="35" t="str">
        <f>B88&amp;B89</f>
        <v>米糙米</v>
      </c>
      <c r="E13" s="20" t="str">
        <f>E87</f>
        <v>打拋諸</v>
      </c>
      <c r="F13" s="41" t="str">
        <f>PHONETIC(E88:E92)</f>
        <v>素肉打拋醬薑</v>
      </c>
      <c r="G13" s="19" t="str">
        <f>G87</f>
        <v>豆皮甘藍</v>
      </c>
      <c r="H13" s="41" t="str">
        <f>PHONETIC(G88:G92)</f>
        <v>甘藍胡蘿蔔豆皮薑</v>
      </c>
      <c r="I13" s="36" t="s">
        <v>1</v>
      </c>
      <c r="J13" s="152" t="s">
        <v>412</v>
      </c>
      <c r="K13" s="42" t="str">
        <f>K87</f>
        <v>冬蔭功湯</v>
      </c>
      <c r="L13" s="183" t="str">
        <f>PHONETIC(K88:K91)</f>
        <v>金針菇番茄糊南薑香茅</v>
      </c>
      <c r="M13" s="30" t="str">
        <f>M87</f>
        <v>小餐包</v>
      </c>
      <c r="O13" s="44">
        <v>4</v>
      </c>
      <c r="P13" s="44">
        <v>2.5</v>
      </c>
      <c r="Q13" s="45">
        <v>1.6</v>
      </c>
      <c r="R13" s="44">
        <v>2.9</v>
      </c>
      <c r="S13" s="36"/>
      <c r="T13" s="46"/>
      <c r="U13" s="47">
        <f t="shared" si="1"/>
        <v>638</v>
      </c>
    </row>
    <row r="14" spans="1:21" ht="23.1" customHeight="1">
      <c r="A14" s="125">
        <f t="shared" si="2"/>
        <v>45218</v>
      </c>
      <c r="B14" s="123" t="str">
        <f t="shared" si="0"/>
        <v>四</v>
      </c>
      <c r="C14" s="128" t="str">
        <f>B93</f>
        <v>糙米飯</v>
      </c>
      <c r="D14" s="35" t="str">
        <f>B94&amp;B95</f>
        <v>米糙米</v>
      </c>
      <c r="E14" s="20" t="str">
        <f>E93</f>
        <v>豆瓣麵腸</v>
      </c>
      <c r="F14" s="41" t="str">
        <f>PHONETIC(E94:E98)</f>
        <v>麵腸乾海帶豆瓣醬薑</v>
      </c>
      <c r="G14" s="20" t="str">
        <f>G93</f>
        <v>香滷凍腐</v>
      </c>
      <c r="H14" s="41" t="str">
        <f>PHONETIC(G94:G98)</f>
        <v>凍豆腐麻竹筍干薑</v>
      </c>
      <c r="I14" s="36" t="s">
        <v>1</v>
      </c>
      <c r="J14" s="152" t="s">
        <v>412</v>
      </c>
      <c r="K14" s="121" t="str">
        <f>K93</f>
        <v>枸杞銀耳</v>
      </c>
      <c r="L14" s="183" t="str">
        <f>PHONETIC(K94:K98)</f>
        <v>乾銀耳枸杞紅砂糖</v>
      </c>
      <c r="M14" s="30" t="str">
        <f>M93</f>
        <v>海苔</v>
      </c>
      <c r="O14" s="182">
        <v>5.4</v>
      </c>
      <c r="P14" s="44">
        <v>2.5</v>
      </c>
      <c r="Q14" s="45">
        <v>1.8</v>
      </c>
      <c r="R14" s="44">
        <v>2.9</v>
      </c>
      <c r="S14" s="36"/>
      <c r="T14" s="46">
        <v>1</v>
      </c>
      <c r="U14" s="47">
        <f t="shared" si="1"/>
        <v>801</v>
      </c>
    </row>
    <row r="15" spans="1:21" ht="23.1" customHeight="1">
      <c r="A15" s="125">
        <f>IF(A14="","",IF(MONTH(A14)&lt;&gt;MONTH(A14+1),"",A14+1))</f>
        <v>45219</v>
      </c>
      <c r="B15" s="123" t="str">
        <f t="shared" si="0"/>
        <v>五</v>
      </c>
      <c r="C15" s="128" t="str">
        <f>B99</f>
        <v>紫米飯</v>
      </c>
      <c r="D15" s="35" t="str">
        <f>B100&amp;B101</f>
        <v>米黑糯米</v>
      </c>
      <c r="E15" s="20" t="str">
        <f>E99</f>
        <v>鹹香百頁</v>
      </c>
      <c r="F15" s="41" t="str">
        <f>PHONETIC(E100:E104)</f>
        <v>百頁甘藍胡蘿蔔</v>
      </c>
      <c r="G15" s="20" t="str">
        <f>G99</f>
        <v>甘藍佐蛋</v>
      </c>
      <c r="H15" s="41" t="str">
        <f>PHONETIC(G100:G104)</f>
        <v>雞蛋甘藍乾木耳薑</v>
      </c>
      <c r="I15" s="36" t="s">
        <v>1</v>
      </c>
      <c r="J15" s="152" t="s">
        <v>412</v>
      </c>
      <c r="K15" s="20" t="str">
        <f>K99</f>
        <v>金針湯</v>
      </c>
      <c r="L15" s="175" t="str">
        <f>PHONETIC(K100:K104)</f>
        <v>金針菜乾榨菜薑</v>
      </c>
      <c r="M15" s="30" t="str">
        <f>M99</f>
        <v>水果</v>
      </c>
      <c r="N15" s="184" t="s">
        <v>166</v>
      </c>
      <c r="O15" s="44">
        <v>5</v>
      </c>
      <c r="P15" s="44">
        <v>2.5</v>
      </c>
      <c r="Q15" s="45">
        <v>2</v>
      </c>
      <c r="R15" s="44">
        <v>2.9</v>
      </c>
      <c r="S15" s="36"/>
      <c r="T15" s="46"/>
      <c r="U15" s="47">
        <f t="shared" si="1"/>
        <v>718</v>
      </c>
    </row>
    <row r="16" spans="1:21" ht="23.1" customHeight="1">
      <c r="A16" s="125">
        <f>IF(A15="","",IF(MONTH(A15)&lt;&gt;MONTH(A15+1),"",A15+3))</f>
        <v>45222</v>
      </c>
      <c r="B16" s="123" t="str">
        <f t="shared" si="0"/>
        <v>一</v>
      </c>
      <c r="C16" s="128" t="str">
        <f>B105</f>
        <v>白米飯</v>
      </c>
      <c r="D16" s="35" t="str">
        <f>B106&amp;B107</f>
        <v>米</v>
      </c>
      <c r="E16" s="20" t="str">
        <f>E105</f>
        <v>梅干麵筋</v>
      </c>
      <c r="F16" s="41" t="str">
        <f>PHONETIC(E106:E110)</f>
        <v>梅乾菜麵筋薑</v>
      </c>
      <c r="G16" s="20" t="str">
        <f>G105</f>
        <v>豆皮銀絲</v>
      </c>
      <c r="H16" s="41" t="str">
        <f>PHONETIC(G106:G110)</f>
        <v>豆皮白蘿蔔乾木耳薑</v>
      </c>
      <c r="I16" s="36" t="s">
        <v>1</v>
      </c>
      <c r="J16" s="152" t="s">
        <v>412</v>
      </c>
      <c r="K16" s="20" t="str">
        <f>K105</f>
        <v>蛋花湯</v>
      </c>
      <c r="L16" s="175" t="str">
        <f>PHONETIC(K106:K110)</f>
        <v>雞蛋乾裙帶菜薑</v>
      </c>
      <c r="M16" s="30" t="str">
        <f>M105</f>
        <v>果汁</v>
      </c>
      <c r="O16" s="44">
        <v>5</v>
      </c>
      <c r="P16" s="44">
        <v>2.5</v>
      </c>
      <c r="Q16" s="45">
        <v>2</v>
      </c>
      <c r="R16" s="44">
        <v>2.9</v>
      </c>
      <c r="S16" s="36"/>
      <c r="T16" s="46"/>
      <c r="U16" s="47">
        <f t="shared" si="1"/>
        <v>718</v>
      </c>
    </row>
    <row r="17" spans="1:26" ht="23.1" customHeight="1">
      <c r="A17" s="125">
        <f t="shared" si="2"/>
        <v>45223</v>
      </c>
      <c r="B17" s="123" t="str">
        <f t="shared" si="0"/>
        <v>二</v>
      </c>
      <c r="C17" s="128" t="str">
        <f>B111</f>
        <v>糙米飯</v>
      </c>
      <c r="D17" s="35" t="str">
        <f>B112&amp;B113</f>
        <v>米糙米</v>
      </c>
      <c r="E17" s="20" t="str">
        <f>E111</f>
        <v>素火腿</v>
      </c>
      <c r="F17" s="122" t="str">
        <f>PHONETIC(E112:E116)</f>
        <v>素火腿滷包</v>
      </c>
      <c r="G17" s="20" t="str">
        <f>G111</f>
        <v>毛豆白菜</v>
      </c>
      <c r="H17" s="41" t="str">
        <f>PHONETIC(G112:G116)</f>
        <v>毛豆結球白菜乾香菇胡蘿蔔薑</v>
      </c>
      <c r="I17" s="36" t="s">
        <v>1</v>
      </c>
      <c r="J17" s="152" t="s">
        <v>412</v>
      </c>
      <c r="K17" s="20" t="str">
        <f>K111</f>
        <v>時瓜湯</v>
      </c>
      <c r="L17" s="175" t="str">
        <f>PHONETIC(K112:K116)</f>
        <v>時瓜枸杞薑</v>
      </c>
      <c r="M17" s="30" t="str">
        <f>M111</f>
        <v>優酪乳/保久乳</v>
      </c>
      <c r="O17" s="44">
        <v>5</v>
      </c>
      <c r="P17" s="44">
        <v>2.5</v>
      </c>
      <c r="Q17" s="45">
        <v>1.7</v>
      </c>
      <c r="R17" s="44">
        <v>2.8</v>
      </c>
      <c r="S17" s="36">
        <v>1</v>
      </c>
      <c r="T17" s="46"/>
      <c r="U17" s="47">
        <f t="shared" si="1"/>
        <v>826</v>
      </c>
    </row>
    <row r="18" spans="1:26" ht="23.1" customHeight="1">
      <c r="A18" s="125">
        <f t="shared" si="2"/>
        <v>45224</v>
      </c>
      <c r="B18" s="123" t="str">
        <f t="shared" si="0"/>
        <v>三</v>
      </c>
      <c r="C18" s="128" t="str">
        <f>B117</f>
        <v>刈包特餐</v>
      </c>
      <c r="D18" s="35" t="str">
        <f>B118&amp;B119</f>
        <v>刈包</v>
      </c>
      <c r="E18" s="20" t="str">
        <f>E117</f>
        <v>酸菜麵腸</v>
      </c>
      <c r="F18" s="41" t="str">
        <f>PHONETIC(E118:E122)</f>
        <v>麵腸酸菜薑</v>
      </c>
      <c r="G18" s="20" t="str">
        <f>G117</f>
        <v>玉筍豆腐</v>
      </c>
      <c r="H18" s="122" t="str">
        <f>PHONETIC(G118:G122)</f>
        <v>豆腐冷凍玉米筍豆瓣醬薑</v>
      </c>
      <c r="I18" s="36" t="s">
        <v>1</v>
      </c>
      <c r="J18" s="152" t="s">
        <v>412</v>
      </c>
      <c r="K18" s="20" t="str">
        <f>K117</f>
        <v>糙米粥</v>
      </c>
      <c r="L18" s="175" t="str">
        <f>PHONETIC(K118:K122)</f>
        <v>雞蛋時蔬乾香菇糙米胡蘿蔔</v>
      </c>
      <c r="M18" s="30" t="str">
        <f>M117</f>
        <v>小餐包</v>
      </c>
      <c r="O18" s="44">
        <v>4.2</v>
      </c>
      <c r="P18" s="44">
        <v>2.5</v>
      </c>
      <c r="Q18" s="45">
        <v>1.5</v>
      </c>
      <c r="R18" s="44">
        <v>2.8</v>
      </c>
      <c r="S18" s="36"/>
      <c r="T18" s="46"/>
      <c r="U18" s="47">
        <f t="shared" si="1"/>
        <v>645</v>
      </c>
    </row>
    <row r="19" spans="1:26" ht="23.1" customHeight="1">
      <c r="A19" s="125">
        <f t="shared" si="2"/>
        <v>45225</v>
      </c>
      <c r="B19" s="123" t="str">
        <f t="shared" si="0"/>
        <v>四</v>
      </c>
      <c r="C19" s="128" t="str">
        <f>B123</f>
        <v>糙米飯</v>
      </c>
      <c r="D19" s="35" t="str">
        <f>B124&amp;B125</f>
        <v>米糙米</v>
      </c>
      <c r="E19" s="20" t="str">
        <f>E123</f>
        <v>咖哩百頁</v>
      </c>
      <c r="F19" s="41" t="str">
        <f>PHONETIC(E124:E128)</f>
        <v>百頁馬鈴薯咖哩粉</v>
      </c>
      <c r="G19" s="20" t="str">
        <f>G123</f>
        <v>素香豆芽</v>
      </c>
      <c r="H19" s="41" t="str">
        <f>PHONETIC(G124:G128)</f>
        <v>綠豆芽胡蘿蔔素培根薑</v>
      </c>
      <c r="I19" s="36" t="s">
        <v>1</v>
      </c>
      <c r="J19" s="152" t="s">
        <v>412</v>
      </c>
      <c r="K19" s="20" t="str">
        <f>K123</f>
        <v>仙草甜湯</v>
      </c>
      <c r="L19" s="175" t="str">
        <f>PHONETIC(K124:K128)</f>
        <v>仙草凍紅砂糖</v>
      </c>
      <c r="M19" s="30" t="str">
        <f>M123</f>
        <v>小饅頭</v>
      </c>
      <c r="O19" s="182">
        <v>5.6</v>
      </c>
      <c r="P19" s="44">
        <v>2.5</v>
      </c>
      <c r="Q19" s="45">
        <v>2.2000000000000002</v>
      </c>
      <c r="R19" s="44">
        <v>2.9</v>
      </c>
      <c r="S19" s="36"/>
      <c r="T19" s="46">
        <v>1</v>
      </c>
      <c r="U19" s="47">
        <f t="shared" si="1"/>
        <v>825</v>
      </c>
    </row>
    <row r="20" spans="1:26" ht="23.1" customHeight="1">
      <c r="A20" s="125">
        <f>IF(A19="","",IF(MONTH(A19)&lt;&gt;MONTH(A19+1),"",A19+1))</f>
        <v>45226</v>
      </c>
      <c r="B20" s="123" t="str">
        <f t="shared" si="0"/>
        <v>五</v>
      </c>
      <c r="C20" s="128" t="str">
        <f>B129</f>
        <v>燕麥飯</v>
      </c>
      <c r="D20" s="35" t="str">
        <f>B130&amp;B131</f>
        <v>米燕麥</v>
      </c>
      <c r="E20" s="20" t="str">
        <f>E129</f>
        <v>油腐豉香</v>
      </c>
      <c r="F20" s="41" t="str">
        <f>PHONETIC(E130:E133)</f>
        <v>四角油豆腐白蘿蔔豆豉</v>
      </c>
      <c r="G20" s="20" t="str">
        <f>G129</f>
        <v>螞蟻上樹</v>
      </c>
      <c r="H20" s="41" t="str">
        <f>PHONETIC(G130:G134)</f>
        <v>素肉冬粉時蔬乾木耳薑</v>
      </c>
      <c r="I20" s="36" t="s">
        <v>1</v>
      </c>
      <c r="J20" s="152" t="s">
        <v>412</v>
      </c>
      <c r="K20" s="20" t="str">
        <f>K129</f>
        <v>味噌蔬湯</v>
      </c>
      <c r="L20" s="175" t="str">
        <f>PHONETIC(K130:K134)</f>
        <v>時蔬味噌薑</v>
      </c>
      <c r="M20" s="30" t="str">
        <f>M129</f>
        <v>水果</v>
      </c>
      <c r="N20" s="184" t="s">
        <v>166</v>
      </c>
      <c r="O20" s="44">
        <v>5.5</v>
      </c>
      <c r="P20" s="44">
        <v>2.5</v>
      </c>
      <c r="Q20" s="45">
        <v>1.8</v>
      </c>
      <c r="R20" s="44">
        <v>2.9</v>
      </c>
      <c r="S20" s="36"/>
      <c r="T20" s="46"/>
      <c r="U20" s="47">
        <f t="shared" si="1"/>
        <v>748</v>
      </c>
    </row>
    <row r="21" spans="1:26" ht="23.1" customHeight="1">
      <c r="A21" s="125">
        <f>IF(A20="","",IF(MONTH(A20)&lt;&gt;MONTH(A20+1),"",A20+3))</f>
        <v>45229</v>
      </c>
      <c r="B21" s="123" t="str">
        <f t="shared" si="0"/>
        <v>一</v>
      </c>
      <c r="C21" s="128" t="str">
        <f>B135</f>
        <v>白米飯</v>
      </c>
      <c r="D21" s="35" t="str">
        <f>B136&amp;B137</f>
        <v>米</v>
      </c>
      <c r="E21" s="20" t="str">
        <f>E135</f>
        <v>家常百頁</v>
      </c>
      <c r="F21" s="41" t="str">
        <f>PHONETIC(E136:E140)</f>
        <v>百頁</v>
      </c>
      <c r="G21" s="20" t="str">
        <f>G135</f>
        <v>鐵板豆腐</v>
      </c>
      <c r="H21" s="41" t="str">
        <f>PHONETIC(G136:G140)</f>
        <v>豆腐脆筍乾木耳薑</v>
      </c>
      <c r="I21" s="36" t="s">
        <v>1</v>
      </c>
      <c r="J21" s="152" t="s">
        <v>412</v>
      </c>
      <c r="K21" s="20" t="str">
        <f>K135</f>
        <v>金針湯</v>
      </c>
      <c r="L21" s="175" t="str">
        <f>PHONETIC(K136:K140)</f>
        <v>金針菜乾榨菜薑</v>
      </c>
      <c r="M21" s="30" t="str">
        <f>M135</f>
        <v>果汁</v>
      </c>
      <c r="O21" s="44">
        <v>5</v>
      </c>
      <c r="P21" s="44">
        <v>2.5</v>
      </c>
      <c r="Q21" s="45">
        <v>2.2000000000000002</v>
      </c>
      <c r="R21" s="44">
        <v>2.9</v>
      </c>
      <c r="S21" s="36"/>
      <c r="T21" s="46"/>
      <c r="U21" s="47">
        <f t="shared" si="1"/>
        <v>723</v>
      </c>
    </row>
    <row r="22" spans="1:26" ht="23.1" customHeight="1">
      <c r="A22" s="125">
        <f>IF(A21="","",IF(MONTH(A21)&lt;&gt;MONTH(A21+1),"",A21+1))</f>
        <v>45230</v>
      </c>
      <c r="B22" s="123" t="str">
        <f t="shared" si="0"/>
        <v>二</v>
      </c>
      <c r="C22" s="128" t="str">
        <f>B141</f>
        <v>糙米飯</v>
      </c>
      <c r="D22" s="35" t="str">
        <f>B142&amp;B143</f>
        <v>米糙米</v>
      </c>
      <c r="E22" s="20" t="str">
        <f>E141</f>
        <v>泡菜麵腸</v>
      </c>
      <c r="F22" s="41" t="str">
        <f>PHONETIC(E142:E146)</f>
        <v>麵腸韓式泡菜薑</v>
      </c>
      <c r="G22" s="20" t="str">
        <f>G141</f>
        <v>家常豆干</v>
      </c>
      <c r="H22" s="41" t="str">
        <f>PHONETIC(G142:G146)</f>
        <v>豆干甘藍乾木耳胡蘿蔔薑</v>
      </c>
      <c r="I22" s="36" t="s">
        <v>1</v>
      </c>
      <c r="J22" s="152" t="s">
        <v>412</v>
      </c>
      <c r="K22" s="20" t="str">
        <f>K141</f>
        <v>時蔬湯</v>
      </c>
      <c r="L22" s="175" t="str">
        <f>PHONETIC(K142:K146)</f>
        <v>時蔬胡蘿蔔薑</v>
      </c>
      <c r="M22" s="30" t="str">
        <f>M141</f>
        <v>鮮乳/保久乳</v>
      </c>
      <c r="O22" s="44">
        <v>5.6</v>
      </c>
      <c r="P22" s="44">
        <v>2.5</v>
      </c>
      <c r="Q22" s="45">
        <v>2</v>
      </c>
      <c r="R22" s="44">
        <v>3.1</v>
      </c>
      <c r="S22" s="36">
        <v>1</v>
      </c>
      <c r="T22" s="46"/>
      <c r="U22" s="47">
        <f t="shared" si="1"/>
        <v>889</v>
      </c>
    </row>
    <row r="23" spans="1:26" ht="23.1" customHeight="1">
      <c r="A23" s="2" t="s">
        <v>458</v>
      </c>
      <c r="B23" s="126"/>
      <c r="C23" s="186"/>
      <c r="D23" s="187"/>
      <c r="E23" s="43"/>
      <c r="F23" s="188"/>
      <c r="G23" s="43"/>
      <c r="H23" s="188"/>
      <c r="I23" s="185"/>
      <c r="J23" s="189"/>
      <c r="K23" s="43"/>
      <c r="L23" s="188"/>
      <c r="M23" s="43"/>
      <c r="N23" s="190"/>
      <c r="O23" s="11"/>
      <c r="P23" s="11"/>
      <c r="Q23" s="11"/>
      <c r="R23" s="11"/>
      <c r="S23" s="4"/>
      <c r="T23" s="11"/>
      <c r="U23" s="177"/>
    </row>
    <row r="24" spans="1:26" ht="23.1" customHeight="1">
      <c r="A24" s="16" t="s">
        <v>396</v>
      </c>
      <c r="B24" s="126"/>
      <c r="C24" s="3"/>
      <c r="D24" s="3"/>
    </row>
    <row r="25" spans="1:26">
      <c r="A25" s="28" t="s">
        <v>417</v>
      </c>
      <c r="B25" s="27"/>
      <c r="C25" s="29"/>
      <c r="D25" s="29"/>
      <c r="E25" s="29"/>
      <c r="F25" s="27"/>
      <c r="G25" s="29"/>
      <c r="H25" s="27"/>
      <c r="I25" s="29"/>
      <c r="J25" s="29"/>
      <c r="K25" s="29"/>
      <c r="L25" s="27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4"/>
    </row>
    <row r="26" spans="1:26">
      <c r="A26" s="153" t="s">
        <v>67</v>
      </c>
      <c r="B26" s="154" t="s">
        <v>5</v>
      </c>
      <c r="C26" s="139" t="s">
        <v>15</v>
      </c>
      <c r="D26" s="155" t="s">
        <v>6</v>
      </c>
      <c r="E26" s="139" t="s">
        <v>7</v>
      </c>
      <c r="F26" s="139" t="s">
        <v>15</v>
      </c>
      <c r="G26" s="136" t="s">
        <v>8</v>
      </c>
      <c r="H26" s="139" t="s">
        <v>15</v>
      </c>
      <c r="I26" s="156" t="s">
        <v>10</v>
      </c>
      <c r="J26" s="139" t="s">
        <v>15</v>
      </c>
      <c r="K26" s="136" t="s">
        <v>3</v>
      </c>
      <c r="L26" s="137" t="s">
        <v>18</v>
      </c>
      <c r="M26" s="34" t="s">
        <v>167</v>
      </c>
      <c r="N26" s="34" t="s">
        <v>168</v>
      </c>
      <c r="O26" s="22"/>
      <c r="P26" s="22"/>
      <c r="Q26" s="23"/>
      <c r="R26" s="22"/>
      <c r="S26" s="24"/>
      <c r="T26" s="24"/>
      <c r="U26" s="24"/>
      <c r="V26" s="24"/>
      <c r="W26" s="24"/>
      <c r="X26" s="24"/>
      <c r="Y26" s="24"/>
    </row>
    <row r="27" spans="1:26" s="8" customFormat="1" ht="16.5" customHeight="1">
      <c r="A27" s="82" t="str">
        <f>B3</f>
        <v>一</v>
      </c>
      <c r="B27" s="275" t="s">
        <v>57</v>
      </c>
      <c r="C27" s="275"/>
      <c r="D27" s="85" t="str">
        <f t="shared" ref="D27:D32" si="3">IF(C27,"公斤","")</f>
        <v/>
      </c>
      <c r="E27" s="105" t="s">
        <v>461</v>
      </c>
      <c r="F27" s="105"/>
      <c r="G27" s="257" t="s">
        <v>268</v>
      </c>
      <c r="H27" s="257"/>
      <c r="I27" s="88" t="s">
        <v>1</v>
      </c>
      <c r="J27" s="89"/>
      <c r="K27" s="257" t="s">
        <v>149</v>
      </c>
      <c r="L27" s="18"/>
      <c r="M27" s="246" t="s">
        <v>114</v>
      </c>
      <c r="N27" s="145"/>
      <c r="O27" s="12"/>
      <c r="P27" s="12"/>
      <c r="Q27" s="14"/>
      <c r="R27" s="12"/>
    </row>
    <row r="28" spans="1:26" s="8" customFormat="1" ht="16.5" customHeight="1">
      <c r="A28" s="90">
        <f>A3</f>
        <v>45201</v>
      </c>
      <c r="B28" s="257" t="s">
        <v>11</v>
      </c>
      <c r="C28" s="257">
        <v>10</v>
      </c>
      <c r="D28" s="85" t="str">
        <f t="shared" si="3"/>
        <v>公斤</v>
      </c>
      <c r="E28" s="140" t="s">
        <v>415</v>
      </c>
      <c r="F28" s="18">
        <v>6.5</v>
      </c>
      <c r="G28" s="140" t="s">
        <v>269</v>
      </c>
      <c r="H28" s="18">
        <v>5</v>
      </c>
      <c r="I28" s="94" t="s">
        <v>10</v>
      </c>
      <c r="J28" s="95">
        <v>7</v>
      </c>
      <c r="K28" s="257" t="s">
        <v>296</v>
      </c>
      <c r="L28" s="18">
        <v>0.2</v>
      </c>
      <c r="M28" s="146"/>
      <c r="N28" s="118"/>
      <c r="O28" s="12"/>
      <c r="P28" s="12"/>
      <c r="Q28" s="13"/>
      <c r="R28" s="12"/>
    </row>
    <row r="29" spans="1:26" s="8" customFormat="1" ht="16.5" customHeight="1">
      <c r="A29" s="97"/>
      <c r="B29" s="257"/>
      <c r="C29" s="257"/>
      <c r="D29" s="85" t="str">
        <f t="shared" si="3"/>
        <v/>
      </c>
      <c r="E29" s="140"/>
      <c r="F29" s="161"/>
      <c r="G29" s="164" t="s">
        <v>270</v>
      </c>
      <c r="H29" s="18">
        <v>2</v>
      </c>
      <c r="I29" s="88" t="s">
        <v>87</v>
      </c>
      <c r="J29" s="89">
        <v>0.05</v>
      </c>
      <c r="K29" s="257" t="s">
        <v>87</v>
      </c>
      <c r="L29" s="18">
        <v>0.05</v>
      </c>
      <c r="M29" s="133"/>
      <c r="N29" s="92"/>
      <c r="O29" s="12"/>
      <c r="P29" s="12"/>
      <c r="Q29" s="13"/>
      <c r="R29" s="12"/>
    </row>
    <row r="30" spans="1:26" s="8" customFormat="1" ht="16.5" customHeight="1">
      <c r="A30" s="97"/>
      <c r="B30" s="257"/>
      <c r="C30" s="257"/>
      <c r="D30" s="85" t="str">
        <f t="shared" si="3"/>
        <v/>
      </c>
      <c r="E30" s="140"/>
      <c r="F30" s="161"/>
      <c r="G30" s="140" t="s">
        <v>413</v>
      </c>
      <c r="H30" s="18">
        <v>0.1</v>
      </c>
      <c r="I30" s="88"/>
      <c r="J30" s="89"/>
      <c r="K30" s="140" t="s">
        <v>146</v>
      </c>
      <c r="L30" s="18">
        <v>0.6</v>
      </c>
      <c r="M30" s="134"/>
      <c r="N30" s="83"/>
      <c r="O30" s="12"/>
      <c r="P30" s="12"/>
      <c r="Q30" s="13"/>
      <c r="R30" s="12"/>
    </row>
    <row r="31" spans="1:26" s="8" customFormat="1" ht="16.5" customHeight="1">
      <c r="A31" s="97"/>
      <c r="B31" s="257"/>
      <c r="C31" s="257"/>
      <c r="D31" s="85" t="str">
        <f t="shared" si="3"/>
        <v/>
      </c>
      <c r="E31" s="140"/>
      <c r="F31" s="161"/>
      <c r="G31" s="140" t="s">
        <v>87</v>
      </c>
      <c r="H31" s="18">
        <v>0.05</v>
      </c>
      <c r="I31" s="88"/>
      <c r="J31" s="89"/>
      <c r="K31" s="38"/>
      <c r="L31" s="112"/>
      <c r="M31" s="135"/>
      <c r="N31" s="83"/>
      <c r="O31" s="12"/>
      <c r="P31" s="12"/>
      <c r="Q31" s="13"/>
      <c r="R31" s="12"/>
    </row>
    <row r="32" spans="1:26" s="8" customFormat="1" ht="16.5" customHeight="1">
      <c r="A32" s="97"/>
      <c r="B32" s="257"/>
      <c r="C32" s="257"/>
      <c r="D32" s="85" t="str">
        <f t="shared" si="3"/>
        <v/>
      </c>
      <c r="E32" s="165"/>
      <c r="F32" s="165"/>
      <c r="G32" s="38"/>
      <c r="H32" s="83"/>
      <c r="I32" s="88"/>
      <c r="J32" s="89"/>
      <c r="K32" s="98"/>
      <c r="L32" s="112"/>
      <c r="M32" s="143"/>
      <c r="N32" s="83"/>
      <c r="O32" s="12"/>
      <c r="P32" s="12"/>
      <c r="Q32" s="13"/>
      <c r="R32" s="12"/>
    </row>
    <row r="33" spans="1:18" s="8" customFormat="1" ht="16.5" customHeight="1">
      <c r="A33" s="82" t="str">
        <f>B4</f>
        <v>二</v>
      </c>
      <c r="B33" s="166" t="s">
        <v>0</v>
      </c>
      <c r="C33" s="257"/>
      <c r="D33" s="85"/>
      <c r="E33" s="105" t="s">
        <v>471</v>
      </c>
      <c r="F33" s="105"/>
      <c r="G33" s="257" t="s">
        <v>271</v>
      </c>
      <c r="H33" s="18"/>
      <c r="I33" s="88" t="s">
        <v>1</v>
      </c>
      <c r="J33" s="89"/>
      <c r="K33" s="18" t="s">
        <v>298</v>
      </c>
      <c r="L33" s="18"/>
      <c r="M33" s="247" t="s">
        <v>169</v>
      </c>
      <c r="O33" s="12"/>
      <c r="P33" s="12"/>
      <c r="Q33" s="14"/>
      <c r="R33" s="12"/>
    </row>
    <row r="34" spans="1:18" s="8" customFormat="1" ht="16.5" customHeight="1">
      <c r="A34" s="90">
        <f>A4</f>
        <v>45202</v>
      </c>
      <c r="B34" s="257" t="s">
        <v>11</v>
      </c>
      <c r="C34" s="257">
        <v>7</v>
      </c>
      <c r="D34" s="85" t="str">
        <f>IF(C33,"公斤","")</f>
        <v/>
      </c>
      <c r="E34" s="140" t="s">
        <v>144</v>
      </c>
      <c r="F34" s="18">
        <v>9</v>
      </c>
      <c r="G34" s="140" t="s">
        <v>142</v>
      </c>
      <c r="H34" s="18">
        <v>3</v>
      </c>
      <c r="I34" s="94" t="s">
        <v>10</v>
      </c>
      <c r="J34" s="95">
        <v>7</v>
      </c>
      <c r="K34" s="257" t="s">
        <v>265</v>
      </c>
      <c r="L34" s="18">
        <v>2</v>
      </c>
      <c r="M34" s="144"/>
      <c r="N34" s="96"/>
      <c r="O34" s="12"/>
      <c r="P34" s="12"/>
      <c r="Q34" s="13"/>
      <c r="R34" s="12"/>
    </row>
    <row r="35" spans="1:18" s="8" customFormat="1" ht="16.5" customHeight="1">
      <c r="A35" s="82"/>
      <c r="B35" s="257" t="s">
        <v>13</v>
      </c>
      <c r="C35" s="257">
        <v>3</v>
      </c>
      <c r="D35" s="85" t="str">
        <f>IF(C34,"公斤","")</f>
        <v>公斤</v>
      </c>
      <c r="E35" s="32" t="s">
        <v>410</v>
      </c>
      <c r="F35" s="163">
        <v>1</v>
      </c>
      <c r="G35" s="140" t="s">
        <v>98</v>
      </c>
      <c r="H35" s="18">
        <v>3</v>
      </c>
      <c r="I35" s="88" t="s">
        <v>87</v>
      </c>
      <c r="J35" s="89">
        <v>0.05</v>
      </c>
      <c r="K35" s="32" t="s">
        <v>93</v>
      </c>
      <c r="L35" s="18">
        <v>2</v>
      </c>
      <c r="M35" s="135"/>
      <c r="N35" s="96"/>
      <c r="O35" s="12"/>
      <c r="P35" s="12"/>
      <c r="Q35" s="13"/>
      <c r="R35" s="12"/>
    </row>
    <row r="36" spans="1:18" s="8" customFormat="1" ht="16.5" customHeight="1">
      <c r="A36" s="82"/>
      <c r="B36" s="165"/>
      <c r="C36" s="165"/>
      <c r="D36" s="24"/>
      <c r="E36" s="140" t="s">
        <v>411</v>
      </c>
      <c r="F36" s="161">
        <v>0.05</v>
      </c>
      <c r="G36" s="164" t="s">
        <v>99</v>
      </c>
      <c r="H36" s="160">
        <v>0.01</v>
      </c>
      <c r="I36" s="24"/>
      <c r="J36" s="24"/>
      <c r="K36" s="257"/>
      <c r="L36" s="18"/>
      <c r="M36" s="135"/>
      <c r="N36" s="96"/>
      <c r="O36" s="12"/>
      <c r="P36" s="12"/>
      <c r="Q36" s="13"/>
      <c r="R36" s="12"/>
    </row>
    <row r="37" spans="1:18" s="8" customFormat="1" ht="16.5" customHeight="1">
      <c r="A37" s="82"/>
      <c r="B37" s="257"/>
      <c r="C37" s="257"/>
      <c r="D37" s="24"/>
      <c r="E37" s="140"/>
      <c r="F37" s="161"/>
      <c r="G37" s="140" t="s">
        <v>86</v>
      </c>
      <c r="H37" s="18">
        <v>1</v>
      </c>
      <c r="I37" s="24"/>
      <c r="J37" s="24"/>
      <c r="K37" s="38"/>
      <c r="L37" s="96"/>
      <c r="M37" s="135"/>
      <c r="N37" s="96"/>
      <c r="O37" s="12"/>
      <c r="P37" s="12"/>
      <c r="Q37" s="13"/>
      <c r="R37" s="12"/>
    </row>
    <row r="38" spans="1:18" s="8" customFormat="1" ht="16.5" customHeight="1">
      <c r="A38" s="82"/>
      <c r="B38" s="257"/>
      <c r="C38" s="257"/>
      <c r="D38" s="24"/>
      <c r="E38" s="115"/>
      <c r="F38" s="115"/>
      <c r="G38" s="140" t="s">
        <v>87</v>
      </c>
      <c r="H38" s="18">
        <v>0.05</v>
      </c>
      <c r="I38" s="24"/>
      <c r="J38" s="24"/>
      <c r="K38" s="24"/>
      <c r="L38" s="167"/>
      <c r="O38" s="12"/>
      <c r="P38" s="12"/>
      <c r="Q38" s="13"/>
      <c r="R38" s="12"/>
    </row>
    <row r="39" spans="1:18" s="8" customFormat="1" ht="16.5" customHeight="1">
      <c r="A39" s="82" t="str">
        <f>B5</f>
        <v>三</v>
      </c>
      <c r="B39" s="275" t="s">
        <v>202</v>
      </c>
      <c r="C39" s="275"/>
      <c r="D39" s="85"/>
      <c r="E39" s="168" t="s">
        <v>214</v>
      </c>
      <c r="F39" s="18"/>
      <c r="G39" s="257" t="s">
        <v>274</v>
      </c>
      <c r="H39" s="18"/>
      <c r="I39" s="88" t="s">
        <v>1</v>
      </c>
      <c r="J39" s="89"/>
      <c r="K39" s="257" t="s">
        <v>302</v>
      </c>
      <c r="L39" s="18"/>
      <c r="M39" s="248" t="s">
        <v>118</v>
      </c>
      <c r="O39" s="48"/>
      <c r="P39" s="14"/>
      <c r="Q39" s="14"/>
      <c r="R39" s="12"/>
    </row>
    <row r="40" spans="1:18" s="8" customFormat="1" ht="16.5" customHeight="1">
      <c r="A40" s="102">
        <f>A5</f>
        <v>45203</v>
      </c>
      <c r="B40" s="257" t="s">
        <v>60</v>
      </c>
      <c r="C40" s="257">
        <v>4</v>
      </c>
      <c r="D40" s="85"/>
      <c r="E40" s="140" t="s">
        <v>413</v>
      </c>
      <c r="F40" s="18">
        <v>1</v>
      </c>
      <c r="G40" s="140" t="s">
        <v>275</v>
      </c>
      <c r="H40" s="18">
        <v>4</v>
      </c>
      <c r="I40" s="94" t="s">
        <v>10</v>
      </c>
      <c r="J40" s="95">
        <v>7</v>
      </c>
      <c r="K40" s="257" t="s">
        <v>97</v>
      </c>
      <c r="L40" s="18">
        <v>1.1000000000000001</v>
      </c>
      <c r="O40" s="49"/>
      <c r="P40" s="50"/>
      <c r="Q40" s="13"/>
      <c r="R40" s="12"/>
    </row>
    <row r="41" spans="1:18" s="8" customFormat="1" ht="16.5" customHeight="1">
      <c r="A41" s="97"/>
      <c r="B41" s="165"/>
      <c r="C41" s="165"/>
      <c r="D41" s="85"/>
      <c r="E41" s="140" t="s">
        <v>93</v>
      </c>
      <c r="F41" s="18">
        <v>4</v>
      </c>
      <c r="G41" s="140"/>
      <c r="H41" s="161"/>
      <c r="I41" s="88" t="s">
        <v>87</v>
      </c>
      <c r="J41" s="89">
        <v>0.05</v>
      </c>
      <c r="K41" s="257" t="s">
        <v>155</v>
      </c>
      <c r="L41" s="18">
        <v>2</v>
      </c>
      <c r="O41" s="49"/>
      <c r="P41" s="50"/>
      <c r="Q41" s="13"/>
      <c r="R41" s="12"/>
    </row>
    <row r="42" spans="1:18" s="8" customFormat="1" ht="16.5" customHeight="1">
      <c r="A42" s="97"/>
      <c r="B42" s="165"/>
      <c r="C42" s="165"/>
      <c r="D42" s="85"/>
      <c r="E42" s="140" t="s">
        <v>86</v>
      </c>
      <c r="F42" s="18">
        <v>1</v>
      </c>
      <c r="G42" s="140"/>
      <c r="H42" s="161"/>
      <c r="I42" s="88"/>
      <c r="J42" s="89"/>
      <c r="K42" s="257" t="s">
        <v>74</v>
      </c>
      <c r="L42" s="18">
        <v>2</v>
      </c>
      <c r="O42" s="49"/>
      <c r="P42" s="50"/>
      <c r="Q42" s="13"/>
      <c r="R42" s="12"/>
    </row>
    <row r="43" spans="1:18" s="8" customFormat="1" ht="16.5" customHeight="1">
      <c r="A43" s="97"/>
      <c r="B43" s="257"/>
      <c r="C43" s="257"/>
      <c r="D43" s="85" t="str">
        <f t="shared" ref="D43:D91" si="4">IF(C43,"公斤","")</f>
        <v/>
      </c>
      <c r="E43" s="140"/>
      <c r="F43" s="18"/>
      <c r="G43" s="140"/>
      <c r="H43" s="161"/>
      <c r="I43" s="88"/>
      <c r="J43" s="89"/>
      <c r="K43" s="257" t="s">
        <v>95</v>
      </c>
      <c r="L43" s="18">
        <v>0.01</v>
      </c>
      <c r="O43" s="12"/>
      <c r="P43" s="12"/>
      <c r="Q43" s="13"/>
      <c r="R43" s="12"/>
    </row>
    <row r="44" spans="1:18" s="8" customFormat="1" ht="16.5" customHeight="1">
      <c r="A44" s="97"/>
      <c r="B44" s="257"/>
      <c r="C44" s="257"/>
      <c r="D44" s="85" t="str">
        <f t="shared" si="4"/>
        <v/>
      </c>
      <c r="E44" s="140" t="s">
        <v>87</v>
      </c>
      <c r="F44" s="18">
        <v>0.05</v>
      </c>
      <c r="G44" s="84"/>
      <c r="H44" s="93"/>
      <c r="I44" s="88"/>
      <c r="J44" s="89"/>
      <c r="K44" s="99"/>
      <c r="L44" s="96"/>
      <c r="O44" s="12"/>
      <c r="P44" s="12"/>
      <c r="Q44" s="13"/>
      <c r="R44" s="12"/>
    </row>
    <row r="45" spans="1:18" s="199" customFormat="1" ht="16.5" customHeight="1">
      <c r="A45" s="205" t="str">
        <f>B6</f>
        <v>四</v>
      </c>
      <c r="B45" s="275" t="s">
        <v>0</v>
      </c>
      <c r="C45" s="275"/>
      <c r="D45" s="19"/>
      <c r="E45" s="257" t="s">
        <v>419</v>
      </c>
      <c r="F45" s="257"/>
      <c r="G45" s="257" t="s">
        <v>141</v>
      </c>
      <c r="H45" s="18"/>
      <c r="I45" s="206" t="s">
        <v>1</v>
      </c>
      <c r="J45" s="207"/>
      <c r="K45" s="257" t="s">
        <v>304</v>
      </c>
      <c r="L45" s="18"/>
      <c r="M45" s="249" t="s">
        <v>183</v>
      </c>
      <c r="N45" s="208"/>
      <c r="O45" s="195"/>
      <c r="P45" s="196"/>
      <c r="Q45" s="197"/>
      <c r="R45" s="198"/>
    </row>
    <row r="46" spans="1:18" s="199" customFormat="1" ht="16.5" customHeight="1">
      <c r="A46" s="209">
        <f>A6</f>
        <v>45204</v>
      </c>
      <c r="B46" s="257" t="s">
        <v>11</v>
      </c>
      <c r="C46" s="257">
        <v>7</v>
      </c>
      <c r="D46" s="19"/>
      <c r="E46" s="140" t="s">
        <v>420</v>
      </c>
      <c r="F46" s="18">
        <v>9</v>
      </c>
      <c r="G46" s="140" t="s">
        <v>143</v>
      </c>
      <c r="H46" s="18">
        <v>0.2</v>
      </c>
      <c r="I46" s="214" t="s">
        <v>10</v>
      </c>
      <c r="J46" s="215">
        <v>7</v>
      </c>
      <c r="K46" s="257" t="s">
        <v>305</v>
      </c>
      <c r="L46" s="18">
        <v>2</v>
      </c>
      <c r="M46" s="216"/>
      <c r="N46" s="217"/>
      <c r="O46" s="200"/>
      <c r="P46" s="201"/>
      <c r="Q46" s="202"/>
      <c r="R46" s="198"/>
    </row>
    <row r="47" spans="1:18" s="199" customFormat="1" ht="16.5" customHeight="1">
      <c r="A47" s="205"/>
      <c r="B47" s="257" t="s">
        <v>13</v>
      </c>
      <c r="C47" s="257">
        <v>3</v>
      </c>
      <c r="D47" s="19"/>
      <c r="E47" s="140" t="s">
        <v>216</v>
      </c>
      <c r="F47" s="18">
        <v>3</v>
      </c>
      <c r="G47" s="140" t="s">
        <v>165</v>
      </c>
      <c r="H47" s="18">
        <v>1</v>
      </c>
      <c r="I47" s="206" t="s">
        <v>87</v>
      </c>
      <c r="J47" s="207">
        <v>0.05</v>
      </c>
      <c r="K47" s="257" t="s">
        <v>154</v>
      </c>
      <c r="L47" s="18">
        <v>1</v>
      </c>
      <c r="M47" s="219"/>
      <c r="N47" s="217"/>
      <c r="O47" s="195"/>
      <c r="P47" s="201"/>
      <c r="Q47" s="202"/>
      <c r="R47" s="198"/>
    </row>
    <row r="48" spans="1:18" s="199" customFormat="1" ht="16.5" customHeight="1">
      <c r="A48" s="205"/>
      <c r="B48" s="252"/>
      <c r="C48" s="252"/>
      <c r="D48" s="19"/>
      <c r="E48" s="140" t="s">
        <v>87</v>
      </c>
      <c r="F48" s="18">
        <v>0.05</v>
      </c>
      <c r="G48" s="140" t="s">
        <v>87</v>
      </c>
      <c r="H48" s="18">
        <v>0.05</v>
      </c>
      <c r="I48" s="206"/>
      <c r="J48" s="207"/>
      <c r="K48" s="210"/>
      <c r="L48" s="211"/>
      <c r="M48" s="220"/>
      <c r="N48" s="221"/>
      <c r="O48" s="195"/>
      <c r="P48" s="201"/>
      <c r="Q48" s="202"/>
      <c r="R48" s="198"/>
    </row>
    <row r="49" spans="1:20" s="199" customFormat="1" ht="16.5" customHeight="1">
      <c r="A49" s="205"/>
      <c r="B49" s="252"/>
      <c r="C49" s="252"/>
      <c r="D49" s="19"/>
      <c r="E49" s="140"/>
      <c r="F49" s="18"/>
      <c r="G49" s="140"/>
      <c r="H49" s="18"/>
      <c r="I49" s="206"/>
      <c r="J49" s="207"/>
      <c r="K49" s="210"/>
      <c r="L49" s="211"/>
      <c r="M49" s="220"/>
      <c r="N49" s="221"/>
      <c r="O49" s="203"/>
      <c r="P49" s="204"/>
      <c r="Q49" s="202"/>
      <c r="R49" s="198"/>
    </row>
    <row r="50" spans="1:20" s="8" customFormat="1" ht="16.5" customHeight="1">
      <c r="A50" s="205"/>
      <c r="B50" s="165"/>
      <c r="C50" s="165"/>
      <c r="D50" s="19"/>
      <c r="E50" s="222"/>
      <c r="F50" s="223"/>
      <c r="G50" s="100"/>
      <c r="H50" s="221"/>
      <c r="I50" s="206"/>
      <c r="J50" s="207"/>
      <c r="K50" s="210"/>
      <c r="L50" s="211"/>
      <c r="M50" s="224"/>
      <c r="N50" s="224"/>
      <c r="O50" s="12"/>
      <c r="P50" s="12"/>
      <c r="Q50" s="13"/>
      <c r="R50" s="12"/>
    </row>
    <row r="51" spans="1:20" s="8" customFormat="1" ht="16.5" customHeight="1">
      <c r="A51" s="82" t="str">
        <f>B7</f>
        <v>五</v>
      </c>
      <c r="B51" s="275" t="s">
        <v>55</v>
      </c>
      <c r="C51" s="275"/>
      <c r="D51" s="85" t="str">
        <f>IF(C51,"公斤","")</f>
        <v/>
      </c>
      <c r="E51" s="257" t="s">
        <v>422</v>
      </c>
      <c r="F51" s="257"/>
      <c r="G51" s="257" t="s">
        <v>290</v>
      </c>
      <c r="H51" s="18"/>
      <c r="I51" s="88" t="s">
        <v>1</v>
      </c>
      <c r="J51" s="89"/>
      <c r="K51" s="257" t="s">
        <v>306</v>
      </c>
      <c r="L51" s="18"/>
      <c r="M51" s="246" t="s">
        <v>115</v>
      </c>
      <c r="N51" s="184" t="s">
        <v>166</v>
      </c>
      <c r="O51" s="12"/>
      <c r="P51" s="12"/>
      <c r="Q51" s="14"/>
      <c r="R51" s="12"/>
    </row>
    <row r="52" spans="1:20" s="8" customFormat="1" ht="16.5" customHeight="1">
      <c r="A52" s="90">
        <f>A7</f>
        <v>45205</v>
      </c>
      <c r="B52" s="257" t="s">
        <v>11</v>
      </c>
      <c r="C52" s="257">
        <v>10</v>
      </c>
      <c r="D52" s="85" t="str">
        <f>IF(C52,"公斤","")</f>
        <v>公斤</v>
      </c>
      <c r="E52" s="140" t="s">
        <v>423</v>
      </c>
      <c r="F52" s="18">
        <v>8</v>
      </c>
      <c r="G52" s="140" t="s">
        <v>146</v>
      </c>
      <c r="H52" s="18">
        <v>1.8</v>
      </c>
      <c r="I52" s="94" t="s">
        <v>10</v>
      </c>
      <c r="J52" s="95">
        <v>7</v>
      </c>
      <c r="K52" s="257" t="s">
        <v>307</v>
      </c>
      <c r="L52" s="18">
        <v>0.1</v>
      </c>
      <c r="O52" s="12"/>
      <c r="P52" s="12"/>
      <c r="Q52" s="13"/>
      <c r="R52" s="12"/>
    </row>
    <row r="53" spans="1:20" s="8" customFormat="1" ht="16.5" customHeight="1">
      <c r="A53" s="97"/>
      <c r="B53" s="257" t="s">
        <v>56</v>
      </c>
      <c r="C53" s="257">
        <v>0.1</v>
      </c>
      <c r="D53" s="85" t="str">
        <f>IF(C53,"公斤","")</f>
        <v>公斤</v>
      </c>
      <c r="E53" s="140"/>
      <c r="F53" s="18"/>
      <c r="G53" s="140" t="s">
        <v>421</v>
      </c>
      <c r="H53" s="18">
        <v>2</v>
      </c>
      <c r="I53" s="88" t="s">
        <v>87</v>
      </c>
      <c r="J53" s="89">
        <v>0.05</v>
      </c>
      <c r="K53" s="257" t="s">
        <v>308</v>
      </c>
      <c r="L53" s="18">
        <v>1</v>
      </c>
      <c r="O53" s="12"/>
      <c r="P53" s="12"/>
      <c r="Q53" s="13"/>
      <c r="R53" s="12"/>
    </row>
    <row r="54" spans="1:20" s="8" customFormat="1" ht="16.5" customHeight="1">
      <c r="A54" s="97"/>
      <c r="B54" s="257"/>
      <c r="C54" s="257"/>
      <c r="D54" s="85" t="str">
        <f t="shared" ref="D54:D62" si="5">IF(C54,"公斤","")</f>
        <v/>
      </c>
      <c r="E54" s="140" t="s">
        <v>74</v>
      </c>
      <c r="F54" s="18">
        <v>4</v>
      </c>
      <c r="G54" s="140" t="s">
        <v>292</v>
      </c>
      <c r="H54" s="18">
        <v>0.1</v>
      </c>
      <c r="I54" s="88"/>
      <c r="J54" s="89"/>
      <c r="K54" s="257" t="s">
        <v>87</v>
      </c>
      <c r="L54" s="18">
        <v>0.05</v>
      </c>
      <c r="O54" s="12"/>
      <c r="P54" s="12"/>
      <c r="Q54" s="13"/>
      <c r="R54" s="12"/>
    </row>
    <row r="55" spans="1:20" s="8" customFormat="1" ht="16.5" customHeight="1">
      <c r="A55" s="97"/>
      <c r="B55" s="165"/>
      <c r="C55" s="165"/>
      <c r="D55" s="165"/>
      <c r="E55" s="140" t="s">
        <v>87</v>
      </c>
      <c r="F55" s="18">
        <v>0.05</v>
      </c>
      <c r="G55" s="140" t="s">
        <v>86</v>
      </c>
      <c r="H55" s="18">
        <v>2</v>
      </c>
      <c r="I55" s="88"/>
      <c r="J55" s="89"/>
      <c r="K55" s="257"/>
      <c r="L55" s="18"/>
      <c r="O55" s="12"/>
      <c r="P55" s="12"/>
      <c r="Q55" s="13"/>
      <c r="R55" s="12"/>
    </row>
    <row r="56" spans="1:20" s="8" customFormat="1" ht="16.5" customHeight="1">
      <c r="A56" s="97"/>
      <c r="B56" s="165"/>
      <c r="C56" s="165"/>
      <c r="D56" s="165"/>
      <c r="E56" s="84"/>
      <c r="F56" s="39"/>
      <c r="G56" s="140" t="s">
        <v>87</v>
      </c>
      <c r="H56" s="18">
        <v>0.05</v>
      </c>
      <c r="I56" s="88"/>
      <c r="J56" s="89"/>
      <c r="K56" s="99"/>
      <c r="L56" s="96"/>
      <c r="O56" s="12"/>
      <c r="P56" s="12"/>
      <c r="Q56" s="13"/>
      <c r="R56" s="12"/>
    </row>
    <row r="57" spans="1:20" s="8" customFormat="1" ht="16.5" customHeight="1">
      <c r="A57" s="82" t="str">
        <f>B8</f>
        <v>三</v>
      </c>
      <c r="B57" s="275" t="s">
        <v>204</v>
      </c>
      <c r="C57" s="275"/>
      <c r="D57" s="165"/>
      <c r="E57" s="257" t="s">
        <v>427</v>
      </c>
      <c r="F57" s="257"/>
      <c r="G57" s="257" t="s">
        <v>221</v>
      </c>
      <c r="H57" s="257"/>
      <c r="I57" s="88" t="s">
        <v>1</v>
      </c>
      <c r="J57" s="89"/>
      <c r="K57" s="257" t="s">
        <v>310</v>
      </c>
      <c r="L57" s="18"/>
      <c r="M57" s="248" t="s">
        <v>118</v>
      </c>
      <c r="O57" s="12"/>
      <c r="R57" s="12"/>
    </row>
    <row r="58" spans="1:20" s="8" customFormat="1" ht="16.5" customHeight="1">
      <c r="A58" s="90">
        <f>A8</f>
        <v>45210</v>
      </c>
      <c r="B58" s="257" t="s">
        <v>205</v>
      </c>
      <c r="C58" s="257">
        <v>4</v>
      </c>
      <c r="D58" s="85" t="str">
        <f t="shared" si="5"/>
        <v>公斤</v>
      </c>
      <c r="E58" s="257" t="s">
        <v>427</v>
      </c>
      <c r="F58" s="18">
        <v>6</v>
      </c>
      <c r="G58" s="140" t="s">
        <v>413</v>
      </c>
      <c r="H58" s="18">
        <v>1</v>
      </c>
      <c r="I58" s="94" t="s">
        <v>10</v>
      </c>
      <c r="J58" s="95">
        <v>7</v>
      </c>
      <c r="K58" s="257" t="s">
        <v>146</v>
      </c>
      <c r="L58" s="18">
        <v>0.6</v>
      </c>
      <c r="O58" s="12"/>
      <c r="R58" s="12"/>
    </row>
    <row r="59" spans="1:20" s="8" customFormat="1" ht="16.5" customHeight="1">
      <c r="A59" s="82"/>
      <c r="B59" s="257"/>
      <c r="C59" s="257"/>
      <c r="D59" s="85" t="str">
        <f t="shared" si="5"/>
        <v/>
      </c>
      <c r="E59" s="140"/>
      <c r="F59" s="161"/>
      <c r="G59" s="140" t="s">
        <v>223</v>
      </c>
      <c r="H59" s="18">
        <v>4</v>
      </c>
      <c r="I59" s="88" t="s">
        <v>87</v>
      </c>
      <c r="J59" s="89">
        <v>0.05</v>
      </c>
      <c r="K59" s="257" t="s">
        <v>311</v>
      </c>
      <c r="L59" s="18">
        <v>3</v>
      </c>
      <c r="O59" s="12"/>
      <c r="R59" s="12"/>
    </row>
    <row r="60" spans="1:20" s="8" customFormat="1" ht="16.5" customHeight="1">
      <c r="A60" s="82"/>
      <c r="B60" s="257"/>
      <c r="C60" s="257"/>
      <c r="D60" s="85" t="str">
        <f t="shared" si="5"/>
        <v/>
      </c>
      <c r="E60" s="140"/>
      <c r="F60" s="161"/>
      <c r="G60" s="140"/>
      <c r="H60" s="18"/>
      <c r="I60" s="88"/>
      <c r="J60" s="89"/>
      <c r="K60" s="257" t="s">
        <v>312</v>
      </c>
      <c r="L60" s="18">
        <v>1</v>
      </c>
      <c r="O60" s="12"/>
      <c r="R60" s="12"/>
    </row>
    <row r="61" spans="1:20" s="8" customFormat="1" ht="16.5" customHeight="1">
      <c r="A61" s="82"/>
      <c r="B61" s="257"/>
      <c r="C61" s="257"/>
      <c r="D61" s="85" t="str">
        <f t="shared" si="5"/>
        <v/>
      </c>
      <c r="E61" s="140"/>
      <c r="F61" s="18"/>
      <c r="G61" s="140" t="s">
        <v>87</v>
      </c>
      <c r="H61" s="18">
        <v>0.05</v>
      </c>
      <c r="I61" s="88"/>
      <c r="J61" s="89"/>
      <c r="K61" s="257" t="s">
        <v>313</v>
      </c>
      <c r="L61" s="18">
        <v>0.1</v>
      </c>
      <c r="O61" s="12"/>
      <c r="R61" s="12"/>
    </row>
    <row r="62" spans="1:20" s="8" customFormat="1" ht="16.5" customHeight="1">
      <c r="A62" s="82"/>
      <c r="B62" s="257"/>
      <c r="C62" s="257"/>
      <c r="D62" s="85" t="str">
        <f t="shared" si="5"/>
        <v/>
      </c>
      <c r="E62" s="257"/>
      <c r="F62" s="18"/>
      <c r="G62" s="38"/>
      <c r="H62" s="83"/>
      <c r="I62" s="88"/>
      <c r="J62" s="89"/>
      <c r="K62" s="38"/>
      <c r="L62" s="96"/>
      <c r="O62" s="12"/>
      <c r="R62" s="12"/>
    </row>
    <row r="63" spans="1:20" s="8" customFormat="1" ht="16.5" customHeight="1">
      <c r="A63" s="82" t="str">
        <f>B9</f>
        <v>四</v>
      </c>
      <c r="B63" s="166" t="s">
        <v>0</v>
      </c>
      <c r="C63" s="257"/>
      <c r="D63" s="85" t="str">
        <f>IF(C63,"公斤","")</f>
        <v/>
      </c>
      <c r="E63" s="258" t="s">
        <v>164</v>
      </c>
      <c r="F63" s="179"/>
      <c r="G63" s="159" t="s">
        <v>105</v>
      </c>
      <c r="H63" s="159"/>
      <c r="I63" s="88" t="s">
        <v>1</v>
      </c>
      <c r="J63" s="89"/>
      <c r="K63" s="18" t="s">
        <v>392</v>
      </c>
      <c r="L63" s="18"/>
      <c r="M63" s="248" t="s">
        <v>114</v>
      </c>
      <c r="N63" s="184"/>
      <c r="O63" s="64"/>
      <c r="P63" s="65"/>
      <c r="Q63" s="52"/>
      <c r="R63" s="65"/>
      <c r="T63" s="52"/>
    </row>
    <row r="64" spans="1:20" s="8" customFormat="1" ht="16.5" customHeight="1">
      <c r="A64" s="90">
        <f>A9</f>
        <v>45211</v>
      </c>
      <c r="B64" s="257" t="s">
        <v>11</v>
      </c>
      <c r="C64" s="257">
        <v>7</v>
      </c>
      <c r="D64" s="85" t="str">
        <f>IF(C64,"公斤","")</f>
        <v>公斤</v>
      </c>
      <c r="E64" s="178" t="s">
        <v>146</v>
      </c>
      <c r="F64" s="179">
        <v>5.5</v>
      </c>
      <c r="G64" s="140" t="s">
        <v>106</v>
      </c>
      <c r="H64" s="162">
        <v>5</v>
      </c>
      <c r="I64" s="94" t="s">
        <v>10</v>
      </c>
      <c r="J64" s="95">
        <v>7</v>
      </c>
      <c r="K64" s="18" t="s">
        <v>393</v>
      </c>
      <c r="L64" s="18">
        <v>6</v>
      </c>
      <c r="N64" s="63"/>
      <c r="O64" s="54"/>
      <c r="P64" s="48"/>
      <c r="Q64" s="53"/>
      <c r="R64" s="48"/>
      <c r="T64" s="53"/>
    </row>
    <row r="65" spans="1:20" s="8" customFormat="1" ht="16.5" customHeight="1">
      <c r="A65" s="97"/>
      <c r="B65" s="257" t="s">
        <v>13</v>
      </c>
      <c r="C65" s="257">
        <v>3</v>
      </c>
      <c r="D65" s="85" t="str">
        <f>IF(C65,"公斤","")</f>
        <v>公斤</v>
      </c>
      <c r="E65" s="140"/>
      <c r="F65" s="18"/>
      <c r="G65" s="164" t="s">
        <v>107</v>
      </c>
      <c r="H65" s="162">
        <v>2</v>
      </c>
      <c r="I65" s="88" t="s">
        <v>87</v>
      </c>
      <c r="J65" s="89">
        <v>0.05</v>
      </c>
      <c r="K65" s="18" t="s">
        <v>154</v>
      </c>
      <c r="L65" s="18">
        <v>1</v>
      </c>
      <c r="N65" s="63"/>
      <c r="O65" s="54"/>
      <c r="P65" s="66"/>
      <c r="Q65" s="66"/>
      <c r="R65" s="66"/>
      <c r="T65" s="67"/>
    </row>
    <row r="66" spans="1:20" s="8" customFormat="1" ht="16.5" customHeight="1">
      <c r="A66" s="97"/>
      <c r="B66" s="165"/>
      <c r="C66" s="165"/>
      <c r="D66" s="165"/>
      <c r="E66" s="140"/>
      <c r="F66" s="18"/>
      <c r="G66" s="164" t="s">
        <v>99</v>
      </c>
      <c r="H66" s="162">
        <v>0.01</v>
      </c>
      <c r="I66" s="88"/>
      <c r="J66" s="89"/>
      <c r="K66" s="18" t="s">
        <v>394</v>
      </c>
      <c r="L66" s="18">
        <v>0.01</v>
      </c>
      <c r="N66" s="63"/>
      <c r="O66" s="54"/>
      <c r="P66" s="51"/>
      <c r="Q66" s="53"/>
      <c r="R66" s="51"/>
      <c r="T66" s="53"/>
    </row>
    <row r="67" spans="1:20" s="8" customFormat="1" ht="16.5" customHeight="1">
      <c r="A67" s="97"/>
      <c r="B67" s="257"/>
      <c r="C67" s="257"/>
      <c r="D67" s="85" t="str">
        <f t="shared" si="4"/>
        <v/>
      </c>
      <c r="E67" s="140" t="s">
        <v>397</v>
      </c>
      <c r="F67" s="18"/>
      <c r="G67" s="140" t="s">
        <v>87</v>
      </c>
      <c r="H67" s="161">
        <v>0.05</v>
      </c>
      <c r="I67" s="88"/>
      <c r="J67" s="89"/>
      <c r="K67" s="38"/>
      <c r="L67" s="96"/>
      <c r="N67" s="63"/>
      <c r="O67" s="54"/>
      <c r="P67" s="66"/>
      <c r="Q67" s="66"/>
      <c r="R67" s="51"/>
      <c r="T67" s="53"/>
    </row>
    <row r="68" spans="1:20" s="8" customFormat="1" ht="16.5" customHeight="1">
      <c r="A68" s="97"/>
      <c r="B68" s="257"/>
      <c r="C68" s="257"/>
      <c r="D68" s="85" t="str">
        <f t="shared" si="4"/>
        <v/>
      </c>
      <c r="E68" s="107"/>
      <c r="F68" s="39"/>
      <c r="G68" s="99"/>
      <c r="H68" s="39"/>
      <c r="I68" s="88"/>
      <c r="J68" s="89"/>
      <c r="K68" s="99"/>
      <c r="L68" s="96"/>
      <c r="N68" s="68"/>
      <c r="O68" s="64"/>
      <c r="P68" s="49"/>
      <c r="Q68" s="69"/>
      <c r="R68" s="70"/>
      <c r="T68" s="70"/>
    </row>
    <row r="69" spans="1:20" s="8" customFormat="1" ht="16.5" customHeight="1">
      <c r="A69" s="82" t="str">
        <f>B10</f>
        <v>五</v>
      </c>
      <c r="B69" s="166" t="s">
        <v>58</v>
      </c>
      <c r="C69" s="257"/>
      <c r="D69" s="85"/>
      <c r="E69" s="257" t="s">
        <v>426</v>
      </c>
      <c r="F69" s="257"/>
      <c r="G69" s="257" t="s">
        <v>321</v>
      </c>
      <c r="H69" s="257"/>
      <c r="I69" s="88" t="s">
        <v>1</v>
      </c>
      <c r="J69" s="89"/>
      <c r="K69" s="257" t="s">
        <v>332</v>
      </c>
      <c r="L69" s="257"/>
      <c r="M69" s="248" t="s">
        <v>115</v>
      </c>
      <c r="N69" s="184" t="s">
        <v>166</v>
      </c>
      <c r="O69" s="62"/>
      <c r="P69" s="62"/>
      <c r="Q69" s="13"/>
      <c r="R69" s="62"/>
      <c r="T69" s="70"/>
    </row>
    <row r="70" spans="1:20" s="8" customFormat="1" ht="16.5" customHeight="1">
      <c r="A70" s="90">
        <f>A10</f>
        <v>45212</v>
      </c>
      <c r="B70" s="257" t="s">
        <v>11</v>
      </c>
      <c r="C70" s="257">
        <v>10</v>
      </c>
      <c r="D70" s="85" t="str">
        <f>IF(C70,"公斤","")</f>
        <v>公斤</v>
      </c>
      <c r="E70" s="140" t="s">
        <v>157</v>
      </c>
      <c r="F70" s="18">
        <v>1</v>
      </c>
      <c r="G70" s="140" t="s">
        <v>146</v>
      </c>
      <c r="H70" s="257">
        <v>1.8</v>
      </c>
      <c r="I70" s="94" t="s">
        <v>10</v>
      </c>
      <c r="J70" s="95">
        <v>7</v>
      </c>
      <c r="K70" s="257" t="s">
        <v>1</v>
      </c>
      <c r="L70" s="18">
        <v>2</v>
      </c>
      <c r="O70" s="12"/>
      <c r="P70" s="12"/>
      <c r="Q70" s="13"/>
      <c r="R70" s="12"/>
    </row>
    <row r="71" spans="1:20" s="8" customFormat="1" ht="16.5" customHeight="1">
      <c r="A71" s="82"/>
      <c r="B71" s="257" t="s">
        <v>59</v>
      </c>
      <c r="C71" s="257">
        <v>0.4</v>
      </c>
      <c r="D71" s="85" t="str">
        <f>IF(C71,"公斤","")</f>
        <v>公斤</v>
      </c>
      <c r="E71" s="140" t="s">
        <v>165</v>
      </c>
      <c r="F71" s="18">
        <v>1</v>
      </c>
      <c r="G71" s="140" t="s">
        <v>74</v>
      </c>
      <c r="H71" s="251">
        <v>5</v>
      </c>
      <c r="I71" s="88" t="s">
        <v>87</v>
      </c>
      <c r="J71" s="89">
        <v>0.05</v>
      </c>
      <c r="K71" s="257" t="s">
        <v>21</v>
      </c>
      <c r="L71" s="18">
        <v>1</v>
      </c>
      <c r="O71" s="12"/>
      <c r="P71" s="12"/>
      <c r="Q71" s="13"/>
      <c r="R71" s="12"/>
    </row>
    <row r="72" spans="1:20" s="8" customFormat="1" ht="16.5" customHeight="1">
      <c r="A72" s="82"/>
      <c r="B72" s="165"/>
      <c r="C72" s="165"/>
      <c r="D72" s="165"/>
      <c r="E72" s="140"/>
      <c r="F72" s="18"/>
      <c r="G72" s="164" t="s">
        <v>86</v>
      </c>
      <c r="H72" s="251">
        <v>1</v>
      </c>
      <c r="I72" s="88"/>
      <c r="J72" s="89"/>
      <c r="K72" s="257" t="s">
        <v>87</v>
      </c>
      <c r="L72" s="18">
        <v>0.05</v>
      </c>
      <c r="O72" s="12"/>
      <c r="P72" s="12"/>
      <c r="Q72" s="13"/>
      <c r="R72" s="12"/>
    </row>
    <row r="73" spans="1:20" s="8" customFormat="1" ht="16.5" customHeight="1">
      <c r="A73" s="82"/>
      <c r="B73" s="165"/>
      <c r="C73" s="165"/>
      <c r="D73" s="165"/>
      <c r="E73" s="140" t="s">
        <v>87</v>
      </c>
      <c r="F73" s="18">
        <v>0.05</v>
      </c>
      <c r="G73" s="140"/>
      <c r="H73" s="257"/>
      <c r="I73" s="88"/>
      <c r="J73" s="89"/>
      <c r="K73" s="257"/>
      <c r="L73" s="18"/>
      <c r="O73" s="12"/>
      <c r="P73" s="12"/>
      <c r="Q73" s="13"/>
      <c r="R73" s="12"/>
    </row>
    <row r="74" spans="1:20" s="8" customFormat="1" ht="16.5" customHeight="1">
      <c r="A74" s="82"/>
      <c r="B74" s="257"/>
      <c r="C74" s="257"/>
      <c r="D74" s="85"/>
      <c r="E74" s="84"/>
      <c r="F74" s="83"/>
      <c r="G74" s="140" t="s">
        <v>87</v>
      </c>
      <c r="H74" s="257">
        <v>0.05</v>
      </c>
      <c r="I74" s="88"/>
      <c r="J74" s="89"/>
      <c r="K74" s="38"/>
      <c r="L74" s="96"/>
      <c r="O74" s="12"/>
      <c r="P74" s="12"/>
      <c r="Q74" s="13"/>
      <c r="R74" s="12"/>
    </row>
    <row r="75" spans="1:20" s="8" customFormat="1" ht="16.5" customHeight="1">
      <c r="A75" s="82" t="str">
        <f>B11</f>
        <v>一</v>
      </c>
      <c r="B75" s="275" t="s">
        <v>57</v>
      </c>
      <c r="C75" s="275"/>
      <c r="D75" s="85" t="str">
        <f>IF(C75,"公斤","")</f>
        <v/>
      </c>
      <c r="E75" s="257" t="s">
        <v>436</v>
      </c>
      <c r="F75" s="257"/>
      <c r="G75" s="160" t="s">
        <v>103</v>
      </c>
      <c r="H75" s="160"/>
      <c r="I75" s="88" t="s">
        <v>1</v>
      </c>
      <c r="J75" s="89"/>
      <c r="K75" s="257" t="s">
        <v>333</v>
      </c>
      <c r="L75" s="18"/>
      <c r="M75" s="246" t="s">
        <v>114</v>
      </c>
      <c r="N75" s="63"/>
      <c r="O75" s="64"/>
      <c r="P75" s="65"/>
      <c r="Q75" s="52"/>
      <c r="R75" s="65"/>
      <c r="T75" s="52"/>
    </row>
    <row r="76" spans="1:20" s="8" customFormat="1" ht="16.5" customHeight="1">
      <c r="A76" s="102">
        <f>A11</f>
        <v>45215</v>
      </c>
      <c r="B76" s="257" t="s">
        <v>11</v>
      </c>
      <c r="C76" s="257">
        <v>10</v>
      </c>
      <c r="D76" s="85" t="str">
        <f>IF(C76,"公斤","")</f>
        <v>公斤</v>
      </c>
      <c r="E76" s="140" t="s">
        <v>423</v>
      </c>
      <c r="F76" s="18">
        <v>6</v>
      </c>
      <c r="G76" s="169" t="s">
        <v>97</v>
      </c>
      <c r="H76" s="162">
        <v>1.1000000000000001</v>
      </c>
      <c r="I76" s="94" t="s">
        <v>10</v>
      </c>
      <c r="J76" s="95">
        <v>7</v>
      </c>
      <c r="K76" s="257" t="s">
        <v>296</v>
      </c>
      <c r="L76" s="18">
        <v>0.2</v>
      </c>
      <c r="M76" s="148"/>
      <c r="N76" s="63"/>
      <c r="O76" s="54"/>
      <c r="P76" s="48"/>
      <c r="Q76" s="53"/>
      <c r="R76" s="48"/>
      <c r="T76" s="53"/>
    </row>
    <row r="77" spans="1:20" s="8" customFormat="1" ht="16.5" customHeight="1">
      <c r="A77" s="97"/>
      <c r="B77" s="257"/>
      <c r="C77" s="257"/>
      <c r="D77" s="85" t="str">
        <f t="shared" ref="D77" si="6">IF(C77,"公斤","")</f>
        <v/>
      </c>
      <c r="E77" s="140" t="s">
        <v>223</v>
      </c>
      <c r="F77" s="18">
        <v>2</v>
      </c>
      <c r="G77" s="170" t="s">
        <v>104</v>
      </c>
      <c r="H77" s="162">
        <v>1</v>
      </c>
      <c r="I77" s="88" t="s">
        <v>87</v>
      </c>
      <c r="J77" s="89">
        <v>0.05</v>
      </c>
      <c r="K77" s="257" t="s">
        <v>334</v>
      </c>
      <c r="L77" s="18">
        <v>0.1</v>
      </c>
      <c r="M77" s="133"/>
      <c r="N77" s="63"/>
      <c r="O77" s="54"/>
      <c r="P77" s="66"/>
      <c r="Q77" s="66"/>
      <c r="R77" s="66"/>
      <c r="T77" s="67"/>
    </row>
    <row r="78" spans="1:20" s="8" customFormat="1" ht="16.5" customHeight="1">
      <c r="A78" s="97"/>
      <c r="B78" s="165"/>
      <c r="C78" s="165"/>
      <c r="D78" s="165"/>
      <c r="E78" s="140"/>
      <c r="F78" s="18"/>
      <c r="G78" s="170" t="s">
        <v>20</v>
      </c>
      <c r="H78" s="162">
        <v>1</v>
      </c>
      <c r="I78" s="88"/>
      <c r="J78" s="89"/>
      <c r="K78" s="257" t="s">
        <v>87</v>
      </c>
      <c r="L78" s="18">
        <v>0.05</v>
      </c>
      <c r="M78" s="135"/>
      <c r="N78" s="63"/>
      <c r="O78" s="54"/>
      <c r="P78" s="51"/>
      <c r="Q78" s="53"/>
      <c r="R78" s="51"/>
      <c r="T78" s="53"/>
    </row>
    <row r="79" spans="1:20" s="8" customFormat="1" ht="16.5" customHeight="1">
      <c r="A79" s="97"/>
      <c r="B79" s="165"/>
      <c r="C79" s="165"/>
      <c r="D79" s="165"/>
      <c r="E79" s="140" t="s">
        <v>87</v>
      </c>
      <c r="F79" s="18">
        <v>0.05</v>
      </c>
      <c r="G79" s="169" t="s">
        <v>95</v>
      </c>
      <c r="H79" s="161">
        <v>0.01</v>
      </c>
      <c r="I79" s="88"/>
      <c r="J79" s="89"/>
      <c r="K79" s="257"/>
      <c r="L79" s="18"/>
      <c r="M79" s="135"/>
      <c r="N79" s="63"/>
      <c r="O79" s="54"/>
      <c r="P79" s="66"/>
      <c r="Q79" s="66"/>
      <c r="R79" s="51"/>
      <c r="T79" s="53"/>
    </row>
    <row r="80" spans="1:20" s="8" customFormat="1" ht="16.5" customHeight="1">
      <c r="A80" s="97"/>
      <c r="B80" s="257"/>
      <c r="C80" s="257"/>
      <c r="D80" s="85" t="str">
        <f t="shared" ref="D80:D82" si="7">IF(C80,"公斤","")</f>
        <v/>
      </c>
      <c r="E80" s="107"/>
      <c r="F80" s="39"/>
      <c r="G80" s="169" t="s">
        <v>87</v>
      </c>
      <c r="H80" s="161">
        <v>0.05</v>
      </c>
      <c r="I80" s="88"/>
      <c r="J80" s="89"/>
      <c r="K80" s="38"/>
      <c r="L80" s="142"/>
      <c r="N80" s="68"/>
      <c r="O80" s="64"/>
      <c r="P80" s="49"/>
      <c r="Q80" s="69"/>
      <c r="R80" s="70"/>
      <c r="T80" s="70"/>
    </row>
    <row r="81" spans="1:18" s="8" customFormat="1" ht="16.5" customHeight="1">
      <c r="A81" s="108" t="str">
        <f>B12</f>
        <v>二</v>
      </c>
      <c r="B81" s="275" t="s">
        <v>0</v>
      </c>
      <c r="C81" s="275"/>
      <c r="D81" s="85" t="str">
        <f t="shared" si="7"/>
        <v/>
      </c>
      <c r="E81" s="257" t="s">
        <v>416</v>
      </c>
      <c r="F81" s="257"/>
      <c r="G81" s="180" t="s">
        <v>42</v>
      </c>
      <c r="H81" s="87"/>
      <c r="I81" s="88" t="s">
        <v>1</v>
      </c>
      <c r="J81" s="89"/>
      <c r="K81" s="91" t="s">
        <v>131</v>
      </c>
      <c r="L81" s="245"/>
      <c r="M81" s="248" t="s">
        <v>453</v>
      </c>
      <c r="N81" s="14"/>
      <c r="O81" s="12"/>
      <c r="Q81" s="180"/>
      <c r="R81" s="87"/>
    </row>
    <row r="82" spans="1:18" s="8" customFormat="1" ht="16.5" customHeight="1">
      <c r="A82" s="110">
        <f>A12</f>
        <v>45216</v>
      </c>
      <c r="B82" s="257" t="s">
        <v>11</v>
      </c>
      <c r="C82" s="257">
        <v>7</v>
      </c>
      <c r="D82" s="85" t="str">
        <f t="shared" si="7"/>
        <v>公斤</v>
      </c>
      <c r="E82" s="140" t="s">
        <v>415</v>
      </c>
      <c r="F82" s="18">
        <v>6.5</v>
      </c>
      <c r="G82" s="103" t="s">
        <v>32</v>
      </c>
      <c r="H82" s="92">
        <v>4</v>
      </c>
      <c r="I82" s="94" t="s">
        <v>10</v>
      </c>
      <c r="J82" s="95">
        <v>7</v>
      </c>
      <c r="K82" s="38" t="s">
        <v>28</v>
      </c>
      <c r="L82" s="96">
        <v>3</v>
      </c>
      <c r="N82" s="50"/>
      <c r="O82" s="12"/>
      <c r="Q82" s="103"/>
      <c r="R82" s="92"/>
    </row>
    <row r="83" spans="1:18" s="8" customFormat="1" ht="16.5" customHeight="1">
      <c r="A83" s="108"/>
      <c r="B83" s="257" t="s">
        <v>13</v>
      </c>
      <c r="C83" s="257">
        <v>3</v>
      </c>
      <c r="D83" s="85"/>
      <c r="E83" s="140" t="s">
        <v>82</v>
      </c>
      <c r="F83" s="18"/>
      <c r="G83" s="98"/>
      <c r="H83" s="92"/>
      <c r="I83" s="88" t="s">
        <v>87</v>
      </c>
      <c r="J83" s="89">
        <v>0.05</v>
      </c>
      <c r="K83" s="38" t="s">
        <v>20</v>
      </c>
      <c r="L83" s="96">
        <v>1</v>
      </c>
      <c r="N83" s="50"/>
      <c r="O83" s="62"/>
      <c r="Q83" s="98"/>
      <c r="R83" s="92"/>
    </row>
    <row r="84" spans="1:18" s="8" customFormat="1" ht="16.5" customHeight="1">
      <c r="A84" s="165"/>
      <c r="B84" s="257"/>
      <c r="C84" s="257"/>
      <c r="D84" s="85"/>
      <c r="E84" s="84"/>
      <c r="F84" s="93"/>
      <c r="G84" s="98" t="s">
        <v>21</v>
      </c>
      <c r="H84" s="92">
        <v>2</v>
      </c>
      <c r="I84" s="88"/>
      <c r="J84" s="89"/>
      <c r="K84" s="38" t="s">
        <v>17</v>
      </c>
      <c r="L84" s="96">
        <v>0.05</v>
      </c>
      <c r="N84" s="50"/>
      <c r="O84" s="62"/>
      <c r="Q84" s="98"/>
      <c r="R84" s="92"/>
    </row>
    <row r="85" spans="1:18" s="8" customFormat="1" ht="16.5" customHeight="1">
      <c r="A85" s="108"/>
      <c r="B85" s="165"/>
      <c r="C85" s="165"/>
      <c r="D85" s="165"/>
      <c r="E85" s="38"/>
      <c r="F85" s="83"/>
      <c r="G85" s="38" t="s">
        <v>43</v>
      </c>
      <c r="H85" s="83"/>
      <c r="I85" s="88"/>
      <c r="J85" s="89"/>
      <c r="K85" s="38"/>
      <c r="L85" s="96"/>
      <c r="N85" s="50"/>
      <c r="O85" s="12"/>
      <c r="Q85" s="38"/>
      <c r="R85" s="83"/>
    </row>
    <row r="86" spans="1:18" s="8" customFormat="1" ht="16.5" customHeight="1">
      <c r="A86" s="108"/>
      <c r="B86" s="165"/>
      <c r="C86" s="165"/>
      <c r="D86" s="165"/>
      <c r="E86" s="38"/>
      <c r="F86" s="83"/>
      <c r="G86" s="38" t="s">
        <v>87</v>
      </c>
      <c r="H86" s="83">
        <v>0.05</v>
      </c>
      <c r="I86" s="88"/>
      <c r="J86" s="89"/>
      <c r="K86" s="99"/>
      <c r="L86" s="142"/>
      <c r="O86" s="12"/>
      <c r="P86" s="12"/>
      <c r="Q86" s="13"/>
      <c r="R86" s="12"/>
    </row>
    <row r="87" spans="1:18" s="8" customFormat="1" ht="16.5" customHeight="1">
      <c r="A87" s="82" t="str">
        <f>B13</f>
        <v>三</v>
      </c>
      <c r="B87" s="275" t="s">
        <v>206</v>
      </c>
      <c r="C87" s="275"/>
      <c r="D87" s="165"/>
      <c r="E87" s="257" t="s">
        <v>429</v>
      </c>
      <c r="F87" s="257"/>
      <c r="G87" s="257" t="s">
        <v>432</v>
      </c>
      <c r="H87" s="257"/>
      <c r="I87" s="88" t="s">
        <v>1</v>
      </c>
      <c r="J87" s="89"/>
      <c r="K87" s="257" t="s">
        <v>336</v>
      </c>
      <c r="L87" s="18"/>
      <c r="M87" s="248" t="s">
        <v>118</v>
      </c>
    </row>
    <row r="88" spans="1:18" s="8" customFormat="1" ht="16.5" customHeight="1">
      <c r="A88" s="102">
        <f>A13</f>
        <v>45217</v>
      </c>
      <c r="B88" s="257" t="s">
        <v>11</v>
      </c>
      <c r="C88" s="257">
        <v>8</v>
      </c>
      <c r="D88" s="85"/>
      <c r="E88" s="140" t="s">
        <v>413</v>
      </c>
      <c r="F88" s="18">
        <v>1</v>
      </c>
      <c r="G88" s="140" t="s">
        <v>244</v>
      </c>
      <c r="H88" s="18">
        <v>7</v>
      </c>
      <c r="I88" s="94" t="s">
        <v>10</v>
      </c>
      <c r="J88" s="95">
        <v>7</v>
      </c>
      <c r="K88" s="257" t="s">
        <v>108</v>
      </c>
      <c r="L88" s="18">
        <v>1.5</v>
      </c>
    </row>
    <row r="89" spans="1:18" s="8" customFormat="1" ht="16.5" customHeight="1">
      <c r="A89" s="165"/>
      <c r="B89" s="257" t="s">
        <v>207</v>
      </c>
      <c r="C89" s="257">
        <v>3</v>
      </c>
      <c r="D89" s="85" t="str">
        <f>IF(C83,"公斤","")</f>
        <v>公斤</v>
      </c>
      <c r="E89" s="140"/>
      <c r="F89" s="18"/>
      <c r="G89" s="140" t="s">
        <v>406</v>
      </c>
      <c r="H89" s="18">
        <v>0.5</v>
      </c>
      <c r="I89" s="88" t="s">
        <v>87</v>
      </c>
      <c r="J89" s="89">
        <v>0.05</v>
      </c>
      <c r="K89" s="257" t="s">
        <v>265</v>
      </c>
      <c r="L89" s="18">
        <v>2</v>
      </c>
    </row>
    <row r="90" spans="1:18" s="8" customFormat="1" ht="16.5" customHeight="1">
      <c r="A90" s="165"/>
      <c r="B90" s="257"/>
      <c r="C90" s="257"/>
      <c r="D90" s="85"/>
      <c r="E90" s="140" t="s">
        <v>71</v>
      </c>
      <c r="F90" s="18">
        <v>0.1</v>
      </c>
      <c r="G90" s="140" t="s">
        <v>435</v>
      </c>
      <c r="H90" s="18">
        <v>0.1</v>
      </c>
      <c r="I90" s="88"/>
      <c r="J90" s="89"/>
      <c r="K90" s="259" t="s">
        <v>338</v>
      </c>
      <c r="L90" s="18"/>
    </row>
    <row r="91" spans="1:18" s="8" customFormat="1" ht="16.5" customHeight="1">
      <c r="A91" s="97"/>
      <c r="B91" s="257"/>
      <c r="C91" s="257"/>
      <c r="D91" s="85" t="str">
        <f t="shared" si="4"/>
        <v/>
      </c>
      <c r="E91" s="140" t="s">
        <v>87</v>
      </c>
      <c r="F91" s="18">
        <v>0.05</v>
      </c>
      <c r="G91" s="140" t="s">
        <v>87</v>
      </c>
      <c r="H91" s="18">
        <v>0.05</v>
      </c>
      <c r="I91" s="88"/>
      <c r="J91" s="89"/>
      <c r="K91" s="253" t="s">
        <v>159</v>
      </c>
      <c r="L91" s="18"/>
    </row>
    <row r="92" spans="1:18" s="8" customFormat="1" ht="16.5" customHeight="1">
      <c r="A92" s="97"/>
      <c r="B92" s="165"/>
      <c r="C92" s="165"/>
      <c r="D92" s="85" t="str">
        <f>IF(C87,"公斤","")</f>
        <v/>
      </c>
      <c r="E92" s="140"/>
      <c r="F92" s="18"/>
      <c r="G92" s="104"/>
      <c r="H92" s="83"/>
      <c r="I92" s="88"/>
      <c r="J92" s="89"/>
      <c r="K92" s="253"/>
      <c r="L92" s="254"/>
    </row>
    <row r="93" spans="1:18" ht="16.5" customHeight="1">
      <c r="A93" s="108" t="str">
        <f>B14</f>
        <v>四</v>
      </c>
      <c r="B93" s="275" t="s">
        <v>0</v>
      </c>
      <c r="C93" s="275"/>
      <c r="D93" s="85" t="str">
        <f>IF(C93,"公斤","")</f>
        <v/>
      </c>
      <c r="E93" s="257" t="s">
        <v>430</v>
      </c>
      <c r="F93" s="257"/>
      <c r="G93" s="257" t="s">
        <v>148</v>
      </c>
      <c r="H93" s="18"/>
      <c r="I93" s="88" t="s">
        <v>1</v>
      </c>
      <c r="J93" s="89"/>
      <c r="K93" s="257" t="s">
        <v>340</v>
      </c>
      <c r="L93" s="18"/>
      <c r="M93" s="9" t="s">
        <v>185</v>
      </c>
    </row>
    <row r="94" spans="1:18" ht="16.5" customHeight="1">
      <c r="A94" s="110">
        <f>A14</f>
        <v>45218</v>
      </c>
      <c r="B94" s="257" t="s">
        <v>11</v>
      </c>
      <c r="C94" s="257">
        <v>7</v>
      </c>
      <c r="D94" s="85" t="str">
        <f>IF(C94,"公斤","")</f>
        <v>公斤</v>
      </c>
      <c r="E94" s="140" t="s">
        <v>144</v>
      </c>
      <c r="F94" s="18">
        <v>9</v>
      </c>
      <c r="G94" s="140" t="s">
        <v>134</v>
      </c>
      <c r="H94" s="18">
        <v>2.7</v>
      </c>
      <c r="I94" s="94" t="s">
        <v>10</v>
      </c>
      <c r="J94" s="95">
        <v>7</v>
      </c>
      <c r="K94" s="257" t="s">
        <v>341</v>
      </c>
      <c r="L94" s="18">
        <v>0.2</v>
      </c>
      <c r="M94" s="8"/>
      <c r="N94" s="50"/>
    </row>
    <row r="95" spans="1:18" ht="16.5" customHeight="1">
      <c r="A95" s="108"/>
      <c r="B95" s="257" t="s">
        <v>13</v>
      </c>
      <c r="C95" s="257">
        <v>3</v>
      </c>
      <c r="D95" s="85" t="str">
        <f>IF(C95,"公斤","")</f>
        <v>公斤</v>
      </c>
      <c r="E95" s="140" t="s">
        <v>165</v>
      </c>
      <c r="F95" s="18">
        <v>0.5</v>
      </c>
      <c r="G95" s="140" t="s">
        <v>88</v>
      </c>
      <c r="H95" s="18">
        <v>3</v>
      </c>
      <c r="I95" s="88" t="s">
        <v>87</v>
      </c>
      <c r="J95" s="89">
        <v>0.05</v>
      </c>
      <c r="K95" s="257" t="s">
        <v>151</v>
      </c>
      <c r="L95" s="18">
        <v>0.01</v>
      </c>
      <c r="M95" s="8"/>
      <c r="N95" s="50"/>
    </row>
    <row r="96" spans="1:18" ht="16.5" customHeight="1">
      <c r="A96" s="24"/>
      <c r="B96" s="257"/>
      <c r="C96" s="257"/>
      <c r="D96" s="85"/>
      <c r="E96" s="140" t="s">
        <v>241</v>
      </c>
      <c r="F96" s="18"/>
      <c r="G96" s="140" t="s">
        <v>87</v>
      </c>
      <c r="H96" s="18">
        <v>0.05</v>
      </c>
      <c r="I96" s="88"/>
      <c r="J96" s="89"/>
      <c r="K96" s="32" t="s">
        <v>343</v>
      </c>
      <c r="L96" s="18">
        <v>1</v>
      </c>
      <c r="M96" s="8"/>
    </row>
    <row r="97" spans="1:17" ht="16.5" customHeight="1">
      <c r="A97" s="24"/>
      <c r="B97" s="257"/>
      <c r="C97" s="257"/>
      <c r="D97" s="85"/>
      <c r="E97" s="140" t="s">
        <v>87</v>
      </c>
      <c r="F97" s="18">
        <v>0.05</v>
      </c>
      <c r="G97" s="38"/>
      <c r="H97" s="83"/>
      <c r="I97" s="88"/>
      <c r="J97" s="89"/>
      <c r="K97" s="38"/>
      <c r="L97" s="142"/>
      <c r="M97" s="8"/>
    </row>
    <row r="98" spans="1:17" ht="16.5" customHeight="1">
      <c r="A98" s="24"/>
      <c r="B98" s="257"/>
      <c r="C98" s="257"/>
      <c r="D98" s="85"/>
      <c r="E98" s="113"/>
      <c r="F98" s="40"/>
      <c r="G98" s="38"/>
      <c r="H98" s="39"/>
      <c r="I98" s="88"/>
      <c r="J98" s="89"/>
      <c r="K98" s="99"/>
      <c r="L98" s="142"/>
      <c r="M98" s="8"/>
    </row>
    <row r="99" spans="1:17" ht="16.5" customHeight="1">
      <c r="A99" s="108" t="str">
        <f>B15</f>
        <v>五</v>
      </c>
      <c r="B99" s="275" t="s">
        <v>61</v>
      </c>
      <c r="C99" s="275"/>
      <c r="D99" s="85" t="str">
        <f>IF(C99,"公斤","")</f>
        <v/>
      </c>
      <c r="E99" s="257" t="s">
        <v>431</v>
      </c>
      <c r="F99" s="257"/>
      <c r="G99" s="100" t="s">
        <v>462</v>
      </c>
      <c r="H99" s="114"/>
      <c r="I99" s="88" t="s">
        <v>1</v>
      </c>
      <c r="J99" s="89"/>
      <c r="K99" s="257" t="s">
        <v>306</v>
      </c>
      <c r="L99" s="18"/>
      <c r="M99" s="248" t="s">
        <v>115</v>
      </c>
      <c r="N99" s="184" t="s">
        <v>166</v>
      </c>
    </row>
    <row r="100" spans="1:17" ht="16.5" customHeight="1">
      <c r="A100" s="110">
        <f>A15</f>
        <v>45219</v>
      </c>
      <c r="B100" s="257" t="s">
        <v>11</v>
      </c>
      <c r="C100" s="257">
        <v>10</v>
      </c>
      <c r="D100" s="85"/>
      <c r="E100" s="140" t="s">
        <v>420</v>
      </c>
      <c r="F100" s="18">
        <v>6</v>
      </c>
      <c r="G100" s="38" t="s">
        <v>463</v>
      </c>
      <c r="H100" s="83">
        <v>1.2</v>
      </c>
      <c r="I100" s="94" t="s">
        <v>10</v>
      </c>
      <c r="J100" s="95">
        <v>7</v>
      </c>
      <c r="K100" s="257" t="s">
        <v>307</v>
      </c>
      <c r="L100" s="18">
        <v>0.2</v>
      </c>
    </row>
    <row r="101" spans="1:17" ht="16.5" customHeight="1">
      <c r="A101" s="24"/>
      <c r="B101" s="257" t="s">
        <v>62</v>
      </c>
      <c r="C101" s="257">
        <v>0.4</v>
      </c>
      <c r="D101" s="85" t="str">
        <f>IF(C101,"公斤","")</f>
        <v>公斤</v>
      </c>
      <c r="E101" s="140" t="s">
        <v>244</v>
      </c>
      <c r="F101" s="18">
        <v>4</v>
      </c>
      <c r="G101" s="104" t="s">
        <v>125</v>
      </c>
      <c r="H101" s="83">
        <v>7</v>
      </c>
      <c r="I101" s="88" t="s">
        <v>87</v>
      </c>
      <c r="J101" s="89">
        <v>0.05</v>
      </c>
      <c r="K101" s="257" t="s">
        <v>308</v>
      </c>
      <c r="L101" s="18">
        <v>1</v>
      </c>
    </row>
    <row r="102" spans="1:17" ht="16.5" customHeight="1">
      <c r="A102" s="108"/>
      <c r="B102" s="257"/>
      <c r="C102" s="257"/>
      <c r="D102" s="85" t="str">
        <f t="shared" ref="D102:D109" si="8">IF(C102,"公斤","")</f>
        <v/>
      </c>
      <c r="E102" s="140" t="s">
        <v>73</v>
      </c>
      <c r="F102" s="18">
        <v>0.5</v>
      </c>
      <c r="G102" s="84" t="s">
        <v>161</v>
      </c>
      <c r="H102" s="93">
        <v>0.01</v>
      </c>
      <c r="I102" s="88"/>
      <c r="J102" s="89"/>
      <c r="K102" s="257" t="s">
        <v>87</v>
      </c>
      <c r="L102" s="18">
        <v>0.05</v>
      </c>
    </row>
    <row r="103" spans="1:17" ht="16.5" customHeight="1">
      <c r="A103" s="24"/>
      <c r="B103" s="257"/>
      <c r="C103" s="257"/>
      <c r="D103" s="24"/>
      <c r="E103" s="140"/>
      <c r="F103" s="18"/>
      <c r="G103" s="84" t="s">
        <v>87</v>
      </c>
      <c r="H103" s="93">
        <v>0.05</v>
      </c>
      <c r="I103" s="88"/>
      <c r="J103" s="89"/>
      <c r="K103" s="257"/>
      <c r="L103" s="18"/>
    </row>
    <row r="104" spans="1:17" ht="16.5" customHeight="1">
      <c r="A104" s="24"/>
      <c r="B104" s="257"/>
      <c r="C104" s="257"/>
      <c r="D104" s="24"/>
      <c r="E104" s="106"/>
      <c r="F104" s="93"/>
      <c r="G104" s="38"/>
      <c r="H104" s="83"/>
      <c r="I104" s="88"/>
      <c r="J104" s="89"/>
      <c r="K104" s="116"/>
      <c r="L104" s="115"/>
    </row>
    <row r="105" spans="1:17" ht="16.5" customHeight="1">
      <c r="A105" s="108" t="str">
        <f>B16</f>
        <v>一</v>
      </c>
      <c r="B105" s="275" t="s">
        <v>57</v>
      </c>
      <c r="C105" s="275"/>
      <c r="D105" s="85" t="str">
        <f>IF(C105,"公斤","")</f>
        <v/>
      </c>
      <c r="E105" s="257" t="s">
        <v>439</v>
      </c>
      <c r="F105" s="257"/>
      <c r="G105" s="257" t="s">
        <v>344</v>
      </c>
      <c r="H105" s="18"/>
      <c r="I105" s="88" t="s">
        <v>1</v>
      </c>
      <c r="J105" s="89"/>
      <c r="K105" s="257" t="s">
        <v>363</v>
      </c>
      <c r="L105" s="18"/>
      <c r="M105" s="246" t="s">
        <v>114</v>
      </c>
      <c r="P105" s="48"/>
      <c r="Q105" s="14"/>
    </row>
    <row r="106" spans="1:17" ht="16.5" customHeight="1">
      <c r="A106" s="110">
        <f>A16</f>
        <v>45222</v>
      </c>
      <c r="B106" s="257" t="s">
        <v>11</v>
      </c>
      <c r="C106" s="257">
        <v>10</v>
      </c>
      <c r="D106" s="85" t="str">
        <f>IF(C106,"公斤","")</f>
        <v>公斤</v>
      </c>
      <c r="E106" s="140"/>
      <c r="F106" s="18"/>
      <c r="G106" s="140" t="s">
        <v>143</v>
      </c>
      <c r="H106" s="160">
        <v>0.6</v>
      </c>
      <c r="I106" s="94" t="s">
        <v>10</v>
      </c>
      <c r="J106" s="95">
        <v>7</v>
      </c>
      <c r="K106" s="257" t="s">
        <v>146</v>
      </c>
      <c r="L106" s="18">
        <v>1</v>
      </c>
      <c r="M106" s="148"/>
      <c r="P106" s="49"/>
      <c r="Q106" s="50"/>
    </row>
    <row r="107" spans="1:17" ht="16.5" customHeight="1">
      <c r="A107" s="108"/>
      <c r="B107" s="120"/>
      <c r="C107" s="24"/>
      <c r="D107" s="24"/>
      <c r="E107" s="140" t="s">
        <v>247</v>
      </c>
      <c r="F107" s="18">
        <v>3</v>
      </c>
      <c r="G107" s="164" t="s">
        <v>74</v>
      </c>
      <c r="H107" s="160">
        <v>5</v>
      </c>
      <c r="I107" s="88" t="s">
        <v>87</v>
      </c>
      <c r="J107" s="89">
        <v>0.05</v>
      </c>
      <c r="K107" s="257" t="s">
        <v>296</v>
      </c>
      <c r="L107" s="18">
        <v>0.2</v>
      </c>
      <c r="M107" s="133"/>
      <c r="P107" s="49"/>
      <c r="Q107" s="50"/>
    </row>
    <row r="108" spans="1:17" ht="16.5" customHeight="1">
      <c r="A108" s="108"/>
      <c r="B108" s="120"/>
      <c r="C108" s="24"/>
      <c r="D108" s="24"/>
      <c r="E108" s="140" t="s">
        <v>137</v>
      </c>
      <c r="F108" s="18">
        <v>1</v>
      </c>
      <c r="G108" s="140" t="s">
        <v>95</v>
      </c>
      <c r="H108" s="18">
        <v>0.01</v>
      </c>
      <c r="I108" s="88"/>
      <c r="J108" s="89"/>
      <c r="K108" s="257" t="s">
        <v>87</v>
      </c>
      <c r="L108" s="18">
        <v>0.05</v>
      </c>
      <c r="M108" s="135"/>
      <c r="P108" s="49"/>
      <c r="Q108" s="50"/>
    </row>
    <row r="109" spans="1:17" ht="16.5" customHeight="1">
      <c r="A109" s="108"/>
      <c r="B109" s="257"/>
      <c r="C109" s="257"/>
      <c r="D109" s="85" t="str">
        <f t="shared" si="8"/>
        <v/>
      </c>
      <c r="E109" s="140" t="s">
        <v>87</v>
      </c>
      <c r="F109" s="18">
        <v>0.05</v>
      </c>
      <c r="G109" s="140" t="s">
        <v>87</v>
      </c>
      <c r="H109" s="18">
        <v>0.05</v>
      </c>
      <c r="I109" s="88"/>
      <c r="J109" s="89"/>
      <c r="K109" s="38"/>
      <c r="L109" s="96"/>
      <c r="M109" s="135"/>
      <c r="P109" s="49"/>
      <c r="Q109" s="50"/>
    </row>
    <row r="110" spans="1:17" ht="16.5" customHeight="1">
      <c r="A110" s="24"/>
      <c r="B110" s="257"/>
      <c r="C110" s="257"/>
      <c r="D110" s="24"/>
      <c r="E110" s="113"/>
      <c r="F110" s="40"/>
      <c r="G110" s="98"/>
      <c r="H110" s="147"/>
      <c r="I110" s="88"/>
      <c r="J110" s="89"/>
      <c r="K110" s="98"/>
      <c r="L110" s="112"/>
      <c r="M110" s="8"/>
    </row>
    <row r="111" spans="1:17" ht="16.5" customHeight="1">
      <c r="A111" s="108" t="str">
        <f>B17</f>
        <v>二</v>
      </c>
      <c r="B111" s="275" t="s">
        <v>0</v>
      </c>
      <c r="C111" s="275"/>
      <c r="D111" s="85" t="str">
        <f>IF(C111,"公斤","")</f>
        <v/>
      </c>
      <c r="E111" s="257" t="s">
        <v>152</v>
      </c>
      <c r="F111" s="257"/>
      <c r="G111" s="257" t="s">
        <v>440</v>
      </c>
      <c r="H111" s="18"/>
      <c r="I111" s="88" t="s">
        <v>1</v>
      </c>
      <c r="J111" s="89"/>
      <c r="K111" s="100" t="s">
        <v>47</v>
      </c>
      <c r="L111" s="96"/>
      <c r="M111" s="248" t="s">
        <v>454</v>
      </c>
    </row>
    <row r="112" spans="1:17" ht="16.5" customHeight="1">
      <c r="A112" s="110">
        <f>A17</f>
        <v>45223</v>
      </c>
      <c r="B112" s="257" t="s">
        <v>11</v>
      </c>
      <c r="C112" s="257">
        <v>7</v>
      </c>
      <c r="D112" s="85" t="str">
        <f>IF(C112,"公斤","")</f>
        <v>公斤</v>
      </c>
      <c r="E112" s="257" t="s">
        <v>152</v>
      </c>
      <c r="F112" s="18">
        <v>6</v>
      </c>
      <c r="G112" s="140" t="s">
        <v>434</v>
      </c>
      <c r="H112" s="18">
        <v>1</v>
      </c>
      <c r="I112" s="94" t="s">
        <v>10</v>
      </c>
      <c r="J112" s="95">
        <v>7</v>
      </c>
      <c r="K112" s="38" t="s">
        <v>44</v>
      </c>
      <c r="L112" s="142">
        <v>4</v>
      </c>
      <c r="M112" s="8"/>
    </row>
    <row r="113" spans="1:13" ht="16.5" customHeight="1">
      <c r="A113" s="108"/>
      <c r="B113" s="257" t="s">
        <v>13</v>
      </c>
      <c r="C113" s="257">
        <v>3</v>
      </c>
      <c r="D113" s="85" t="str">
        <f>IF(C113,"公斤","")</f>
        <v>公斤</v>
      </c>
      <c r="E113" s="140" t="s">
        <v>90</v>
      </c>
      <c r="F113" s="18"/>
      <c r="G113" s="140" t="s">
        <v>150</v>
      </c>
      <c r="H113" s="18">
        <v>7</v>
      </c>
      <c r="I113" s="88" t="s">
        <v>87</v>
      </c>
      <c r="J113" s="89">
        <v>0.05</v>
      </c>
      <c r="K113" s="38" t="s">
        <v>121</v>
      </c>
      <c r="L113" s="142">
        <v>0.01</v>
      </c>
      <c r="M113" s="8"/>
    </row>
    <row r="114" spans="1:13" ht="16.5" customHeight="1">
      <c r="A114" s="108"/>
      <c r="B114" s="120"/>
      <c r="C114" s="24"/>
      <c r="D114" s="24"/>
      <c r="E114" s="84"/>
      <c r="F114" s="93"/>
      <c r="G114" s="140" t="s">
        <v>139</v>
      </c>
      <c r="H114" s="18">
        <v>0.01</v>
      </c>
      <c r="I114" s="88"/>
      <c r="J114" s="89"/>
      <c r="K114" s="38" t="s">
        <v>17</v>
      </c>
      <c r="L114" s="142">
        <v>0.05</v>
      </c>
      <c r="M114" s="8"/>
    </row>
    <row r="115" spans="1:13" ht="16.5" customHeight="1">
      <c r="A115" s="108"/>
      <c r="B115" s="257"/>
      <c r="C115" s="257"/>
      <c r="D115" s="85" t="str">
        <f t="shared" ref="D115:D118" si="9">IF(C115,"公斤","")</f>
        <v/>
      </c>
      <c r="E115" s="106"/>
      <c r="F115" s="93"/>
      <c r="G115" s="140" t="s">
        <v>73</v>
      </c>
      <c r="H115" s="18">
        <v>0.5</v>
      </c>
      <c r="I115" s="88"/>
      <c r="J115" s="89"/>
      <c r="K115" s="38"/>
      <c r="L115" s="142"/>
      <c r="M115" s="8"/>
    </row>
    <row r="116" spans="1:13" ht="16.5" customHeight="1">
      <c r="A116" s="108"/>
      <c r="B116" s="257"/>
      <c r="C116" s="257"/>
      <c r="D116" s="85" t="str">
        <f t="shared" si="9"/>
        <v/>
      </c>
      <c r="E116" s="106"/>
      <c r="F116" s="93"/>
      <c r="G116" s="140" t="s">
        <v>87</v>
      </c>
      <c r="H116" s="18">
        <v>0.05</v>
      </c>
      <c r="I116" s="88"/>
      <c r="J116" s="89"/>
      <c r="K116" s="116"/>
      <c r="L116" s="115"/>
      <c r="M116" s="8"/>
    </row>
    <row r="117" spans="1:13" ht="16.5" customHeight="1">
      <c r="A117" s="108" t="str">
        <f>B18</f>
        <v>三</v>
      </c>
      <c r="B117" s="275" t="s">
        <v>208</v>
      </c>
      <c r="C117" s="275"/>
      <c r="D117" s="85" t="str">
        <f t="shared" si="9"/>
        <v/>
      </c>
      <c r="E117" s="257" t="s">
        <v>441</v>
      </c>
      <c r="F117" s="257"/>
      <c r="G117" s="257" t="s">
        <v>350</v>
      </c>
      <c r="H117" s="18"/>
      <c r="I117" s="88" t="s">
        <v>1</v>
      </c>
      <c r="J117" s="89"/>
      <c r="K117" s="257" t="s">
        <v>367</v>
      </c>
      <c r="L117" s="18"/>
      <c r="M117" s="248" t="s">
        <v>118</v>
      </c>
    </row>
    <row r="118" spans="1:13" ht="16.5" customHeight="1">
      <c r="A118" s="110">
        <f>A18</f>
        <v>45224</v>
      </c>
      <c r="B118" s="257" t="s">
        <v>209</v>
      </c>
      <c r="C118" s="257">
        <v>4</v>
      </c>
      <c r="D118" s="85" t="str">
        <f t="shared" si="9"/>
        <v>公斤</v>
      </c>
      <c r="E118" s="140" t="s">
        <v>443</v>
      </c>
      <c r="F118" s="18">
        <v>6</v>
      </c>
      <c r="G118" s="140" t="s">
        <v>269</v>
      </c>
      <c r="H118" s="18">
        <v>5</v>
      </c>
      <c r="I118" s="94" t="s">
        <v>10</v>
      </c>
      <c r="J118" s="95">
        <v>7</v>
      </c>
      <c r="K118" s="257" t="s">
        <v>146</v>
      </c>
      <c r="L118" s="18">
        <v>1</v>
      </c>
      <c r="M118" s="8"/>
    </row>
    <row r="119" spans="1:13" ht="16.5" customHeight="1">
      <c r="A119" s="108"/>
      <c r="B119" s="257"/>
      <c r="C119" s="257"/>
      <c r="D119" s="85" t="str">
        <f>IF(C119,"公斤","")</f>
        <v/>
      </c>
      <c r="E119" s="140" t="s">
        <v>251</v>
      </c>
      <c r="F119" s="18">
        <v>3</v>
      </c>
      <c r="G119" s="140" t="s">
        <v>352</v>
      </c>
      <c r="H119" s="18">
        <v>2</v>
      </c>
      <c r="I119" s="88" t="s">
        <v>87</v>
      </c>
      <c r="J119" s="89">
        <v>0.05</v>
      </c>
      <c r="K119" s="257" t="s">
        <v>93</v>
      </c>
      <c r="L119" s="18">
        <v>3</v>
      </c>
      <c r="M119" s="8"/>
    </row>
    <row r="120" spans="1:13" ht="16.5" customHeight="1">
      <c r="A120" s="108"/>
      <c r="B120" s="120"/>
      <c r="C120" s="24"/>
      <c r="D120" s="24"/>
      <c r="E120" s="257" t="s">
        <v>87</v>
      </c>
      <c r="F120" s="18">
        <v>0.05</v>
      </c>
      <c r="G120" s="257" t="s">
        <v>241</v>
      </c>
      <c r="H120" s="18"/>
      <c r="I120" s="88"/>
      <c r="J120" s="89"/>
      <c r="K120" s="257" t="s">
        <v>99</v>
      </c>
      <c r="L120" s="18">
        <v>0.01</v>
      </c>
      <c r="M120" s="8"/>
    </row>
    <row r="121" spans="1:13" ht="16.5" customHeight="1">
      <c r="A121" s="108"/>
      <c r="B121" s="120"/>
      <c r="C121" s="24"/>
      <c r="D121" s="24"/>
      <c r="E121" s="140"/>
      <c r="F121" s="161"/>
      <c r="G121" s="140" t="s">
        <v>87</v>
      </c>
      <c r="H121" s="18">
        <v>0.05</v>
      </c>
      <c r="I121" s="88"/>
      <c r="J121" s="89"/>
      <c r="K121" s="257" t="s">
        <v>207</v>
      </c>
      <c r="L121" s="18">
        <v>4</v>
      </c>
      <c r="M121" s="8"/>
    </row>
    <row r="122" spans="1:13" ht="16.5" customHeight="1">
      <c r="A122" s="108"/>
      <c r="B122" s="120"/>
      <c r="C122" s="24"/>
      <c r="D122" s="24"/>
      <c r="E122" s="140"/>
      <c r="F122" s="161"/>
      <c r="G122" s="98"/>
      <c r="H122" s="147"/>
      <c r="I122" s="88"/>
      <c r="J122" s="89"/>
      <c r="K122" s="32" t="s">
        <v>86</v>
      </c>
      <c r="L122" s="254">
        <v>1</v>
      </c>
      <c r="M122" s="8"/>
    </row>
    <row r="123" spans="1:13" ht="16.5" customHeight="1">
      <c r="A123" s="108" t="str">
        <f>B19</f>
        <v>四</v>
      </c>
      <c r="B123" s="275" t="s">
        <v>0</v>
      </c>
      <c r="C123" s="275"/>
      <c r="D123" s="85" t="str">
        <f>IF(C123,"公斤","")</f>
        <v/>
      </c>
      <c r="E123" s="257" t="s">
        <v>442</v>
      </c>
      <c r="F123" s="257"/>
      <c r="G123" s="251" t="s">
        <v>424</v>
      </c>
      <c r="H123" s="160"/>
      <c r="I123" s="88" t="s">
        <v>1</v>
      </c>
      <c r="J123" s="89"/>
      <c r="K123" s="115" t="s">
        <v>123</v>
      </c>
      <c r="L123" s="115"/>
      <c r="M123" s="244" t="s">
        <v>390</v>
      </c>
    </row>
    <row r="124" spans="1:13" ht="16.5" customHeight="1">
      <c r="A124" s="110">
        <f>A19</f>
        <v>45225</v>
      </c>
      <c r="B124" s="257" t="s">
        <v>11</v>
      </c>
      <c r="C124" s="257">
        <v>7</v>
      </c>
      <c r="D124" s="85" t="str">
        <f>IF(C124,"公斤","")</f>
        <v>公斤</v>
      </c>
      <c r="E124" s="140" t="s">
        <v>420</v>
      </c>
      <c r="F124" s="18">
        <v>9</v>
      </c>
      <c r="G124" s="140" t="s">
        <v>358</v>
      </c>
      <c r="H124" s="18">
        <v>6</v>
      </c>
      <c r="I124" s="94" t="s">
        <v>10</v>
      </c>
      <c r="J124" s="95">
        <v>7</v>
      </c>
      <c r="K124" s="38" t="s">
        <v>45</v>
      </c>
      <c r="L124" s="96">
        <v>6</v>
      </c>
      <c r="M124" s="8"/>
    </row>
    <row r="125" spans="1:13" ht="16.5" customHeight="1">
      <c r="A125" s="108"/>
      <c r="B125" s="257" t="s">
        <v>13</v>
      </c>
      <c r="C125" s="257">
        <v>3</v>
      </c>
      <c r="D125" s="85" t="str">
        <f>IF(C125,"公斤","")</f>
        <v>公斤</v>
      </c>
      <c r="E125" s="140" t="s">
        <v>83</v>
      </c>
      <c r="F125" s="18">
        <v>4</v>
      </c>
      <c r="G125" s="164" t="s">
        <v>86</v>
      </c>
      <c r="H125" s="160">
        <v>1</v>
      </c>
      <c r="I125" s="88" t="s">
        <v>87</v>
      </c>
      <c r="J125" s="89">
        <v>0.05</v>
      </c>
      <c r="K125" s="38" t="s">
        <v>19</v>
      </c>
      <c r="L125" s="96">
        <v>1</v>
      </c>
      <c r="M125" s="8"/>
    </row>
    <row r="126" spans="1:13" ht="16.5" customHeight="1">
      <c r="A126" s="24"/>
      <c r="B126" s="257"/>
      <c r="C126" s="257"/>
      <c r="D126" s="85" t="str">
        <f>IF(C126,"公斤","")</f>
        <v/>
      </c>
      <c r="E126" s="140"/>
      <c r="F126" s="18"/>
      <c r="G126" s="164" t="s">
        <v>444</v>
      </c>
      <c r="H126" s="160">
        <v>0.3</v>
      </c>
      <c r="I126" s="88"/>
      <c r="J126" s="89"/>
      <c r="K126" s="38"/>
      <c r="L126" s="96"/>
      <c r="M126" s="8"/>
    </row>
    <row r="127" spans="1:13" ht="16.5" customHeight="1">
      <c r="A127" s="108"/>
      <c r="B127" s="257"/>
      <c r="C127" s="257"/>
      <c r="D127" s="24"/>
      <c r="E127" s="140" t="s">
        <v>85</v>
      </c>
      <c r="F127" s="18"/>
      <c r="G127" s="140"/>
      <c r="H127" s="18"/>
      <c r="I127" s="88"/>
      <c r="J127" s="89"/>
      <c r="K127" s="38"/>
      <c r="L127" s="96"/>
      <c r="M127" s="8"/>
    </row>
    <row r="128" spans="1:13" ht="16.5" customHeight="1">
      <c r="A128" s="108"/>
      <c r="B128" s="257"/>
      <c r="C128" s="257"/>
      <c r="D128" s="24"/>
      <c r="E128" s="111"/>
      <c r="F128" s="147"/>
      <c r="G128" s="140" t="s">
        <v>87</v>
      </c>
      <c r="H128" s="18">
        <v>0.05</v>
      </c>
      <c r="I128" s="88"/>
      <c r="J128" s="89"/>
      <c r="K128" s="98"/>
      <c r="L128" s="112"/>
      <c r="M128" s="8"/>
    </row>
    <row r="129" spans="1:20" ht="16.5" customHeight="1">
      <c r="A129" s="108" t="str">
        <f>B20</f>
        <v>五</v>
      </c>
      <c r="B129" s="166" t="s">
        <v>63</v>
      </c>
      <c r="C129" s="257"/>
      <c r="D129" s="85" t="str">
        <f>IF(C129,"公斤","")</f>
        <v/>
      </c>
      <c r="E129" s="257" t="s">
        <v>445</v>
      </c>
      <c r="F129" s="257"/>
      <c r="G129" s="117" t="s">
        <v>126</v>
      </c>
      <c r="H129" s="109"/>
      <c r="I129" s="88" t="s">
        <v>1</v>
      </c>
      <c r="J129" s="89"/>
      <c r="K129" s="257" t="s">
        <v>145</v>
      </c>
      <c r="L129" s="18"/>
      <c r="M129" s="248" t="s">
        <v>115</v>
      </c>
      <c r="N129" s="184" t="s">
        <v>166</v>
      </c>
    </row>
    <row r="130" spans="1:20" ht="16.5" customHeight="1">
      <c r="A130" s="110">
        <f>A20</f>
        <v>45226</v>
      </c>
      <c r="B130" s="257" t="s">
        <v>11</v>
      </c>
      <c r="C130" s="257">
        <v>10</v>
      </c>
      <c r="D130" s="85" t="str">
        <f>IF(C130,"公斤","")</f>
        <v>公斤</v>
      </c>
      <c r="E130" s="140" t="s">
        <v>423</v>
      </c>
      <c r="F130" s="18">
        <v>8</v>
      </c>
      <c r="G130" s="117" t="s">
        <v>413</v>
      </c>
      <c r="H130" s="118">
        <v>1</v>
      </c>
      <c r="I130" s="94" t="s">
        <v>10</v>
      </c>
      <c r="J130" s="95">
        <v>7</v>
      </c>
      <c r="K130" s="257" t="s">
        <v>93</v>
      </c>
      <c r="L130" s="18">
        <v>3</v>
      </c>
    </row>
    <row r="131" spans="1:20" ht="16.5" customHeight="1">
      <c r="A131" s="108"/>
      <c r="B131" s="257" t="s">
        <v>64</v>
      </c>
      <c r="C131" s="257">
        <v>0.4</v>
      </c>
      <c r="D131" s="85" t="str">
        <f>IF(C131,"公斤","")</f>
        <v>公斤</v>
      </c>
      <c r="E131" s="140"/>
      <c r="F131" s="18"/>
      <c r="G131" s="117" t="s">
        <v>30</v>
      </c>
      <c r="H131" s="118">
        <v>1</v>
      </c>
      <c r="I131" s="88" t="s">
        <v>87</v>
      </c>
      <c r="J131" s="89">
        <v>0.05</v>
      </c>
      <c r="K131" s="257" t="s">
        <v>147</v>
      </c>
      <c r="L131" s="18">
        <v>0.1</v>
      </c>
    </row>
    <row r="132" spans="1:20" ht="16.5" customHeight="1">
      <c r="A132" s="24"/>
      <c r="B132" s="120"/>
      <c r="C132" s="24"/>
      <c r="D132" s="24"/>
      <c r="E132" s="140" t="s">
        <v>74</v>
      </c>
      <c r="F132" s="18">
        <v>4</v>
      </c>
      <c r="G132" s="86" t="s">
        <v>28</v>
      </c>
      <c r="H132" s="92">
        <v>1</v>
      </c>
      <c r="I132" s="88"/>
      <c r="J132" s="89"/>
      <c r="K132" s="257" t="s">
        <v>87</v>
      </c>
      <c r="L132" s="18">
        <v>0.05</v>
      </c>
    </row>
    <row r="133" spans="1:20" ht="16.5" customHeight="1">
      <c r="A133" s="24"/>
      <c r="B133" s="257"/>
      <c r="C133" s="257"/>
      <c r="D133" s="24"/>
      <c r="E133" s="140" t="s">
        <v>256</v>
      </c>
      <c r="F133" s="18"/>
      <c r="G133" s="38" t="s">
        <v>48</v>
      </c>
      <c r="H133" s="83">
        <v>0.01</v>
      </c>
      <c r="I133" s="88"/>
      <c r="J133" s="89"/>
      <c r="K133" s="257"/>
      <c r="L133" s="18"/>
    </row>
    <row r="134" spans="1:20" ht="16.5" customHeight="1">
      <c r="A134" s="108"/>
      <c r="B134" s="120"/>
      <c r="C134" s="24"/>
      <c r="D134" s="24"/>
      <c r="E134" s="140" t="s">
        <v>87</v>
      </c>
      <c r="F134" s="18">
        <v>0.05</v>
      </c>
      <c r="G134" s="38" t="s">
        <v>87</v>
      </c>
      <c r="H134" s="83">
        <v>0.05</v>
      </c>
      <c r="I134" s="88"/>
      <c r="J134" s="89"/>
      <c r="K134" s="98"/>
      <c r="L134" s="112"/>
    </row>
    <row r="135" spans="1:20" ht="16.5" customHeight="1">
      <c r="A135" s="108" t="str">
        <f>B21</f>
        <v>一</v>
      </c>
      <c r="B135" s="275" t="s">
        <v>57</v>
      </c>
      <c r="C135" s="275"/>
      <c r="D135" s="24"/>
      <c r="E135" s="257" t="s">
        <v>450</v>
      </c>
      <c r="F135" s="257"/>
      <c r="G135" s="257" t="s">
        <v>372</v>
      </c>
      <c r="H135" s="18"/>
      <c r="I135" s="88" t="s">
        <v>1</v>
      </c>
      <c r="J135" s="89"/>
      <c r="K135" s="100" t="s">
        <v>100</v>
      </c>
      <c r="L135" s="96"/>
      <c r="M135" s="248" t="s">
        <v>114</v>
      </c>
      <c r="N135" s="72"/>
      <c r="O135" s="49"/>
      <c r="P135" s="69"/>
      <c r="Q135" s="71"/>
      <c r="R135" s="72"/>
      <c r="T135" s="72"/>
    </row>
    <row r="136" spans="1:20" ht="16.5" customHeight="1">
      <c r="A136" s="110">
        <f>A21</f>
        <v>45229</v>
      </c>
      <c r="B136" s="257" t="s">
        <v>11</v>
      </c>
      <c r="C136" s="257">
        <v>10</v>
      </c>
      <c r="D136" s="24"/>
      <c r="E136" s="140" t="s">
        <v>451</v>
      </c>
      <c r="F136" s="18">
        <v>6</v>
      </c>
      <c r="G136" s="140" t="s">
        <v>269</v>
      </c>
      <c r="H136" s="18">
        <v>5</v>
      </c>
      <c r="I136" s="94" t="s">
        <v>10</v>
      </c>
      <c r="J136" s="95">
        <v>7</v>
      </c>
      <c r="K136" s="101" t="s">
        <v>101</v>
      </c>
      <c r="L136" s="101">
        <v>0.1</v>
      </c>
      <c r="M136" s="246"/>
      <c r="N136" s="73"/>
      <c r="O136" s="49"/>
      <c r="P136" s="54"/>
      <c r="Q136" s="71"/>
      <c r="R136" s="73"/>
      <c r="T136" s="73"/>
    </row>
    <row r="137" spans="1:20" ht="16.5" customHeight="1">
      <c r="A137" s="108"/>
      <c r="B137" s="257"/>
      <c r="C137" s="257"/>
      <c r="D137" s="24"/>
      <c r="E137" s="140"/>
      <c r="F137" s="161"/>
      <c r="G137" s="140" t="s">
        <v>373</v>
      </c>
      <c r="H137" s="18">
        <v>2</v>
      </c>
      <c r="I137" s="88" t="s">
        <v>87</v>
      </c>
      <c r="J137" s="89">
        <v>0.05</v>
      </c>
      <c r="K137" s="88" t="s">
        <v>102</v>
      </c>
      <c r="L137" s="96">
        <v>1</v>
      </c>
      <c r="M137" s="133"/>
      <c r="N137" s="53"/>
      <c r="O137" s="74"/>
      <c r="P137" s="54"/>
      <c r="Q137" s="51"/>
      <c r="R137" s="53"/>
      <c r="T137" s="53"/>
    </row>
    <row r="138" spans="1:20" ht="16.5" customHeight="1">
      <c r="A138" s="24"/>
      <c r="B138" s="257"/>
      <c r="C138" s="257"/>
      <c r="D138" s="24"/>
      <c r="E138" s="140"/>
      <c r="F138" s="161"/>
      <c r="G138" s="140" t="s">
        <v>95</v>
      </c>
      <c r="H138" s="18">
        <v>0.01</v>
      </c>
      <c r="I138" s="88"/>
      <c r="J138" s="89"/>
      <c r="K138" s="88" t="s">
        <v>17</v>
      </c>
      <c r="L138" s="96">
        <v>0.05</v>
      </c>
      <c r="M138" s="135"/>
      <c r="N138" s="54"/>
      <c r="O138" s="49"/>
      <c r="P138" s="54"/>
      <c r="Q138" s="75"/>
      <c r="R138" s="54"/>
      <c r="T138" s="54"/>
    </row>
    <row r="139" spans="1:20" ht="16.5" customHeight="1">
      <c r="A139" s="24"/>
      <c r="B139" s="257"/>
      <c r="C139" s="257"/>
      <c r="D139" s="24"/>
      <c r="E139" s="140"/>
      <c r="F139" s="18"/>
      <c r="G139" s="140" t="s">
        <v>87</v>
      </c>
      <c r="H139" s="18">
        <v>0.05</v>
      </c>
      <c r="I139" s="88"/>
      <c r="J139" s="89"/>
      <c r="K139" s="38"/>
      <c r="L139" s="96"/>
      <c r="M139" s="135"/>
      <c r="N139" s="54"/>
      <c r="O139" s="49"/>
      <c r="P139" s="54"/>
      <c r="Q139" s="49"/>
      <c r="R139" s="54"/>
      <c r="T139" s="54"/>
    </row>
    <row r="140" spans="1:20" ht="16.5" customHeight="1">
      <c r="A140" s="24"/>
      <c r="B140" s="257"/>
      <c r="C140" s="257"/>
      <c r="D140" s="24"/>
      <c r="E140" s="38"/>
      <c r="F140" s="83"/>
      <c r="G140" s="38"/>
      <c r="H140" s="83"/>
      <c r="I140" s="88"/>
      <c r="J140" s="89"/>
      <c r="K140" s="99"/>
      <c r="L140" s="96"/>
      <c r="M140" s="8"/>
      <c r="N140" s="54"/>
      <c r="O140" s="76"/>
      <c r="P140" s="69"/>
      <c r="Q140" s="49"/>
      <c r="R140" s="54"/>
      <c r="T140" s="54"/>
    </row>
    <row r="141" spans="1:20" ht="16.5" customHeight="1">
      <c r="A141" s="108" t="str">
        <f>B22</f>
        <v>二</v>
      </c>
      <c r="B141" s="166" t="s">
        <v>0</v>
      </c>
      <c r="C141" s="257"/>
      <c r="D141" s="24"/>
      <c r="E141" s="257" t="s">
        <v>448</v>
      </c>
      <c r="F141" s="257"/>
      <c r="G141" s="257" t="s">
        <v>374</v>
      </c>
      <c r="H141" s="18"/>
      <c r="I141" s="88" t="s">
        <v>1</v>
      </c>
      <c r="J141" s="89"/>
      <c r="K141" s="91" t="s">
        <v>131</v>
      </c>
      <c r="L141" s="245"/>
      <c r="M141" s="250" t="s">
        <v>455</v>
      </c>
      <c r="N141" s="63"/>
      <c r="O141" s="69"/>
      <c r="P141" s="49"/>
      <c r="Q141" s="69"/>
      <c r="R141" s="71"/>
      <c r="T141" s="72"/>
    </row>
    <row r="142" spans="1:20" ht="16.5" customHeight="1">
      <c r="A142" s="110">
        <f>A22</f>
        <v>45230</v>
      </c>
      <c r="B142" s="257" t="s">
        <v>11</v>
      </c>
      <c r="C142" s="257">
        <v>7</v>
      </c>
      <c r="D142" s="24"/>
      <c r="E142" s="140" t="s">
        <v>449</v>
      </c>
      <c r="F142" s="18">
        <v>6</v>
      </c>
      <c r="G142" s="140" t="s">
        <v>288</v>
      </c>
      <c r="H142" s="18">
        <v>4</v>
      </c>
      <c r="I142" s="94" t="s">
        <v>10</v>
      </c>
      <c r="J142" s="95">
        <v>7</v>
      </c>
      <c r="K142" s="38" t="s">
        <v>28</v>
      </c>
      <c r="L142" s="96">
        <v>3</v>
      </c>
      <c r="M142" s="8"/>
      <c r="N142" s="77"/>
      <c r="O142" s="78"/>
      <c r="P142" s="49"/>
      <c r="Q142" s="54"/>
      <c r="R142" s="49"/>
      <c r="T142" s="53"/>
    </row>
    <row r="143" spans="1:20" ht="16.5" customHeight="1">
      <c r="A143" s="108"/>
      <c r="B143" s="257" t="s">
        <v>13</v>
      </c>
      <c r="C143" s="257">
        <v>3</v>
      </c>
      <c r="D143" s="24"/>
      <c r="E143" s="140" t="s">
        <v>259</v>
      </c>
      <c r="F143" s="18">
        <v>3</v>
      </c>
      <c r="G143" s="140" t="s">
        <v>244</v>
      </c>
      <c r="H143" s="18">
        <v>3</v>
      </c>
      <c r="I143" s="88" t="s">
        <v>87</v>
      </c>
      <c r="J143" s="89">
        <v>0.05</v>
      </c>
      <c r="K143" s="38" t="s">
        <v>20</v>
      </c>
      <c r="L143" s="96">
        <v>1</v>
      </c>
      <c r="M143" s="8"/>
      <c r="N143" s="63"/>
      <c r="O143" s="78"/>
      <c r="P143" s="74"/>
      <c r="Q143" s="54"/>
      <c r="R143" s="51"/>
      <c r="T143" s="53"/>
    </row>
    <row r="144" spans="1:20" ht="16.5" customHeight="1">
      <c r="A144" s="24"/>
      <c r="B144" s="120"/>
      <c r="C144" s="24"/>
      <c r="D144" s="24"/>
      <c r="E144" s="140" t="s">
        <v>87</v>
      </c>
      <c r="F144" s="18">
        <v>0.05</v>
      </c>
      <c r="G144" s="140" t="s">
        <v>292</v>
      </c>
      <c r="H144" s="18">
        <v>0.01</v>
      </c>
      <c r="I144" s="88"/>
      <c r="J144" s="89"/>
      <c r="K144" s="38" t="s">
        <v>17</v>
      </c>
      <c r="L144" s="96">
        <v>0.05</v>
      </c>
      <c r="M144" s="8"/>
      <c r="N144" s="77"/>
      <c r="O144" s="78"/>
      <c r="P144" s="49"/>
      <c r="Q144" s="54"/>
      <c r="R144" s="51"/>
      <c r="T144" s="53"/>
    </row>
    <row r="145" spans="1:20" ht="16.5" customHeight="1">
      <c r="A145" s="24"/>
      <c r="B145" s="257"/>
      <c r="C145" s="257"/>
      <c r="D145" s="24"/>
      <c r="E145" s="140"/>
      <c r="F145" s="18"/>
      <c r="G145" s="140" t="s">
        <v>73</v>
      </c>
      <c r="H145" s="18">
        <v>0.5</v>
      </c>
      <c r="I145" s="88"/>
      <c r="J145" s="89"/>
      <c r="K145" s="38"/>
      <c r="L145" s="96"/>
      <c r="M145" s="8"/>
      <c r="N145" s="49"/>
      <c r="O145" s="54"/>
      <c r="P145" s="49"/>
      <c r="Q145" s="54"/>
      <c r="R145" s="51"/>
      <c r="T145" s="53"/>
    </row>
    <row r="146" spans="1:20" ht="16.5" customHeight="1">
      <c r="A146" s="24"/>
      <c r="B146" s="257"/>
      <c r="C146" s="257"/>
      <c r="D146" s="24"/>
      <c r="E146" s="113"/>
      <c r="F146" s="40"/>
      <c r="G146" s="140" t="s">
        <v>87</v>
      </c>
      <c r="H146" s="18">
        <v>0.05</v>
      </c>
      <c r="I146" s="88"/>
      <c r="J146" s="89"/>
      <c r="K146" s="98"/>
      <c r="L146" s="112"/>
      <c r="M146" s="8"/>
      <c r="N146" s="79"/>
      <c r="O146" s="69"/>
      <c r="P146" s="76"/>
      <c r="Q146" s="69"/>
      <c r="R146" s="80"/>
      <c r="T146" s="69"/>
    </row>
    <row r="147" spans="1:20" ht="16.5" customHeight="1">
      <c r="A147" s="241" t="s">
        <v>379</v>
      </c>
      <c r="B147" s="151" t="s">
        <v>260</v>
      </c>
      <c r="C147" s="100"/>
      <c r="D147" s="85"/>
      <c r="E147" s="206" t="s">
        <v>263</v>
      </c>
      <c r="F147" s="206"/>
      <c r="G147" s="151" t="s">
        <v>378</v>
      </c>
      <c r="H147" s="151"/>
      <c r="I147" s="88" t="s">
        <v>1</v>
      </c>
      <c r="J147" s="89"/>
      <c r="K147" s="210" t="s">
        <v>310</v>
      </c>
      <c r="L147" s="255"/>
      <c r="M147" s="248" t="s">
        <v>118</v>
      </c>
    </row>
    <row r="148" spans="1:20" ht="16.5" customHeight="1">
      <c r="A148" s="110"/>
      <c r="B148" s="207" t="s">
        <v>205</v>
      </c>
      <c r="C148" s="206">
        <v>4</v>
      </c>
      <c r="D148" s="85"/>
      <c r="E148" s="240" t="s">
        <v>413</v>
      </c>
      <c r="F148" s="207">
        <v>1</v>
      </c>
      <c r="G148" s="256" t="s">
        <v>275</v>
      </c>
      <c r="H148" s="255">
        <v>4</v>
      </c>
      <c r="I148" s="94" t="s">
        <v>10</v>
      </c>
      <c r="J148" s="95">
        <v>7</v>
      </c>
      <c r="K148" s="210" t="s">
        <v>146</v>
      </c>
      <c r="L148" s="255">
        <v>1.1000000000000001</v>
      </c>
    </row>
    <row r="149" spans="1:20" ht="16.5" customHeight="1">
      <c r="A149" s="115"/>
      <c r="B149" s="120"/>
      <c r="C149" s="24"/>
      <c r="D149" s="85"/>
      <c r="E149" s="240" t="s">
        <v>223</v>
      </c>
      <c r="F149" s="207">
        <v>4</v>
      </c>
      <c r="G149" s="86"/>
      <c r="H149" s="92"/>
      <c r="I149" s="88" t="s">
        <v>87</v>
      </c>
      <c r="J149" s="89">
        <v>0.05</v>
      </c>
      <c r="K149" s="210" t="s">
        <v>311</v>
      </c>
      <c r="L149" s="255">
        <v>3</v>
      </c>
      <c r="M149" s="8"/>
    </row>
    <row r="150" spans="1:20" ht="16.5" customHeight="1">
      <c r="A150" s="24"/>
      <c r="B150" s="120"/>
      <c r="C150" s="24"/>
      <c r="D150" s="24"/>
      <c r="E150" s="240" t="s">
        <v>264</v>
      </c>
      <c r="F150" s="207">
        <v>1</v>
      </c>
      <c r="G150" s="86"/>
      <c r="H150" s="92"/>
      <c r="I150" s="88"/>
      <c r="J150" s="89"/>
      <c r="K150" s="210" t="s">
        <v>312</v>
      </c>
      <c r="L150" s="255">
        <v>1</v>
      </c>
      <c r="M150" s="8"/>
    </row>
    <row r="151" spans="1:20" ht="16.5" customHeight="1">
      <c r="A151" s="24"/>
      <c r="B151" s="120"/>
      <c r="C151" s="24"/>
      <c r="D151" s="24"/>
      <c r="E151" s="240" t="s">
        <v>265</v>
      </c>
      <c r="F151" s="207">
        <v>1</v>
      </c>
      <c r="G151" s="38"/>
      <c r="H151" s="83"/>
      <c r="I151" s="88"/>
      <c r="J151" s="89"/>
      <c r="K151" s="210" t="s">
        <v>313</v>
      </c>
      <c r="L151" s="255">
        <v>0.1</v>
      </c>
      <c r="M151" s="8"/>
    </row>
    <row r="152" spans="1:20" ht="16.5" customHeight="1">
      <c r="A152" s="108"/>
      <c r="B152" s="120"/>
      <c r="C152" s="24"/>
      <c r="D152" s="85" t="str">
        <f>IF(C139,"公斤","")</f>
        <v/>
      </c>
      <c r="E152" s="240"/>
      <c r="F152" s="207"/>
      <c r="G152" s="106"/>
      <c r="H152" s="93"/>
      <c r="I152" s="88"/>
      <c r="J152" s="89"/>
      <c r="K152" s="98"/>
      <c r="L152" s="112"/>
      <c r="M152" s="8"/>
    </row>
    <row r="153" spans="1:20" s="17" customFormat="1" ht="16.2" customHeight="1">
      <c r="A153" s="24" t="s">
        <v>380</v>
      </c>
      <c r="B153" s="151" t="s">
        <v>0</v>
      </c>
      <c r="C153" s="206"/>
      <c r="D153" s="85"/>
      <c r="E153" s="206" t="s">
        <v>426</v>
      </c>
      <c r="F153" s="206"/>
      <c r="G153" s="206" t="s">
        <v>381</v>
      </c>
      <c r="H153" s="207"/>
      <c r="I153" s="88"/>
      <c r="J153" s="89"/>
      <c r="K153" s="206" t="s">
        <v>386</v>
      </c>
      <c r="L153" s="207"/>
      <c r="M153" s="248" t="s">
        <v>169</v>
      </c>
      <c r="O153" s="10"/>
      <c r="P153" s="10"/>
      <c r="Q153" s="10"/>
      <c r="R153" s="10"/>
    </row>
    <row r="154" spans="1:20" s="17" customFormat="1" ht="16.2" customHeight="1">
      <c r="A154" s="119"/>
      <c r="B154" s="206" t="s">
        <v>11</v>
      </c>
      <c r="C154" s="206">
        <v>7</v>
      </c>
      <c r="D154" s="85"/>
      <c r="E154" s="240" t="s">
        <v>452</v>
      </c>
      <c r="F154" s="207">
        <v>1</v>
      </c>
      <c r="G154" s="240" t="s">
        <v>97</v>
      </c>
      <c r="H154" s="207">
        <v>1.2</v>
      </c>
      <c r="I154" s="94"/>
      <c r="J154" s="95"/>
      <c r="K154" s="206" t="s">
        <v>387</v>
      </c>
      <c r="L154" s="207">
        <v>1.5</v>
      </c>
      <c r="M154" s="8"/>
      <c r="O154" s="10"/>
      <c r="P154" s="10"/>
      <c r="Q154" s="10"/>
      <c r="R154" s="10"/>
    </row>
    <row r="155" spans="1:20" s="17" customFormat="1" ht="16.2" customHeight="1">
      <c r="A155" s="115"/>
      <c r="B155" s="206" t="s">
        <v>13</v>
      </c>
      <c r="C155" s="206">
        <v>3</v>
      </c>
      <c r="D155" s="85"/>
      <c r="E155" s="240" t="s">
        <v>79</v>
      </c>
      <c r="F155" s="207">
        <v>3</v>
      </c>
      <c r="G155" s="240" t="s">
        <v>109</v>
      </c>
      <c r="H155" s="207">
        <v>6</v>
      </c>
      <c r="I155" s="88"/>
      <c r="J155" s="89"/>
      <c r="K155" s="206" t="s">
        <v>154</v>
      </c>
      <c r="L155" s="207">
        <v>1</v>
      </c>
      <c r="O155" s="10"/>
      <c r="P155" s="10"/>
      <c r="Q155" s="10"/>
      <c r="R155" s="10"/>
    </row>
    <row r="156" spans="1:20" s="17" customFormat="1" ht="16.2" customHeight="1">
      <c r="A156" s="115"/>
      <c r="B156" s="115"/>
      <c r="C156" s="115"/>
      <c r="D156" s="85"/>
      <c r="E156" s="240"/>
      <c r="F156" s="207"/>
      <c r="G156" s="240" t="s">
        <v>139</v>
      </c>
      <c r="H156" s="207">
        <v>0.01</v>
      </c>
      <c r="I156" s="88"/>
      <c r="J156" s="89"/>
      <c r="K156" s="38"/>
      <c r="L156" s="96"/>
      <c r="M156" s="8"/>
      <c r="O156" s="10"/>
      <c r="P156" s="10"/>
      <c r="Q156" s="10"/>
      <c r="R156" s="10"/>
    </row>
    <row r="157" spans="1:20" s="17" customFormat="1" ht="16.2" customHeight="1">
      <c r="A157" s="115"/>
      <c r="B157" s="115"/>
      <c r="C157" s="115"/>
      <c r="D157" s="85"/>
      <c r="E157" s="240" t="s">
        <v>87</v>
      </c>
      <c r="F157" s="207">
        <v>0.05</v>
      </c>
      <c r="G157" s="240" t="s">
        <v>87</v>
      </c>
      <c r="H157" s="207">
        <v>0.05</v>
      </c>
      <c r="I157" s="88"/>
      <c r="J157" s="89"/>
      <c r="K157" s="38"/>
      <c r="L157" s="96"/>
      <c r="M157" s="8"/>
      <c r="O157" s="10"/>
      <c r="P157" s="10"/>
      <c r="Q157" s="10"/>
      <c r="R157" s="10"/>
    </row>
    <row r="158" spans="1:20" s="17" customFormat="1" ht="16.2" customHeight="1">
      <c r="A158" s="115"/>
      <c r="B158" s="115"/>
      <c r="C158" s="115"/>
      <c r="D158" s="85"/>
      <c r="E158" s="113"/>
      <c r="F158" s="40"/>
      <c r="G158" s="106"/>
      <c r="H158" s="93"/>
      <c r="I158" s="88"/>
      <c r="J158" s="89"/>
      <c r="K158" s="38"/>
      <c r="L158" s="96"/>
      <c r="M158" s="8"/>
      <c r="O158" s="10"/>
      <c r="P158" s="10"/>
      <c r="Q158" s="10"/>
      <c r="R158" s="10"/>
    </row>
    <row r="159" spans="1:20" s="17" customFormat="1" ht="16.2" customHeight="1">
      <c r="A159" s="24" t="s">
        <v>66</v>
      </c>
      <c r="B159" s="151" t="s">
        <v>65</v>
      </c>
      <c r="C159" s="206"/>
      <c r="D159" s="85"/>
      <c r="E159" s="210" t="s">
        <v>422</v>
      </c>
      <c r="F159" s="210"/>
      <c r="G159" s="117" t="s">
        <v>383</v>
      </c>
      <c r="H159" s="243"/>
      <c r="I159" s="88"/>
      <c r="J159" s="89"/>
      <c r="K159" s="206" t="s">
        <v>145</v>
      </c>
      <c r="L159" s="207"/>
      <c r="M159" s="248" t="s">
        <v>115</v>
      </c>
      <c r="N159" s="184" t="s">
        <v>166</v>
      </c>
      <c r="O159" s="10"/>
      <c r="P159" s="10"/>
      <c r="Q159" s="10"/>
      <c r="R159" s="10"/>
    </row>
    <row r="160" spans="1:20" s="17" customFormat="1" ht="16.2" customHeight="1">
      <c r="A160" s="119"/>
      <c r="B160" s="206" t="s">
        <v>11</v>
      </c>
      <c r="C160" s="206">
        <v>10</v>
      </c>
      <c r="D160" s="85"/>
      <c r="E160" s="140" t="s">
        <v>423</v>
      </c>
      <c r="F160" s="18">
        <v>8</v>
      </c>
      <c r="G160" s="117" t="s">
        <v>156</v>
      </c>
      <c r="H160" s="243">
        <v>1.5</v>
      </c>
      <c r="I160" s="94"/>
      <c r="J160" s="95"/>
      <c r="K160" s="206" t="s">
        <v>93</v>
      </c>
      <c r="L160" s="207">
        <v>3</v>
      </c>
      <c r="O160" s="10"/>
      <c r="P160" s="10"/>
      <c r="Q160" s="10"/>
      <c r="R160" s="10"/>
    </row>
    <row r="161" spans="1:18" s="17" customFormat="1" ht="16.2" customHeight="1">
      <c r="A161" s="115"/>
      <c r="B161" s="206" t="s">
        <v>262</v>
      </c>
      <c r="C161" s="206">
        <v>0.05</v>
      </c>
      <c r="D161" s="85"/>
      <c r="E161" s="256"/>
      <c r="F161" s="255"/>
      <c r="G161" s="117" t="s">
        <v>74</v>
      </c>
      <c r="H161" s="243">
        <v>4</v>
      </c>
      <c r="I161" s="88"/>
      <c r="J161" s="89"/>
      <c r="K161" s="206" t="s">
        <v>334</v>
      </c>
      <c r="L161" s="207">
        <v>0.1</v>
      </c>
      <c r="O161" s="10"/>
      <c r="P161" s="10"/>
      <c r="Q161" s="10"/>
      <c r="R161" s="10"/>
    </row>
    <row r="162" spans="1:18" s="17" customFormat="1" ht="16.2" customHeight="1">
      <c r="A162" s="115"/>
      <c r="B162" s="115"/>
      <c r="C162" s="115"/>
      <c r="D162" s="85"/>
      <c r="E162" s="256" t="s">
        <v>74</v>
      </c>
      <c r="F162" s="255">
        <v>4</v>
      </c>
      <c r="G162" s="240" t="s">
        <v>73</v>
      </c>
      <c r="H162" s="207">
        <v>1</v>
      </c>
      <c r="I162" s="88"/>
      <c r="J162" s="89"/>
      <c r="K162" s="117"/>
      <c r="L162" s="243"/>
      <c r="O162" s="10"/>
      <c r="P162" s="10"/>
      <c r="Q162" s="10"/>
      <c r="R162" s="10"/>
    </row>
    <row r="163" spans="1:18" s="17" customFormat="1" ht="16.2" customHeight="1">
      <c r="A163" s="115"/>
      <c r="B163" s="115"/>
      <c r="C163" s="115"/>
      <c r="D163" s="85"/>
      <c r="E163" s="256" t="s">
        <v>87</v>
      </c>
      <c r="F163" s="255">
        <v>0.05</v>
      </c>
      <c r="G163" s="240" t="s">
        <v>87</v>
      </c>
      <c r="H163" s="207">
        <v>0.05</v>
      </c>
      <c r="I163" s="88"/>
      <c r="J163" s="89"/>
      <c r="K163" s="206" t="s">
        <v>87</v>
      </c>
      <c r="L163" s="207">
        <v>0.05</v>
      </c>
      <c r="O163" s="10"/>
      <c r="P163" s="10"/>
      <c r="Q163" s="10"/>
      <c r="R163" s="10"/>
    </row>
    <row r="164" spans="1:18" s="17" customFormat="1" ht="16.2" customHeight="1">
      <c r="A164" s="171"/>
      <c r="B164" s="257"/>
      <c r="C164" s="257"/>
      <c r="D164" s="85"/>
      <c r="E164" s="140"/>
      <c r="F164" s="18"/>
      <c r="G164" s="38"/>
      <c r="H164" s="83"/>
      <c r="I164" s="88"/>
      <c r="J164" s="89"/>
      <c r="K164" s="99"/>
      <c r="L164" s="96"/>
      <c r="O164" s="10"/>
      <c r="P164" s="10"/>
      <c r="Q164" s="10"/>
      <c r="R164" s="10"/>
    </row>
    <row r="165" spans="1:18" ht="15.9" customHeight="1">
      <c r="A165" s="131"/>
      <c r="B165" s="157"/>
      <c r="C165" s="131"/>
      <c r="D165" s="131"/>
      <c r="E165" s="141"/>
      <c r="F165" s="158"/>
      <c r="G165" s="149"/>
      <c r="H165" s="150"/>
      <c r="I165" s="131"/>
      <c r="J165" s="131"/>
      <c r="K165" s="132"/>
      <c r="L165" s="138"/>
    </row>
    <row r="166" spans="1:18" ht="15.9" customHeight="1">
      <c r="A166" s="24"/>
      <c r="B166" s="120"/>
      <c r="C166" s="24"/>
      <c r="D166" s="24"/>
      <c r="E166" s="106"/>
      <c r="F166" s="93"/>
      <c r="G166" s="24"/>
      <c r="H166" s="24"/>
      <c r="I166" s="24"/>
      <c r="J166" s="24"/>
      <c r="K166" s="38"/>
      <c r="L166" s="96"/>
    </row>
    <row r="167" spans="1:18" ht="15.9" customHeight="1">
      <c r="A167" s="61"/>
      <c r="C167" s="4"/>
      <c r="D167" s="4"/>
      <c r="E167" s="43"/>
      <c r="F167" s="43"/>
      <c r="G167" s="4"/>
      <c r="H167" s="4"/>
    </row>
  </sheetData>
  <mergeCells count="15">
    <mergeCell ref="B117:C117"/>
    <mergeCell ref="B123:C123"/>
    <mergeCell ref="B135:C135"/>
    <mergeCell ref="B81:C81"/>
    <mergeCell ref="B87:C87"/>
    <mergeCell ref="B93:C93"/>
    <mergeCell ref="B99:C99"/>
    <mergeCell ref="B105:C105"/>
    <mergeCell ref="B111:C111"/>
    <mergeCell ref="B75:C75"/>
    <mergeCell ref="B27:C27"/>
    <mergeCell ref="B39:C39"/>
    <mergeCell ref="B45:C45"/>
    <mergeCell ref="B51:C51"/>
    <mergeCell ref="B57:C57"/>
  </mergeCells>
  <phoneticPr fontId="1" type="noConversion"/>
  <printOptions horizontalCentered="1"/>
  <pageMargins left="3.937007874015748E-2" right="3.937007874015748E-2" top="0" bottom="0" header="0.11811023622047245" footer="0.11811023622047245"/>
  <pageSetup paperSize="9" scale="105" orientation="landscape" r:id="rId1"/>
  <rowBreaks count="5" manualBreakCount="5">
    <brk id="24" max="15" man="1"/>
    <brk id="56" max="15" man="1"/>
    <brk id="74" max="15" man="1"/>
    <brk id="104" max="15" man="1"/>
    <brk id="134" max="15" man="1"/>
  </rowBreaks>
  <colBreaks count="1" manualBreakCount="1">
    <brk id="14" max="16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B30" sqref="B30"/>
    </sheetView>
  </sheetViews>
  <sheetFormatPr defaultRowHeight="16.2"/>
  <cols>
    <col min="2" max="14" width="5.6640625" customWidth="1"/>
  </cols>
  <sheetData>
    <row r="1" spans="1:14">
      <c r="A1" t="s">
        <v>190</v>
      </c>
      <c r="C1" s="225" t="s">
        <v>193</v>
      </c>
      <c r="D1" s="226"/>
      <c r="E1" s="225" t="s">
        <v>195</v>
      </c>
      <c r="F1" s="226"/>
      <c r="G1" s="225" t="s">
        <v>196</v>
      </c>
      <c r="H1" s="226"/>
      <c r="I1" s="225" t="s">
        <v>197</v>
      </c>
      <c r="J1" s="226"/>
      <c r="K1" t="s">
        <v>198</v>
      </c>
      <c r="M1" s="225" t="s">
        <v>194</v>
      </c>
      <c r="N1" s="226"/>
    </row>
    <row r="2" spans="1:14">
      <c r="A2" s="228" t="s">
        <v>191</v>
      </c>
      <c r="B2" s="228" t="s">
        <v>192</v>
      </c>
      <c r="C2" s="235" t="s">
        <v>167</v>
      </c>
      <c r="D2" s="34" t="s">
        <v>168</v>
      </c>
      <c r="E2" s="194" t="s">
        <v>167</v>
      </c>
      <c r="F2" s="60" t="s">
        <v>168</v>
      </c>
      <c r="G2" s="233" t="s">
        <v>167</v>
      </c>
      <c r="H2" s="232" t="s">
        <v>168</v>
      </c>
      <c r="I2" s="194" t="s">
        <v>167</v>
      </c>
      <c r="J2" s="34" t="s">
        <v>168</v>
      </c>
      <c r="K2" s="194" t="s">
        <v>167</v>
      </c>
      <c r="L2" s="34" t="s">
        <v>168</v>
      </c>
      <c r="M2" s="194" t="s">
        <v>167</v>
      </c>
      <c r="N2" s="34" t="s">
        <v>168</v>
      </c>
    </row>
    <row r="3" spans="1:14">
      <c r="A3" s="125">
        <v>45201</v>
      </c>
      <c r="B3" s="123" t="str">
        <f>IF(A3="","",RIGHT(TEXT(WEEKDAY(A3),"[$-404]aaaa;@"),1))</f>
        <v>一</v>
      </c>
      <c r="C3" s="228" t="s">
        <v>114</v>
      </c>
      <c r="E3" s="228" t="s">
        <v>114</v>
      </c>
      <c r="G3" s="228" t="s">
        <v>114</v>
      </c>
      <c r="I3" s="228" t="s">
        <v>114</v>
      </c>
      <c r="K3" s="228" t="s">
        <v>114</v>
      </c>
      <c r="M3" s="228" t="s">
        <v>114</v>
      </c>
    </row>
    <row r="4" spans="1:14">
      <c r="A4" s="125">
        <f>IF(A3="","",IF(MONTH(A3)&lt;&gt;MONTH(A3+1),"",A3+1))</f>
        <v>45202</v>
      </c>
      <c r="B4" s="123" t="str">
        <f t="shared" ref="B4:B22" si="0">IF(A4="","",RIGHT(TEXT(WEEKDAY(A4),"[$-404]aaaa;@"),1))</f>
        <v>二</v>
      </c>
      <c r="C4" s="229" t="s">
        <v>186</v>
      </c>
      <c r="E4" s="229" t="s">
        <v>186</v>
      </c>
      <c r="G4" s="229" t="s">
        <v>186</v>
      </c>
      <c r="I4" s="229" t="s">
        <v>186</v>
      </c>
      <c r="K4" s="229" t="s">
        <v>186</v>
      </c>
      <c r="M4" s="229" t="s">
        <v>186</v>
      </c>
    </row>
    <row r="5" spans="1:14" ht="16.5" customHeight="1">
      <c r="A5" s="125">
        <f>IF(A4="","",IF(MONTH(A4)&lt;&gt;MONTH(A4+1),"",A4+1))</f>
        <v>45203</v>
      </c>
      <c r="B5" s="123" t="str">
        <f>IF(A5="","",RIGHT(TEXT(WEEKDAY(A5),"[$-404]aaaa;@"),1))</f>
        <v>三</v>
      </c>
      <c r="C5" s="176" t="s">
        <v>181</v>
      </c>
      <c r="E5" s="176" t="s">
        <v>181</v>
      </c>
      <c r="G5" s="176" t="s">
        <v>181</v>
      </c>
      <c r="I5" s="176" t="s">
        <v>181</v>
      </c>
      <c r="K5" s="176" t="s">
        <v>181</v>
      </c>
      <c r="M5" s="176" t="s">
        <v>181</v>
      </c>
    </row>
    <row r="6" spans="1:14">
      <c r="A6" s="125">
        <f>IF(A5="","",IF(MONTH(A5)&lt;&gt;MONTH(A5+1),"",A5+1))</f>
        <v>45204</v>
      </c>
      <c r="B6" s="123" t="str">
        <f t="shared" si="0"/>
        <v>四</v>
      </c>
      <c r="C6" s="228" t="s">
        <v>183</v>
      </c>
      <c r="E6" s="228" t="s">
        <v>183</v>
      </c>
      <c r="G6" s="228" t="s">
        <v>183</v>
      </c>
      <c r="I6" s="228" t="s">
        <v>183</v>
      </c>
      <c r="K6" s="228" t="s">
        <v>183</v>
      </c>
      <c r="M6" s="228" t="s">
        <v>183</v>
      </c>
    </row>
    <row r="7" spans="1:14">
      <c r="A7" s="125">
        <f t="shared" ref="A7:A19" si="1">IF(A6="","",IF(MONTH(A6)&lt;&gt;MONTH(A6+1),"",A6+1))</f>
        <v>45205</v>
      </c>
      <c r="B7" s="123" t="str">
        <f t="shared" si="0"/>
        <v>五</v>
      </c>
      <c r="C7" s="230" t="s">
        <v>180</v>
      </c>
      <c r="D7" s="231" t="s">
        <v>166</v>
      </c>
      <c r="E7" s="230" t="s">
        <v>180</v>
      </c>
      <c r="F7" s="231" t="s">
        <v>166</v>
      </c>
      <c r="G7" s="230" t="s">
        <v>180</v>
      </c>
      <c r="H7" s="231" t="s">
        <v>166</v>
      </c>
      <c r="I7" s="230" t="s">
        <v>180</v>
      </c>
      <c r="J7" s="231" t="s">
        <v>166</v>
      </c>
      <c r="K7" s="239" t="s">
        <v>180</v>
      </c>
      <c r="L7" s="231" t="s">
        <v>166</v>
      </c>
      <c r="M7" s="230" t="s">
        <v>180</v>
      </c>
      <c r="N7" s="227" t="s">
        <v>166</v>
      </c>
    </row>
    <row r="8" spans="1:14" ht="16.5" customHeight="1">
      <c r="A8" s="125">
        <f>IF(A7="","",IF(MONTH(A7)&lt;&gt;MONTH(A7+1),"",A7+5))</f>
        <v>45210</v>
      </c>
      <c r="B8" s="123" t="str">
        <f t="shared" si="0"/>
        <v>三</v>
      </c>
      <c r="C8" s="176" t="s">
        <v>181</v>
      </c>
      <c r="E8" s="176" t="s">
        <v>181</v>
      </c>
      <c r="G8" s="176" t="s">
        <v>181</v>
      </c>
      <c r="I8" s="176" t="s">
        <v>181</v>
      </c>
      <c r="K8" s="176" t="s">
        <v>181</v>
      </c>
      <c r="M8" s="176" t="s">
        <v>181</v>
      </c>
    </row>
    <row r="9" spans="1:14">
      <c r="A9" s="125">
        <f t="shared" si="1"/>
        <v>45211</v>
      </c>
      <c r="B9" s="123" t="str">
        <f t="shared" si="0"/>
        <v>四</v>
      </c>
      <c r="C9" s="228" t="s">
        <v>114</v>
      </c>
      <c r="E9" s="228" t="s">
        <v>114</v>
      </c>
      <c r="G9" s="228" t="s">
        <v>114</v>
      </c>
      <c r="I9" s="228" t="s">
        <v>114</v>
      </c>
      <c r="K9" s="228" t="s">
        <v>114</v>
      </c>
      <c r="M9" s="228" t="s">
        <v>114</v>
      </c>
    </row>
    <row r="10" spans="1:14">
      <c r="A10" s="125">
        <f>IF(A9="","",IF(MONTH(A9)&lt;&gt;MONTH(A9+1),"",A9+1))</f>
        <v>45212</v>
      </c>
      <c r="B10" s="123" t="str">
        <f t="shared" si="0"/>
        <v>五</v>
      </c>
      <c r="C10" s="230" t="s">
        <v>180</v>
      </c>
      <c r="D10" s="231" t="s">
        <v>166</v>
      </c>
      <c r="E10" s="230" t="s">
        <v>180</v>
      </c>
      <c r="F10" s="231" t="s">
        <v>166</v>
      </c>
      <c r="G10" s="230" t="s">
        <v>180</v>
      </c>
      <c r="H10" s="231" t="s">
        <v>166</v>
      </c>
      <c r="I10" s="230" t="s">
        <v>180</v>
      </c>
      <c r="J10" s="231" t="s">
        <v>166</v>
      </c>
      <c r="K10" s="230" t="s">
        <v>180</v>
      </c>
      <c r="L10" s="231" t="s">
        <v>166</v>
      </c>
      <c r="M10" s="230" t="s">
        <v>180</v>
      </c>
      <c r="N10" s="227" t="s">
        <v>166</v>
      </c>
    </row>
    <row r="11" spans="1:14">
      <c r="A11" s="125">
        <f>IF(A10="","",IF(MONTH(A10)&lt;&gt;MONTH(A10+1),"",A10+3))</f>
        <v>45215</v>
      </c>
      <c r="B11" s="123" t="str">
        <f t="shared" si="0"/>
        <v>一</v>
      </c>
      <c r="C11" s="228" t="s">
        <v>114</v>
      </c>
      <c r="E11" s="228" t="s">
        <v>114</v>
      </c>
      <c r="G11" s="228" t="s">
        <v>114</v>
      </c>
      <c r="I11" s="228" t="s">
        <v>114</v>
      </c>
      <c r="K11" s="228" t="s">
        <v>114</v>
      </c>
      <c r="M11" s="228" t="s">
        <v>114</v>
      </c>
    </row>
    <row r="12" spans="1:14">
      <c r="A12" s="125">
        <f t="shared" si="1"/>
        <v>45216</v>
      </c>
      <c r="B12" s="123" t="str">
        <f t="shared" si="0"/>
        <v>二</v>
      </c>
      <c r="C12" s="237" t="s">
        <v>189</v>
      </c>
      <c r="E12" s="228" t="s">
        <v>183</v>
      </c>
      <c r="G12" s="228" t="s">
        <v>183</v>
      </c>
      <c r="I12" s="237" t="s">
        <v>189</v>
      </c>
      <c r="K12" s="237" t="s">
        <v>116</v>
      </c>
      <c r="M12" s="237" t="s">
        <v>189</v>
      </c>
    </row>
    <row r="13" spans="1:14" ht="16.5" customHeight="1">
      <c r="A13" s="125">
        <f t="shared" si="1"/>
        <v>45217</v>
      </c>
      <c r="B13" s="123" t="str">
        <f t="shared" si="0"/>
        <v>三</v>
      </c>
      <c r="C13" s="176" t="s">
        <v>181</v>
      </c>
      <c r="E13" s="176" t="s">
        <v>181</v>
      </c>
      <c r="G13" s="176" t="s">
        <v>181</v>
      </c>
      <c r="I13" s="176" t="s">
        <v>181</v>
      </c>
      <c r="K13" s="176" t="s">
        <v>181</v>
      </c>
      <c r="M13" s="176" t="s">
        <v>181</v>
      </c>
    </row>
    <row r="14" spans="1:14">
      <c r="A14" s="125">
        <f t="shared" si="1"/>
        <v>45218</v>
      </c>
      <c r="B14" s="123" t="str">
        <f t="shared" si="0"/>
        <v>四</v>
      </c>
      <c r="C14" s="228" t="s">
        <v>199</v>
      </c>
      <c r="E14" s="228" t="s">
        <v>199</v>
      </c>
      <c r="G14" s="228" t="s">
        <v>199</v>
      </c>
      <c r="I14" s="228" t="s">
        <v>199</v>
      </c>
      <c r="K14" s="228" t="s">
        <v>199</v>
      </c>
      <c r="M14" s="229" t="s">
        <v>460</v>
      </c>
    </row>
    <row r="15" spans="1:14">
      <c r="A15" s="125">
        <f>IF(A14="","",IF(MONTH(A14)&lt;&gt;MONTH(A14+1),"",A14+1))</f>
        <v>45219</v>
      </c>
      <c r="B15" s="123" t="str">
        <f t="shared" si="0"/>
        <v>五</v>
      </c>
      <c r="C15" s="230" t="s">
        <v>180</v>
      </c>
      <c r="D15" s="231" t="s">
        <v>166</v>
      </c>
      <c r="E15" s="230" t="s">
        <v>180</v>
      </c>
      <c r="F15" s="231" t="s">
        <v>166</v>
      </c>
      <c r="G15" s="230" t="s">
        <v>180</v>
      </c>
      <c r="H15" s="231" t="s">
        <v>166</v>
      </c>
      <c r="I15" s="230" t="s">
        <v>180</v>
      </c>
      <c r="J15" s="231" t="s">
        <v>166</v>
      </c>
      <c r="K15" s="236" t="s">
        <v>200</v>
      </c>
      <c r="L15" s="231" t="s">
        <v>166</v>
      </c>
      <c r="M15" s="230" t="s">
        <v>180</v>
      </c>
      <c r="N15" s="227" t="s">
        <v>166</v>
      </c>
    </row>
    <row r="16" spans="1:14">
      <c r="A16" s="125">
        <f>IF(A15="","",IF(MONTH(A15)&lt;&gt;MONTH(A15+1),"",A15+3))</f>
        <v>45222</v>
      </c>
      <c r="B16" s="123" t="str">
        <f t="shared" si="0"/>
        <v>一</v>
      </c>
      <c r="C16" s="228" t="s">
        <v>114</v>
      </c>
      <c r="E16" s="228" t="s">
        <v>114</v>
      </c>
      <c r="G16" s="228" t="s">
        <v>114</v>
      </c>
      <c r="I16" s="228" t="s">
        <v>114</v>
      </c>
      <c r="K16" s="228" t="s">
        <v>114</v>
      </c>
      <c r="M16" s="228" t="s">
        <v>114</v>
      </c>
    </row>
    <row r="17" spans="1:14">
      <c r="A17" s="125">
        <f t="shared" si="1"/>
        <v>45223</v>
      </c>
      <c r="B17" s="123" t="str">
        <f t="shared" si="0"/>
        <v>二</v>
      </c>
      <c r="C17" s="234" t="s">
        <v>184</v>
      </c>
      <c r="E17" s="234" t="s">
        <v>184</v>
      </c>
      <c r="G17" s="234" t="s">
        <v>184</v>
      </c>
      <c r="I17" s="237" t="s">
        <v>189</v>
      </c>
      <c r="K17" s="237" t="s">
        <v>116</v>
      </c>
      <c r="M17" s="237" t="s">
        <v>189</v>
      </c>
    </row>
    <row r="18" spans="1:14" ht="16.5" customHeight="1">
      <c r="A18" s="125">
        <f t="shared" si="1"/>
        <v>45224</v>
      </c>
      <c r="B18" s="123" t="str">
        <f t="shared" si="0"/>
        <v>三</v>
      </c>
      <c r="C18" s="176" t="s">
        <v>181</v>
      </c>
      <c r="E18" s="176" t="s">
        <v>181</v>
      </c>
      <c r="G18" s="176" t="s">
        <v>181</v>
      </c>
      <c r="I18" s="176" t="s">
        <v>181</v>
      </c>
      <c r="K18" s="176" t="s">
        <v>181</v>
      </c>
      <c r="M18" s="176" t="s">
        <v>181</v>
      </c>
    </row>
    <row r="19" spans="1:14">
      <c r="A19" s="125">
        <f t="shared" si="1"/>
        <v>45225</v>
      </c>
      <c r="B19" s="123" t="str">
        <f t="shared" si="0"/>
        <v>四</v>
      </c>
      <c r="C19" s="228" t="s">
        <v>183</v>
      </c>
      <c r="E19" s="228" t="s">
        <v>183</v>
      </c>
      <c r="G19" s="228" t="s">
        <v>183</v>
      </c>
      <c r="I19" s="228" t="s">
        <v>183</v>
      </c>
      <c r="K19" s="228" t="s">
        <v>183</v>
      </c>
      <c r="M19" s="228" t="s">
        <v>183</v>
      </c>
    </row>
    <row r="20" spans="1:14">
      <c r="A20" s="125">
        <f>IF(A19="","",IF(MONTH(A19)&lt;&gt;MONTH(A19+1),"",A19+1))</f>
        <v>45226</v>
      </c>
      <c r="B20" s="123" t="str">
        <f t="shared" si="0"/>
        <v>五</v>
      </c>
      <c r="C20" s="230" t="s">
        <v>180</v>
      </c>
      <c r="D20" s="231" t="s">
        <v>166</v>
      </c>
      <c r="E20" s="230" t="s">
        <v>180</v>
      </c>
      <c r="F20" s="231" t="s">
        <v>166</v>
      </c>
      <c r="G20" s="230" t="s">
        <v>180</v>
      </c>
      <c r="H20" s="231" t="s">
        <v>166</v>
      </c>
      <c r="I20" s="230" t="s">
        <v>180</v>
      </c>
      <c r="J20" s="231" t="s">
        <v>166</v>
      </c>
      <c r="K20" s="234" t="s">
        <v>115</v>
      </c>
      <c r="L20" s="231" t="s">
        <v>166</v>
      </c>
      <c r="M20" s="230" t="s">
        <v>180</v>
      </c>
      <c r="N20" s="227" t="s">
        <v>166</v>
      </c>
    </row>
    <row r="21" spans="1:14">
      <c r="A21" s="125">
        <f>IF(A20="","",IF(MONTH(A20)&lt;&gt;MONTH(A20+1),"",A20+3))</f>
        <v>45229</v>
      </c>
      <c r="B21" s="123" t="str">
        <f t="shared" si="0"/>
        <v>一</v>
      </c>
      <c r="C21" s="228" t="s">
        <v>114</v>
      </c>
      <c r="E21" s="228" t="s">
        <v>114</v>
      </c>
      <c r="G21" s="228" t="s">
        <v>114</v>
      </c>
      <c r="I21" s="228" t="s">
        <v>114</v>
      </c>
      <c r="K21" s="228" t="s">
        <v>114</v>
      </c>
      <c r="M21" s="228" t="s">
        <v>114</v>
      </c>
    </row>
    <row r="22" spans="1:14">
      <c r="A22" s="268">
        <f>IF(A21="","",IF(MONTH(A21)&lt;&gt;MONTH(A21+1),"",A21+1))</f>
        <v>45230</v>
      </c>
      <c r="B22" s="269" t="str">
        <f t="shared" si="0"/>
        <v>二</v>
      </c>
      <c r="C22" s="270" t="s">
        <v>201</v>
      </c>
      <c r="D22" s="263"/>
      <c r="E22" s="270" t="s">
        <v>201</v>
      </c>
      <c r="F22" s="263"/>
      <c r="G22" s="270" t="s">
        <v>201</v>
      </c>
      <c r="H22" s="263"/>
      <c r="I22" s="271" t="s">
        <v>189</v>
      </c>
      <c r="J22" s="263"/>
      <c r="K22" s="271" t="s">
        <v>116</v>
      </c>
      <c r="L22" s="263"/>
      <c r="M22" s="271" t="s">
        <v>189</v>
      </c>
      <c r="N22" s="263"/>
    </row>
  </sheetData>
  <phoneticPr fontId="1" type="noConversion"/>
  <pageMargins left="0.15748031496062992" right="0.11811023622047244" top="0" bottom="0" header="0.31496062992125984" footer="0.31496062992125984"/>
  <pageSetup paperSize="9" scale="165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activeCell="L4" sqref="L4"/>
    </sheetView>
  </sheetViews>
  <sheetFormatPr defaultRowHeight="16.2"/>
  <cols>
    <col min="8" max="8" width="2.44140625" customWidth="1"/>
  </cols>
  <sheetData>
    <row r="1" spans="1:10" ht="19.8">
      <c r="A1" s="191"/>
      <c r="B1" s="191"/>
      <c r="C1" s="273" t="s">
        <v>473</v>
      </c>
      <c r="E1" s="274" t="s">
        <v>474</v>
      </c>
      <c r="F1" s="274"/>
      <c r="G1" s="274"/>
      <c r="H1" s="191">
        <v>9</v>
      </c>
      <c r="I1" s="191"/>
      <c r="J1" s="191"/>
    </row>
    <row r="2" spans="1:10">
      <c r="A2" s="191"/>
      <c r="B2" s="191"/>
      <c r="C2" s="191"/>
      <c r="D2" s="192" t="s">
        <v>472</v>
      </c>
      <c r="E2" s="191" t="s">
        <v>171</v>
      </c>
      <c r="F2" s="191"/>
      <c r="G2" s="191"/>
      <c r="H2" s="191"/>
      <c r="I2" s="191"/>
      <c r="J2" s="191"/>
    </row>
    <row r="3" spans="1:10">
      <c r="A3" s="266" t="s">
        <v>172</v>
      </c>
      <c r="B3" s="193" t="s">
        <v>173</v>
      </c>
      <c r="C3" s="193" t="s">
        <v>174</v>
      </c>
      <c r="D3" s="193" t="s">
        <v>176</v>
      </c>
      <c r="E3" s="193" t="s">
        <v>177</v>
      </c>
      <c r="F3" s="193" t="s">
        <v>178</v>
      </c>
      <c r="G3" s="193" t="s">
        <v>175</v>
      </c>
    </row>
    <row r="4" spans="1:10" ht="24" customHeight="1">
      <c r="A4" s="181">
        <v>45201</v>
      </c>
      <c r="B4" s="260" t="str">
        <f>國中!E3</f>
        <v>香炸魚排</v>
      </c>
      <c r="C4" s="260"/>
      <c r="D4" s="260" t="str">
        <f>國中!G3</f>
        <v>牛蒡豆腐</v>
      </c>
      <c r="E4" s="260"/>
      <c r="F4" s="260"/>
      <c r="G4" s="260"/>
    </row>
    <row r="5" spans="1:10" ht="24" customHeight="1">
      <c r="A5" s="181">
        <f>IF(A4="","",IF(MONTH(A4)&lt;&gt;MONTH(A4+1),"",A4+1))</f>
        <v>45202</v>
      </c>
      <c r="B5" s="261" t="str">
        <f>國中!E4</f>
        <v>家常雞排</v>
      </c>
      <c r="C5" s="261"/>
      <c r="D5" s="261" t="str">
        <f>國中!G4</f>
        <v>白菜凍腐</v>
      </c>
      <c r="E5" s="261"/>
      <c r="F5" s="261"/>
      <c r="G5" s="261"/>
    </row>
    <row r="6" spans="1:10" ht="24" customHeight="1">
      <c r="A6" s="181">
        <f t="shared" ref="A6:A8" si="0">IF(A5="","",IF(MONTH(A5)&lt;&gt;MONTH(A5+1),"",A5+1))</f>
        <v>45203</v>
      </c>
      <c r="B6" s="261" t="str">
        <f>國中!E5</f>
        <v>米粉配料</v>
      </c>
      <c r="C6" s="261"/>
      <c r="D6" s="261" t="str">
        <f>國中!G5</f>
        <v>原味薯餅</v>
      </c>
      <c r="E6" s="261"/>
      <c r="F6" s="261"/>
      <c r="G6" s="261"/>
    </row>
    <row r="7" spans="1:10" ht="24" customHeight="1">
      <c r="A7" s="264">
        <f t="shared" si="0"/>
        <v>45204</v>
      </c>
      <c r="B7" s="261" t="str">
        <f>國中!E6</f>
        <v>筍干燒雞</v>
      </c>
      <c r="C7" s="261"/>
      <c r="D7" s="261" t="str">
        <f>國中!G6</f>
        <v>豆皮海帶</v>
      </c>
      <c r="E7" s="261"/>
      <c r="F7" s="261"/>
      <c r="G7" s="261"/>
    </row>
    <row r="8" spans="1:10" ht="24" customHeight="1">
      <c r="A8" s="181">
        <f t="shared" si="0"/>
        <v>45205</v>
      </c>
      <c r="B8" s="261" t="str">
        <f>國中!E7</f>
        <v>沙茶三鮮</v>
      </c>
      <c r="C8" s="261"/>
      <c r="D8" s="261" t="str">
        <f>國中!G7</f>
        <v>木須佐蛋</v>
      </c>
      <c r="E8" s="261"/>
      <c r="F8" s="261"/>
      <c r="G8" s="261"/>
    </row>
    <row r="9" spans="1:10" ht="24" customHeight="1">
      <c r="A9" s="264">
        <f>IF(A8="","",IF(MONTH(A8)&lt;&gt;MONTH(A8+1),"",A8+5))</f>
        <v>45210</v>
      </c>
      <c r="B9" s="261" t="str">
        <f>國中!E8</f>
        <v>金黃魚塊</v>
      </c>
      <c r="C9" s="261"/>
      <c r="D9" s="261" t="str">
        <f>國中!G8</f>
        <v>茄汁肉醬</v>
      </c>
      <c r="E9" s="261"/>
      <c r="F9" s="261"/>
      <c r="G9" s="261"/>
    </row>
    <row r="10" spans="1:10" ht="24" customHeight="1">
      <c r="A10" s="267">
        <f>IF(A9="","",IF(MONTH(A9)&lt;&gt;MONTH(A9+1),"",A9+1))</f>
        <v>45211</v>
      </c>
      <c r="B10" s="261" t="str">
        <f>國中!E9</f>
        <v>醬燒雞翅</v>
      </c>
      <c r="C10" s="261"/>
      <c r="D10" s="261" t="str">
        <f>國中!G9</f>
        <v>鮮菇豆腐</v>
      </c>
      <c r="E10" s="261"/>
      <c r="F10" s="261"/>
      <c r="G10" s="261"/>
    </row>
    <row r="11" spans="1:10" ht="24" customHeight="1">
      <c r="A11" s="181">
        <f>IF(A10="","",IF(MONTH(A10)&lt;&gt;MONTH(A10+1),"",A10+1))</f>
        <v>45212</v>
      </c>
      <c r="B11" s="261" t="str">
        <f>國中!E10</f>
        <v>海結滷肉</v>
      </c>
      <c r="C11" s="261"/>
      <c r="D11" s="261" t="str">
        <f>國中!G10</f>
        <v>銀蘿蛋香</v>
      </c>
      <c r="E11" s="261"/>
      <c r="F11" s="261"/>
      <c r="G11" s="261"/>
    </row>
    <row r="12" spans="1:10" ht="24" customHeight="1">
      <c r="A12" s="264">
        <f>IF(A11="","",IF(MONTH(A11)&lt;&gt;MONTH(A11+1),"",A11+3))</f>
        <v>45215</v>
      </c>
      <c r="B12" s="261" t="str">
        <f>國中!E11</f>
        <v>黑椒肉絲</v>
      </c>
      <c r="C12" s="261"/>
      <c r="D12" s="261" t="str">
        <f>國中!G11</f>
        <v>蔬香冬粉</v>
      </c>
      <c r="E12" s="261"/>
      <c r="F12" s="261"/>
      <c r="G12" s="261"/>
    </row>
    <row r="13" spans="1:10" ht="24" customHeight="1">
      <c r="A13" s="181">
        <f>IF(A12="","",IF(MONTH(A12)&lt;&gt;MONTH(A12+1),"",A12+1))</f>
        <v>45216</v>
      </c>
      <c r="B13" s="261" t="str">
        <f>國中!E12</f>
        <v>椒鹽魚排</v>
      </c>
      <c r="C13" s="261"/>
      <c r="D13" s="261" t="str">
        <f>國中!G12</f>
        <v>茄汁豆腐</v>
      </c>
      <c r="E13" s="261"/>
      <c r="F13" s="261"/>
      <c r="G13" s="261"/>
    </row>
    <row r="14" spans="1:10" ht="24" customHeight="1">
      <c r="A14" s="181">
        <f>IF(A13="","",IF(MONTH(A13)&lt;&gt;MONTH(A13+1),"",A13+1))</f>
        <v>45217</v>
      </c>
      <c r="B14" s="261" t="str">
        <f>國中!E13</f>
        <v>打拋豬</v>
      </c>
      <c r="C14" s="261"/>
      <c r="D14" s="261" t="str">
        <f>國中!G13</f>
        <v>風味甘藍</v>
      </c>
      <c r="E14" s="261"/>
      <c r="F14" s="261"/>
      <c r="G14" s="261"/>
    </row>
    <row r="15" spans="1:10" ht="24" customHeight="1">
      <c r="A15" s="181">
        <f>IF(A14="","",IF(MONTH(A14)&lt;&gt;MONTH(A14+1),"",A14+1))</f>
        <v>45218</v>
      </c>
      <c r="B15" s="261" t="str">
        <f>國中!E14</f>
        <v>豆瓣雞丁</v>
      </c>
      <c r="C15" s="261"/>
      <c r="D15" s="261" t="str">
        <f>國中!G14</f>
        <v>香滷凍腐</v>
      </c>
      <c r="E15" s="261"/>
      <c r="F15" s="261"/>
      <c r="G15" s="261"/>
    </row>
    <row r="16" spans="1:10" ht="24" customHeight="1">
      <c r="A16" s="264">
        <f>IF(A15="","",IF(MONTH(A15)&lt;&gt;MONTH(A15+1),"",A15+1))</f>
        <v>45219</v>
      </c>
      <c r="B16" s="261" t="str">
        <f>國中!E15</f>
        <v>鹹香肉片</v>
      </c>
      <c r="C16" s="261"/>
      <c r="D16" s="261" t="str">
        <f>國中!G15</f>
        <v>甘藍佐蛋</v>
      </c>
      <c r="E16" s="261"/>
      <c r="F16" s="261"/>
      <c r="G16" s="261"/>
    </row>
    <row r="17" spans="1:7" ht="24" customHeight="1">
      <c r="A17" s="181">
        <f>IF(A16="","",IF(MONTH(A16)&lt;&gt;MONTH(A16+1),"",A16+3))</f>
        <v>45222</v>
      </c>
      <c r="B17" s="261" t="str">
        <f>國中!E16</f>
        <v>梅干絞肉</v>
      </c>
      <c r="C17" s="261"/>
      <c r="D17" s="261" t="str">
        <f>國中!G16</f>
        <v>豆皮銀絲</v>
      </c>
      <c r="E17" s="261"/>
      <c r="F17" s="261"/>
      <c r="G17" s="261"/>
    </row>
    <row r="18" spans="1:7" ht="24" customHeight="1">
      <c r="A18" s="181">
        <f>IF(A17="","",IF(MONTH(A17)&lt;&gt;MONTH(A17+1),"",A17+1))</f>
        <v>45223</v>
      </c>
      <c r="B18" s="261" t="str">
        <f>國中!E17</f>
        <v>香味雞翅</v>
      </c>
      <c r="C18" s="261"/>
      <c r="D18" s="261" t="str">
        <f>國中!G17</f>
        <v>絞肉白菜</v>
      </c>
      <c r="E18" s="261"/>
      <c r="F18" s="261"/>
      <c r="G18" s="261"/>
    </row>
    <row r="19" spans="1:7" ht="24" customHeight="1">
      <c r="A19" s="264">
        <f>IF(A18="","",IF(MONTH(A18)&lt;&gt;MONTH(A18+1),"",A18+1))</f>
        <v>45224</v>
      </c>
      <c r="B19" s="261" t="str">
        <f>國中!E18</f>
        <v>酸菜肉片</v>
      </c>
      <c r="C19" s="261"/>
      <c r="D19" s="261" t="str">
        <f>國中!G18</f>
        <v>玉筍豆腐</v>
      </c>
      <c r="E19" s="261"/>
      <c r="F19" s="261"/>
      <c r="G19" s="261"/>
    </row>
    <row r="20" spans="1:7" ht="24" customHeight="1">
      <c r="A20" s="181">
        <f>IF(A19="","",IF(MONTH(A19)&lt;&gt;MONTH(A19+1),"",A19+1))</f>
        <v>45225</v>
      </c>
      <c r="B20" s="261" t="str">
        <f>國中!E19</f>
        <v>咖哩雞丁</v>
      </c>
      <c r="C20" s="261"/>
      <c r="D20" s="261" t="str">
        <f>國中!G19</f>
        <v>培根豆芽</v>
      </c>
      <c r="E20" s="261"/>
      <c r="F20" s="261"/>
      <c r="G20" s="261"/>
    </row>
    <row r="21" spans="1:7" ht="24" customHeight="1">
      <c r="A21" s="181">
        <f>IF(A20="","",IF(MONTH(A20)&lt;&gt;MONTH(A20+1),"",A20+1))</f>
        <v>45226</v>
      </c>
      <c r="B21" s="261" t="str">
        <f>國中!E20</f>
        <v>三鮮豉香</v>
      </c>
      <c r="C21" s="261"/>
      <c r="D21" s="261" t="str">
        <f>國中!G20</f>
        <v>螞蟻上樹</v>
      </c>
      <c r="E21" s="261"/>
      <c r="F21" s="261"/>
      <c r="G21" s="261"/>
    </row>
    <row r="22" spans="1:7" ht="24" customHeight="1">
      <c r="A22" s="181">
        <f>IF(A21="","",IF(MONTH(A21)&lt;&gt;MONTH(A21+1),"",A21+3))</f>
        <v>45229</v>
      </c>
      <c r="B22" s="261" t="str">
        <f>國中!E21</f>
        <v>家常里雞</v>
      </c>
      <c r="C22" s="261"/>
      <c r="D22" s="261" t="str">
        <f>國中!G21</f>
        <v>鐵板豆腐</v>
      </c>
      <c r="E22" s="261"/>
      <c r="F22" s="261"/>
      <c r="G22" s="261"/>
    </row>
    <row r="23" spans="1:7" ht="24" customHeight="1">
      <c r="A23" s="181">
        <f>IF(A22="","",IF(MONTH(A22)&lt;&gt;MONTH(A22+1),"",A22+1))</f>
        <v>45230</v>
      </c>
      <c r="B23" t="str">
        <f>國中!E22</f>
        <v>泡菜肉片</v>
      </c>
      <c r="D23" s="261" t="str">
        <f>國中!G22</f>
        <v>家常豆干</v>
      </c>
      <c r="F23" s="261"/>
      <c r="G23" s="261"/>
    </row>
    <row r="24" spans="1:7" ht="24" customHeight="1">
      <c r="A24" s="181"/>
      <c r="B24" s="272"/>
      <c r="C24" s="262"/>
      <c r="E24" s="261"/>
    </row>
    <row r="25" spans="1:7" ht="24" customHeight="1">
      <c r="A25" s="265"/>
      <c r="B25" s="263"/>
      <c r="C25" s="262"/>
      <c r="D25" s="262"/>
      <c r="F25" s="262"/>
      <c r="G25" s="262"/>
    </row>
    <row r="26" spans="1:7">
      <c r="A26" s="262"/>
    </row>
  </sheetData>
  <phoneticPr fontId="1" type="noConversion"/>
  <pageMargins left="0.15748031496062992" right="0.11811023622047244" top="0" bottom="0" header="0.31496062992125984" footer="0.31496062992125984"/>
  <pageSetup paperSize="9" scale="15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已命名的範圍</vt:lpstr>
      </vt:variant>
      <vt:variant>
        <vt:i4>5</vt:i4>
      </vt:variant>
    </vt:vector>
  </HeadingPairs>
  <TitlesOfParts>
    <vt:vector size="12" baseType="lpstr">
      <vt:lpstr>國中</vt:lpstr>
      <vt:lpstr>國小</vt:lpstr>
      <vt:lpstr>偏鄉國小</vt:lpstr>
      <vt:lpstr>國中素</vt:lpstr>
      <vt:lpstr>國小素</vt:lpstr>
      <vt:lpstr>附餐點心</vt:lpstr>
      <vt:lpstr>中心溫度</vt:lpstr>
      <vt:lpstr>偏鄉國小!Print_Area</vt:lpstr>
      <vt:lpstr>國小!Print_Area</vt:lpstr>
      <vt:lpstr>國小素!Print_Area</vt:lpstr>
      <vt:lpstr>國中!Print_Area</vt:lpstr>
      <vt:lpstr>國中素!Print_Area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cp:lastPrinted>2023-09-25T01:57:51Z</cp:lastPrinted>
  <dcterms:created xsi:type="dcterms:W3CDTF">2022-02-02T14:26:32Z</dcterms:created>
  <dcterms:modified xsi:type="dcterms:W3CDTF">2023-09-28T10:06:29Z</dcterms:modified>
</cp:coreProperties>
</file>