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" yWindow="15" windowWidth="15540" windowHeight="12420" activeTab="9"/>
  </bookViews>
  <sheets>
    <sheet name="國中" sheetId="1" r:id="rId1"/>
    <sheet name="國中R" sheetId="2" r:id="rId2"/>
    <sheet name="國中S" sheetId="11" r:id="rId3"/>
    <sheet name="國中T" sheetId="12" r:id="rId4"/>
    <sheet name="國中A" sheetId="17" r:id="rId5"/>
    <sheet name="國小" sheetId="8" r:id="rId6"/>
    <sheet name="國小R" sheetId="28" r:id="rId7"/>
    <sheet name="國小S" sheetId="29" r:id="rId8"/>
    <sheet name="國小T" sheetId="30" r:id="rId9"/>
    <sheet name="國小A" sheetId="31" r:id="rId10"/>
  </sheets>
  <definedNames>
    <definedName name="_xlnm.Print_Area" localSheetId="9">國小A!$A$1:$AA$30</definedName>
    <definedName name="_xlnm.Print_Area" localSheetId="6">國小R!$A$1:$AA$34</definedName>
    <definedName name="_xlnm.Print_Area" localSheetId="7">國小S!$A$1:$AA$38</definedName>
    <definedName name="_xlnm.Print_Area" localSheetId="8">國小T!$A$1:$AA$36</definedName>
    <definedName name="_xlnm.Print_Area" localSheetId="0">國中!$A$1:$X$28</definedName>
    <definedName name="_xlnm.Print_Area" localSheetId="4">國中A!$A$1:$AE$30</definedName>
    <definedName name="_xlnm.Print_Area" localSheetId="1">國中R!$A$1:$AE$34</definedName>
    <definedName name="_xlnm.Print_Area" localSheetId="2">國中S!$A$1:$AE$38</definedName>
    <definedName name="_xlnm.Print_Area" localSheetId="3">國中T!$A$1:$AE$36</definedName>
  </definedNames>
  <calcPr calcId="144525"/>
</workbook>
</file>

<file path=xl/calcChain.xml><?xml version="1.0" encoding="utf-8"?>
<calcChain xmlns="http://schemas.openxmlformats.org/spreadsheetml/2006/main">
  <c r="K27" i="31" l="1"/>
  <c r="N26" i="31"/>
  <c r="K21" i="31"/>
  <c r="N20" i="31"/>
  <c r="G19" i="31"/>
  <c r="F19" i="31"/>
  <c r="K17" i="31"/>
  <c r="G17" i="31"/>
  <c r="N15" i="31"/>
  <c r="F14" i="31"/>
  <c r="B14" i="31"/>
  <c r="K12" i="31"/>
  <c r="G11" i="31"/>
  <c r="K9" i="31"/>
  <c r="A9" i="31"/>
  <c r="A10" i="31" s="1"/>
  <c r="I7" i="31"/>
  <c r="R6" i="31"/>
  <c r="Q6" i="31"/>
  <c r="Q25" i="31" s="1"/>
  <c r="K6" i="31"/>
  <c r="J6" i="31"/>
  <c r="J25" i="31" s="1"/>
  <c r="G6" i="31"/>
  <c r="G25" i="31" s="1"/>
  <c r="F6" i="31"/>
  <c r="F25" i="31" s="1"/>
  <c r="C6" i="31"/>
  <c r="B6" i="31"/>
  <c r="B25" i="31" s="1"/>
  <c r="A6" i="31"/>
  <c r="A27" i="31" s="1"/>
  <c r="R5" i="31"/>
  <c r="Q5" i="31"/>
  <c r="Q19" i="31" s="1"/>
  <c r="K5" i="31"/>
  <c r="K19" i="31" s="1"/>
  <c r="J5" i="31"/>
  <c r="J19" i="31" s="1"/>
  <c r="G5" i="31"/>
  <c r="F5" i="31"/>
  <c r="C5" i="31"/>
  <c r="C19" i="31" s="1"/>
  <c r="B5" i="31"/>
  <c r="B19" i="31" s="1"/>
  <c r="A5" i="31"/>
  <c r="A21" i="31" s="1"/>
  <c r="R4" i="31"/>
  <c r="Q4" i="31"/>
  <c r="Q14" i="31" s="1"/>
  <c r="K4" i="31"/>
  <c r="K14" i="31" s="1"/>
  <c r="J4" i="31"/>
  <c r="J14" i="31" s="1"/>
  <c r="G4" i="31"/>
  <c r="G14" i="31" s="1"/>
  <c r="F4" i="31"/>
  <c r="C4" i="31"/>
  <c r="B4" i="31"/>
  <c r="A4" i="31"/>
  <c r="A16" i="31" s="1"/>
  <c r="R3" i="31"/>
  <c r="Q3" i="31"/>
  <c r="Q9" i="31" s="1"/>
  <c r="K3" i="31"/>
  <c r="J3" i="31"/>
  <c r="J9" i="31" s="1"/>
  <c r="G3" i="31"/>
  <c r="G9" i="31" s="1"/>
  <c r="F3" i="31"/>
  <c r="F9" i="31" s="1"/>
  <c r="C3" i="31"/>
  <c r="C9" i="31" s="1"/>
  <c r="B3" i="31"/>
  <c r="B9" i="31" s="1"/>
  <c r="A3" i="31"/>
  <c r="A11" i="31" s="1"/>
  <c r="E1" i="31"/>
  <c r="C1" i="31"/>
  <c r="C1" i="30"/>
  <c r="K36" i="30"/>
  <c r="G35" i="30"/>
  <c r="A34" i="30"/>
  <c r="N33" i="30"/>
  <c r="N32" i="30"/>
  <c r="J32" i="30"/>
  <c r="A32" i="30"/>
  <c r="A33" i="30" s="1"/>
  <c r="K29" i="30"/>
  <c r="G29" i="30"/>
  <c r="N27" i="30"/>
  <c r="A26" i="30"/>
  <c r="A27" i="30" s="1"/>
  <c r="K24" i="30"/>
  <c r="N21" i="30"/>
  <c r="A21" i="30"/>
  <c r="A20" i="30"/>
  <c r="K17" i="30"/>
  <c r="G17" i="30"/>
  <c r="A17" i="30"/>
  <c r="N16" i="30"/>
  <c r="A15" i="30"/>
  <c r="A16" i="30" s="1"/>
  <c r="K12" i="30"/>
  <c r="G12" i="30"/>
  <c r="A10" i="30"/>
  <c r="A11" i="30" s="1"/>
  <c r="I8" i="30"/>
  <c r="R7" i="30"/>
  <c r="Q7" i="30"/>
  <c r="Q32" i="30" s="1"/>
  <c r="K7" i="30"/>
  <c r="J7" i="30"/>
  <c r="G7" i="30"/>
  <c r="F7" i="30"/>
  <c r="F32" i="30" s="1"/>
  <c r="C7" i="30"/>
  <c r="B7" i="30"/>
  <c r="B32" i="30" s="1"/>
  <c r="C33" i="30" s="1"/>
  <c r="A7" i="30"/>
  <c r="R6" i="30"/>
  <c r="Q6" i="30"/>
  <c r="Q26" i="30" s="1"/>
  <c r="K6" i="30"/>
  <c r="J6" i="30"/>
  <c r="J26" i="30" s="1"/>
  <c r="G6" i="30"/>
  <c r="G26" i="30" s="1"/>
  <c r="F6" i="30"/>
  <c r="F26" i="30" s="1"/>
  <c r="C6" i="30"/>
  <c r="B6" i="30"/>
  <c r="B26" i="30" s="1"/>
  <c r="A6" i="30"/>
  <c r="R5" i="30"/>
  <c r="Q5" i="30"/>
  <c r="Q20" i="30" s="1"/>
  <c r="K5" i="30"/>
  <c r="J5" i="30"/>
  <c r="J20" i="30" s="1"/>
  <c r="G5" i="30"/>
  <c r="G20" i="30" s="1"/>
  <c r="F5" i="30"/>
  <c r="F20" i="30" s="1"/>
  <c r="C5" i="30"/>
  <c r="C21" i="30" s="1"/>
  <c r="B5" i="30"/>
  <c r="B20" i="30" s="1"/>
  <c r="A5" i="30"/>
  <c r="A28" i="30" s="1"/>
  <c r="R4" i="30"/>
  <c r="Q4" i="30"/>
  <c r="Q15" i="30" s="1"/>
  <c r="K4" i="30"/>
  <c r="J4" i="30"/>
  <c r="J15" i="30" s="1"/>
  <c r="G4" i="30"/>
  <c r="G15" i="30" s="1"/>
  <c r="F4" i="30"/>
  <c r="F15" i="30" s="1"/>
  <c r="C4" i="30"/>
  <c r="B4" i="30"/>
  <c r="B15" i="30" s="1"/>
  <c r="A4" i="30"/>
  <c r="R3" i="30"/>
  <c r="Q3" i="30"/>
  <c r="Q10" i="30" s="1"/>
  <c r="K3" i="30"/>
  <c r="J3" i="30"/>
  <c r="J10" i="30" s="1"/>
  <c r="G3" i="30"/>
  <c r="G10" i="30" s="1"/>
  <c r="F3" i="30"/>
  <c r="F10" i="30" s="1"/>
  <c r="C3" i="30"/>
  <c r="C32" i="30" s="1"/>
  <c r="B3" i="30"/>
  <c r="B10" i="30" s="1"/>
  <c r="A3" i="30"/>
  <c r="A12" i="30" s="1"/>
  <c r="E1" i="30"/>
  <c r="C1" i="29"/>
  <c r="C1" i="28"/>
  <c r="G37" i="29"/>
  <c r="K36" i="29"/>
  <c r="A36" i="29"/>
  <c r="N35" i="29"/>
  <c r="N34" i="29"/>
  <c r="A34" i="29"/>
  <c r="A35" i="29" s="1"/>
  <c r="K31" i="29"/>
  <c r="N29" i="29"/>
  <c r="A28" i="29"/>
  <c r="A29" i="29" s="1"/>
  <c r="K25" i="29"/>
  <c r="N23" i="29"/>
  <c r="Q22" i="29"/>
  <c r="A22" i="29"/>
  <c r="A23" i="29" s="1"/>
  <c r="K19" i="29"/>
  <c r="G19" i="29"/>
  <c r="N17" i="29"/>
  <c r="A16" i="29"/>
  <c r="A17" i="29" s="1"/>
  <c r="K13" i="29"/>
  <c r="G13" i="29"/>
  <c r="C10" i="29"/>
  <c r="B10" i="29"/>
  <c r="A10" i="29"/>
  <c r="A11" i="29" s="1"/>
  <c r="I8" i="29"/>
  <c r="R7" i="29"/>
  <c r="Q7" i="29"/>
  <c r="Q34" i="29" s="1"/>
  <c r="K7" i="29"/>
  <c r="K34" i="29" s="1"/>
  <c r="J7" i="29"/>
  <c r="J34" i="29" s="1"/>
  <c r="G7" i="29"/>
  <c r="G34" i="29" s="1"/>
  <c r="F7" i="29"/>
  <c r="F34" i="29" s="1"/>
  <c r="C7" i="29"/>
  <c r="B7" i="29"/>
  <c r="B34" i="29" s="1"/>
  <c r="C35" i="29" s="1"/>
  <c r="A7" i="29"/>
  <c r="R6" i="29"/>
  <c r="Q6" i="29"/>
  <c r="Q28" i="29" s="1"/>
  <c r="K6" i="29"/>
  <c r="J6" i="29"/>
  <c r="J28" i="29" s="1"/>
  <c r="G6" i="29"/>
  <c r="G28" i="29" s="1"/>
  <c r="F6" i="29"/>
  <c r="F28" i="29" s="1"/>
  <c r="C6" i="29"/>
  <c r="B6" i="29"/>
  <c r="B28" i="29" s="1"/>
  <c r="A6" i="29"/>
  <c r="A30" i="29" s="1"/>
  <c r="R5" i="29"/>
  <c r="Q5" i="29"/>
  <c r="K5" i="29"/>
  <c r="J5" i="29"/>
  <c r="J22" i="29" s="1"/>
  <c r="G5" i="29"/>
  <c r="G22" i="29" s="1"/>
  <c r="F5" i="29"/>
  <c r="F22" i="29" s="1"/>
  <c r="C5" i="29"/>
  <c r="C22" i="29" s="1"/>
  <c r="B5" i="29"/>
  <c r="B22" i="29" s="1"/>
  <c r="A5" i="29"/>
  <c r="A24" i="29" s="1"/>
  <c r="R4" i="29"/>
  <c r="Q4" i="29"/>
  <c r="Q16" i="29" s="1"/>
  <c r="K4" i="29"/>
  <c r="J4" i="29"/>
  <c r="J16" i="29" s="1"/>
  <c r="G4" i="29"/>
  <c r="G16" i="29" s="1"/>
  <c r="F4" i="29"/>
  <c r="F16" i="29" s="1"/>
  <c r="C4" i="29"/>
  <c r="B4" i="29"/>
  <c r="B16" i="29" s="1"/>
  <c r="A4" i="29"/>
  <c r="A18" i="29" s="1"/>
  <c r="R3" i="29"/>
  <c r="Q3" i="29"/>
  <c r="Q10" i="29" s="1"/>
  <c r="K3" i="29"/>
  <c r="K10" i="29" s="1"/>
  <c r="J3" i="29"/>
  <c r="J10" i="29" s="1"/>
  <c r="G3" i="29"/>
  <c r="G10" i="29" s="1"/>
  <c r="F3" i="29"/>
  <c r="F10" i="29" s="1"/>
  <c r="C3" i="29"/>
  <c r="B3" i="29"/>
  <c r="A3" i="29"/>
  <c r="A12" i="29" s="1"/>
  <c r="E1" i="29"/>
  <c r="K32" i="28"/>
  <c r="G32" i="28"/>
  <c r="N31" i="28"/>
  <c r="A30" i="28"/>
  <c r="A31" i="28" s="1"/>
  <c r="K28" i="28"/>
  <c r="G28" i="28"/>
  <c r="N26" i="28"/>
  <c r="A25" i="28"/>
  <c r="A26" i="28" s="1"/>
  <c r="K22" i="28"/>
  <c r="N21" i="28"/>
  <c r="A20" i="28"/>
  <c r="A21" i="28" s="1"/>
  <c r="K18" i="28"/>
  <c r="N16" i="28"/>
  <c r="C15" i="28"/>
  <c r="A15" i="28"/>
  <c r="A16" i="28" s="1"/>
  <c r="K13" i="28"/>
  <c r="G13" i="28"/>
  <c r="N10" i="28"/>
  <c r="A10" i="28"/>
  <c r="A11" i="28" s="1"/>
  <c r="R7" i="28"/>
  <c r="Q7" i="28"/>
  <c r="Q30" i="28" s="1"/>
  <c r="K7" i="28"/>
  <c r="K30" i="28" s="1"/>
  <c r="J7" i="28"/>
  <c r="J30" i="28" s="1"/>
  <c r="G7" i="28"/>
  <c r="G30" i="28" s="1"/>
  <c r="F7" i="28"/>
  <c r="F30" i="28" s="1"/>
  <c r="C7" i="28"/>
  <c r="C31" i="28" s="1"/>
  <c r="B7" i="28"/>
  <c r="B30" i="28" s="1"/>
  <c r="A7" i="28"/>
  <c r="A32" i="28" s="1"/>
  <c r="R6" i="28"/>
  <c r="Q6" i="28"/>
  <c r="Q25" i="28" s="1"/>
  <c r="K6" i="28"/>
  <c r="J6" i="28"/>
  <c r="J25" i="28" s="1"/>
  <c r="G6" i="28"/>
  <c r="G25" i="28" s="1"/>
  <c r="F6" i="28"/>
  <c r="F25" i="28" s="1"/>
  <c r="C6" i="28"/>
  <c r="C26" i="28" s="1"/>
  <c r="B6" i="28"/>
  <c r="B25" i="28" s="1"/>
  <c r="A6" i="28"/>
  <c r="A27" i="28" s="1"/>
  <c r="R5" i="28"/>
  <c r="Q5" i="28"/>
  <c r="Q20" i="28" s="1"/>
  <c r="K5" i="28"/>
  <c r="K20" i="28" s="1"/>
  <c r="J5" i="28"/>
  <c r="J20" i="28" s="1"/>
  <c r="G5" i="28"/>
  <c r="G20" i="28" s="1"/>
  <c r="F5" i="28"/>
  <c r="F20" i="28" s="1"/>
  <c r="C5" i="28"/>
  <c r="B5" i="28"/>
  <c r="B20" i="28" s="1"/>
  <c r="A5" i="28"/>
  <c r="A22" i="28" s="1"/>
  <c r="R4" i="28"/>
  <c r="Q4" i="28"/>
  <c r="Q15" i="28" s="1"/>
  <c r="K4" i="28"/>
  <c r="J4" i="28"/>
  <c r="J15" i="28" s="1"/>
  <c r="G4" i="28"/>
  <c r="G15" i="28" s="1"/>
  <c r="F4" i="28"/>
  <c r="F15" i="28" s="1"/>
  <c r="C4" i="28"/>
  <c r="C16" i="28" s="1"/>
  <c r="B4" i="28"/>
  <c r="B15" i="28" s="1"/>
  <c r="A4" i="28"/>
  <c r="A17" i="28" s="1"/>
  <c r="R3" i="28"/>
  <c r="Q3" i="28"/>
  <c r="Q10" i="28" s="1"/>
  <c r="K3" i="28"/>
  <c r="J3" i="28"/>
  <c r="J10" i="28" s="1"/>
  <c r="G3" i="28"/>
  <c r="G10" i="28" s="1"/>
  <c r="F3" i="28"/>
  <c r="F10" i="28" s="1"/>
  <c r="C3" i="28"/>
  <c r="C10" i="28" s="1"/>
  <c r="B3" i="28"/>
  <c r="B10" i="28" s="1"/>
  <c r="A3" i="28"/>
  <c r="A12" i="28" s="1"/>
  <c r="E1" i="28"/>
  <c r="A14" i="31" l="1"/>
  <c r="C20" i="30"/>
  <c r="C10" i="30"/>
  <c r="A22" i="30"/>
  <c r="C30" i="28"/>
  <c r="C25" i="28"/>
  <c r="O25" i="17"/>
  <c r="G25" i="17"/>
  <c r="G19" i="17"/>
  <c r="G9" i="17"/>
  <c r="A19" i="31" l="1"/>
  <c r="A15" i="31"/>
  <c r="I7" i="17"/>
  <c r="I8" i="12"/>
  <c r="I8" i="11"/>
  <c r="G34" i="11"/>
  <c r="K20" i="2"/>
  <c r="B22" i="8"/>
  <c r="B23" i="8"/>
  <c r="M1" i="8"/>
  <c r="K1" i="8"/>
  <c r="R26" i="17"/>
  <c r="R20" i="17"/>
  <c r="R15" i="17"/>
  <c r="O29" i="17"/>
  <c r="K27" i="17"/>
  <c r="G17" i="17"/>
  <c r="K21" i="17"/>
  <c r="K17" i="17"/>
  <c r="O18" i="17"/>
  <c r="K12" i="17"/>
  <c r="G11" i="17"/>
  <c r="R33" i="12"/>
  <c r="R27" i="12"/>
  <c r="R21" i="12"/>
  <c r="O34" i="12"/>
  <c r="K36" i="12"/>
  <c r="G35" i="12"/>
  <c r="G29" i="12"/>
  <c r="K29" i="12"/>
  <c r="O29" i="12"/>
  <c r="O23" i="12"/>
  <c r="K24" i="12"/>
  <c r="G17" i="12"/>
  <c r="K17" i="12"/>
  <c r="O18" i="12"/>
  <c r="R16" i="12"/>
  <c r="O12" i="12"/>
  <c r="K12" i="12"/>
  <c r="G12" i="12"/>
  <c r="G37" i="11"/>
  <c r="K36" i="11"/>
  <c r="K31" i="11"/>
  <c r="O30" i="11"/>
  <c r="O36" i="11"/>
  <c r="R35" i="11"/>
  <c r="R29" i="11"/>
  <c r="R23" i="11"/>
  <c r="R17" i="11"/>
  <c r="O20" i="11"/>
  <c r="K25" i="11"/>
  <c r="G19" i="11"/>
  <c r="K19" i="11"/>
  <c r="K13" i="11"/>
  <c r="G13" i="11"/>
  <c r="G28" i="2"/>
  <c r="G32" i="2"/>
  <c r="K32" i="2"/>
  <c r="K28" i="2"/>
  <c r="O21" i="2"/>
  <c r="O27" i="2"/>
  <c r="O32" i="2"/>
  <c r="R31" i="2"/>
  <c r="R26" i="2"/>
  <c r="R21" i="2"/>
  <c r="R16" i="2"/>
  <c r="K22" i="2"/>
  <c r="K18" i="2"/>
  <c r="O17" i="2"/>
  <c r="O13" i="2"/>
  <c r="K13" i="2"/>
  <c r="G13" i="2"/>
  <c r="G10" i="2"/>
  <c r="A20" i="31" l="1"/>
  <c r="A25" i="31"/>
  <c r="A26" i="31" s="1"/>
  <c r="A3" i="8"/>
  <c r="A4" i="8" s="1"/>
  <c r="G4" i="12"/>
  <c r="G15" i="12" s="1"/>
  <c r="G5" i="12"/>
  <c r="G20" i="12" s="1"/>
  <c r="G6" i="12"/>
  <c r="G26" i="12" s="1"/>
  <c r="G7" i="12"/>
  <c r="A5" i="8" l="1"/>
  <c r="B4" i="8"/>
  <c r="B3" i="8"/>
  <c r="G6" i="2"/>
  <c r="G25" i="2" s="1"/>
  <c r="G7" i="2"/>
  <c r="G30" i="2" s="1"/>
  <c r="F6" i="2"/>
  <c r="F7" i="2"/>
  <c r="A6" i="8" l="1"/>
  <c r="B5" i="8"/>
  <c r="V4" i="17"/>
  <c r="V5" i="17"/>
  <c r="V6" i="17"/>
  <c r="V3" i="17"/>
  <c r="U4" i="17"/>
  <c r="U5" i="17"/>
  <c r="U6" i="17"/>
  <c r="U3" i="17"/>
  <c r="O4" i="17"/>
  <c r="O5" i="17"/>
  <c r="O6" i="17"/>
  <c r="O3" i="17"/>
  <c r="N4" i="17"/>
  <c r="N5" i="17"/>
  <c r="N6" i="17"/>
  <c r="N3" i="17"/>
  <c r="K4" i="17"/>
  <c r="K14" i="17" s="1"/>
  <c r="K5" i="17"/>
  <c r="K19" i="17" s="1"/>
  <c r="K6" i="17"/>
  <c r="K3" i="17"/>
  <c r="J4" i="17"/>
  <c r="J5" i="17"/>
  <c r="J6" i="17"/>
  <c r="J3" i="17"/>
  <c r="G4" i="17"/>
  <c r="G14" i="17" s="1"/>
  <c r="G5" i="17"/>
  <c r="G6" i="17"/>
  <c r="G3" i="17"/>
  <c r="F4" i="17"/>
  <c r="F5" i="17"/>
  <c r="F6" i="17"/>
  <c r="F3" i="17"/>
  <c r="C4" i="17"/>
  <c r="C5" i="17"/>
  <c r="C19" i="17" s="1"/>
  <c r="C6" i="17"/>
  <c r="B4" i="17"/>
  <c r="B5" i="17"/>
  <c r="B6" i="17"/>
  <c r="A4" i="17"/>
  <c r="A5" i="17"/>
  <c r="A6" i="17"/>
  <c r="A3" i="17"/>
  <c r="V4" i="12"/>
  <c r="V5" i="12"/>
  <c r="V6" i="12"/>
  <c r="V7" i="12"/>
  <c r="V3" i="12"/>
  <c r="U4" i="12"/>
  <c r="U5" i="12"/>
  <c r="U6" i="12"/>
  <c r="U7" i="12"/>
  <c r="U3" i="12"/>
  <c r="O4" i="12"/>
  <c r="O15" i="12" s="1"/>
  <c r="O5" i="12"/>
  <c r="O6" i="12"/>
  <c r="O7" i="12"/>
  <c r="O3" i="12"/>
  <c r="N4" i="12"/>
  <c r="N5" i="12"/>
  <c r="N6" i="12"/>
  <c r="N7" i="12"/>
  <c r="N3" i="12"/>
  <c r="K4" i="12"/>
  <c r="K5" i="12"/>
  <c r="K6" i="12"/>
  <c r="K7" i="12"/>
  <c r="K3" i="12"/>
  <c r="J4" i="12"/>
  <c r="J5" i="12"/>
  <c r="J6" i="12"/>
  <c r="J7" i="12"/>
  <c r="J3" i="12"/>
  <c r="G3" i="12"/>
  <c r="F4" i="12"/>
  <c r="F5" i="12"/>
  <c r="F6" i="12"/>
  <c r="F7" i="12"/>
  <c r="F3" i="12"/>
  <c r="C4" i="12"/>
  <c r="C5" i="12"/>
  <c r="C6" i="12"/>
  <c r="C7" i="12"/>
  <c r="B4" i="12"/>
  <c r="B5" i="12"/>
  <c r="B6" i="12"/>
  <c r="B7" i="12"/>
  <c r="A4" i="12"/>
  <c r="A5" i="12"/>
  <c r="A6" i="12"/>
  <c r="A7" i="12"/>
  <c r="A3" i="12"/>
  <c r="V4" i="11"/>
  <c r="V5" i="11"/>
  <c r="V6" i="11"/>
  <c r="V7" i="11"/>
  <c r="V3" i="11"/>
  <c r="U4" i="11"/>
  <c r="U5" i="11"/>
  <c r="U6" i="11"/>
  <c r="U7" i="11"/>
  <c r="U3" i="11"/>
  <c r="O4" i="11"/>
  <c r="O5" i="11"/>
  <c r="O6" i="11"/>
  <c r="O7" i="11"/>
  <c r="O3" i="11"/>
  <c r="N4" i="11"/>
  <c r="N5" i="11"/>
  <c r="N6" i="11"/>
  <c r="N7" i="11"/>
  <c r="N3" i="11"/>
  <c r="K4" i="11"/>
  <c r="K5" i="11"/>
  <c r="K6" i="11"/>
  <c r="K7" i="11"/>
  <c r="K3" i="11"/>
  <c r="J4" i="11"/>
  <c r="J5" i="11"/>
  <c r="J6" i="11"/>
  <c r="J7" i="11"/>
  <c r="J3" i="11"/>
  <c r="G4" i="11"/>
  <c r="G5" i="11"/>
  <c r="G22" i="11" s="1"/>
  <c r="G6" i="11"/>
  <c r="G7" i="11"/>
  <c r="G3" i="11"/>
  <c r="G10" i="11" s="1"/>
  <c r="F4" i="11"/>
  <c r="F5" i="11"/>
  <c r="F6" i="11"/>
  <c r="F7" i="11"/>
  <c r="F3" i="11"/>
  <c r="C4" i="11"/>
  <c r="C5" i="11"/>
  <c r="C6" i="11"/>
  <c r="C7" i="11"/>
  <c r="B4" i="11"/>
  <c r="B5" i="11"/>
  <c r="B6" i="11"/>
  <c r="B7" i="11"/>
  <c r="C3" i="11"/>
  <c r="B3" i="11"/>
  <c r="A4" i="11"/>
  <c r="A5" i="11"/>
  <c r="A6" i="11"/>
  <c r="A7" i="11"/>
  <c r="A3" i="11"/>
  <c r="V4" i="2"/>
  <c r="V5" i="2"/>
  <c r="V6" i="2"/>
  <c r="V7" i="2"/>
  <c r="U4" i="2"/>
  <c r="U5" i="2"/>
  <c r="U6" i="2"/>
  <c r="U7" i="2"/>
  <c r="O4" i="2"/>
  <c r="O5" i="2"/>
  <c r="O6" i="2"/>
  <c r="O7" i="2"/>
  <c r="O3" i="2"/>
  <c r="N4" i="2"/>
  <c r="N5" i="2"/>
  <c r="N6" i="2"/>
  <c r="N7" i="2"/>
  <c r="N3" i="2"/>
  <c r="K4" i="2"/>
  <c r="K5" i="2"/>
  <c r="K6" i="2"/>
  <c r="K7" i="2"/>
  <c r="K30" i="2" s="1"/>
  <c r="K3" i="2"/>
  <c r="J4" i="2"/>
  <c r="J5" i="2"/>
  <c r="J6" i="2"/>
  <c r="J7" i="2"/>
  <c r="J3" i="2"/>
  <c r="G4" i="2"/>
  <c r="G5" i="2"/>
  <c r="G20" i="2" s="1"/>
  <c r="G3" i="2"/>
  <c r="F4" i="2"/>
  <c r="F5" i="2"/>
  <c r="F3" i="2"/>
  <c r="C4" i="2"/>
  <c r="C5" i="2"/>
  <c r="C6" i="2"/>
  <c r="C7" i="2"/>
  <c r="B4" i="2"/>
  <c r="B5" i="2"/>
  <c r="B6" i="2"/>
  <c r="B7" i="2"/>
  <c r="A4" i="2"/>
  <c r="A5" i="2"/>
  <c r="A6" i="2"/>
  <c r="A7" i="2"/>
  <c r="A3" i="2"/>
  <c r="A7" i="8" l="1"/>
  <c r="B6" i="8"/>
  <c r="C21" i="12"/>
  <c r="C20" i="12"/>
  <c r="A3" i="1"/>
  <c r="A8" i="8" l="1"/>
  <c r="B7" i="8"/>
  <c r="V4" i="1"/>
  <c r="V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3" i="1"/>
  <c r="A9" i="8" l="1"/>
  <c r="B8" i="8"/>
  <c r="O1" i="1"/>
  <c r="A10" i="8" l="1"/>
  <c r="B9" i="8"/>
  <c r="T4" i="8"/>
  <c r="T5" i="8"/>
  <c r="T6" i="8"/>
  <c r="T7" i="8"/>
  <c r="T8" i="8"/>
  <c r="T9" i="8"/>
  <c r="T10" i="8"/>
  <c r="T11" i="8"/>
  <c r="T12" i="8"/>
  <c r="T13" i="8"/>
  <c r="T14" i="8"/>
  <c r="T15" i="8"/>
  <c r="T16" i="8"/>
  <c r="T17" i="8"/>
  <c r="T18" i="8"/>
  <c r="T19" i="8"/>
  <c r="T20" i="8"/>
  <c r="T21" i="8"/>
  <c r="T3" i="8"/>
  <c r="A11" i="8" l="1"/>
  <c r="B10" i="8"/>
  <c r="A16" i="17"/>
  <c r="A21" i="17"/>
  <c r="A27" i="17"/>
  <c r="G10" i="12"/>
  <c r="A34" i="12"/>
  <c r="K34" i="11"/>
  <c r="A12" i="8" l="1"/>
  <c r="B11" i="8"/>
  <c r="K10" i="11"/>
  <c r="G16" i="11"/>
  <c r="G28" i="11"/>
  <c r="C22" i="11"/>
  <c r="A18" i="11"/>
  <c r="A24" i="11"/>
  <c r="A30" i="11"/>
  <c r="A36" i="11"/>
  <c r="R10" i="2"/>
  <c r="U15" i="2"/>
  <c r="N15" i="2"/>
  <c r="J15" i="2"/>
  <c r="G15" i="2"/>
  <c r="F15" i="2"/>
  <c r="F20" i="2"/>
  <c r="F25" i="2"/>
  <c r="F30" i="2"/>
  <c r="F10" i="2"/>
  <c r="C31" i="2"/>
  <c r="B15" i="2"/>
  <c r="C16" i="2"/>
  <c r="A32" i="2"/>
  <c r="A13" i="8" l="1"/>
  <c r="B12" i="8"/>
  <c r="C15" i="2"/>
  <c r="A14" i="8" l="1"/>
  <c r="B13" i="8"/>
  <c r="A15" i="8" l="1"/>
  <c r="B14" i="8"/>
  <c r="E1" i="17"/>
  <c r="E1" i="12"/>
  <c r="E1" i="11"/>
  <c r="E1" i="2"/>
  <c r="A16" i="8" l="1"/>
  <c r="B15" i="8"/>
  <c r="A23" i="8"/>
  <c r="A17" i="8" l="1"/>
  <c r="B16" i="8"/>
  <c r="B23" i="1"/>
  <c r="A18" i="8" l="1"/>
  <c r="B17" i="8"/>
  <c r="C3" i="17"/>
  <c r="B3" i="17"/>
  <c r="A11" i="17"/>
  <c r="A19" i="8" l="1"/>
  <c r="B18" i="8"/>
  <c r="R32" i="12"/>
  <c r="R34" i="11"/>
  <c r="U25" i="17"/>
  <c r="B25" i="17"/>
  <c r="F19" i="17"/>
  <c r="J14" i="17"/>
  <c r="N9" i="17"/>
  <c r="C9" i="17"/>
  <c r="N25" i="17"/>
  <c r="J25" i="17"/>
  <c r="F25" i="17"/>
  <c r="U19" i="17"/>
  <c r="N19" i="17"/>
  <c r="J19" i="17"/>
  <c r="B19" i="17"/>
  <c r="U14" i="17"/>
  <c r="N14" i="17"/>
  <c r="F14" i="17"/>
  <c r="B14" i="17"/>
  <c r="U9" i="17"/>
  <c r="K9" i="17"/>
  <c r="J9" i="17"/>
  <c r="F9" i="17"/>
  <c r="B9" i="17"/>
  <c r="C1" i="17"/>
  <c r="A12" i="12"/>
  <c r="A17" i="12"/>
  <c r="A22" i="12"/>
  <c r="A12" i="11"/>
  <c r="C26" i="2"/>
  <c r="V3" i="2"/>
  <c r="U3" i="2"/>
  <c r="U10" i="2" s="1"/>
  <c r="A20" i="8" l="1"/>
  <c r="B19" i="8"/>
  <c r="C30" i="2"/>
  <c r="C25" i="2"/>
  <c r="A21" i="8" l="1"/>
  <c r="B21" i="8" s="1"/>
  <c r="B20" i="8"/>
  <c r="U15" i="12"/>
  <c r="U20" i="12"/>
  <c r="U26" i="12"/>
  <c r="U32" i="12"/>
  <c r="U10" i="12"/>
  <c r="N15" i="12"/>
  <c r="N20" i="12"/>
  <c r="N26" i="12"/>
  <c r="N32" i="12"/>
  <c r="N10" i="12"/>
  <c r="J15" i="12"/>
  <c r="J20" i="12"/>
  <c r="J26" i="12"/>
  <c r="J32" i="12"/>
  <c r="J10" i="12"/>
  <c r="F15" i="12"/>
  <c r="F20" i="12"/>
  <c r="F26" i="12"/>
  <c r="F32" i="12"/>
  <c r="F10" i="12"/>
  <c r="C3" i="12"/>
  <c r="C32" i="12" s="1"/>
  <c r="B15" i="12"/>
  <c r="B20" i="12"/>
  <c r="B26" i="12"/>
  <c r="B32" i="12"/>
  <c r="C33" i="12" s="1"/>
  <c r="B3" i="12"/>
  <c r="B10" i="12" s="1"/>
  <c r="A28" i="12"/>
  <c r="U16" i="11"/>
  <c r="U22" i="11"/>
  <c r="U28" i="11"/>
  <c r="U34" i="11"/>
  <c r="U10" i="11"/>
  <c r="N16" i="11"/>
  <c r="N22" i="11"/>
  <c r="N28" i="11"/>
  <c r="N34" i="11"/>
  <c r="N10" i="11"/>
  <c r="J16" i="11"/>
  <c r="J22" i="11"/>
  <c r="J28" i="11"/>
  <c r="J34" i="11"/>
  <c r="J10" i="11"/>
  <c r="F16" i="11"/>
  <c r="F22" i="11"/>
  <c r="F28" i="11"/>
  <c r="F34" i="11"/>
  <c r="F10" i="11"/>
  <c r="C10" i="11"/>
  <c r="B16" i="11"/>
  <c r="B22" i="11"/>
  <c r="B28" i="11"/>
  <c r="B34" i="11"/>
  <c r="C35" i="11" s="1"/>
  <c r="B10" i="11"/>
  <c r="C1" i="12"/>
  <c r="C1" i="11"/>
  <c r="U20" i="2"/>
  <c r="U25" i="2"/>
  <c r="U30" i="2"/>
  <c r="N20" i="2"/>
  <c r="N25" i="2"/>
  <c r="N30" i="2"/>
  <c r="N10" i="2"/>
  <c r="J20" i="2"/>
  <c r="J25" i="2"/>
  <c r="J30" i="2"/>
  <c r="J10" i="2"/>
  <c r="C3" i="2"/>
  <c r="C10" i="2" s="1"/>
  <c r="B20" i="2"/>
  <c r="B25" i="2"/>
  <c r="B30" i="2"/>
  <c r="B3" i="2"/>
  <c r="B10" i="2" s="1"/>
  <c r="A17" i="2"/>
  <c r="A22" i="2"/>
  <c r="A27" i="2"/>
  <c r="A12" i="2"/>
  <c r="C10" i="12" l="1"/>
  <c r="C1" i="2"/>
  <c r="A10" i="2" l="1"/>
  <c r="A11" i="2" s="1"/>
  <c r="A4" i="1"/>
  <c r="B3" i="1"/>
  <c r="A5" i="1" l="1"/>
  <c r="A15" i="2"/>
  <c r="A16" i="2" s="1"/>
  <c r="B4" i="1"/>
  <c r="A6" i="1" l="1"/>
  <c r="A20" i="2"/>
  <c r="A21" i="2" s="1"/>
  <c r="B5" i="1"/>
  <c r="A7" i="1" l="1"/>
  <c r="A25" i="2"/>
  <c r="A26" i="2" s="1"/>
  <c r="B6" i="1"/>
  <c r="A8" i="1" l="1"/>
  <c r="A30" i="2"/>
  <c r="A31" i="2" s="1"/>
  <c r="B7" i="1"/>
  <c r="A10" i="11" l="1"/>
  <c r="A11" i="11" s="1"/>
  <c r="A9" i="1"/>
  <c r="B8" i="1"/>
  <c r="A10" i="1" l="1"/>
  <c r="A16" i="11"/>
  <c r="A17" i="11" s="1"/>
  <c r="B9" i="1"/>
  <c r="A22" i="11"/>
  <c r="A23" i="11" s="1"/>
  <c r="B10" i="1" l="1"/>
  <c r="A11" i="1"/>
  <c r="A28" i="11" l="1"/>
  <c r="A29" i="11" s="1"/>
  <c r="A12" i="1"/>
  <c r="B11" i="1"/>
  <c r="A13" i="1" l="1"/>
  <c r="A34" i="11"/>
  <c r="A35" i="11" s="1"/>
  <c r="B12" i="1"/>
  <c r="A10" i="12" l="1"/>
  <c r="A11" i="12" s="1"/>
  <c r="B13" i="1"/>
  <c r="A14" i="1"/>
  <c r="A15" i="1" l="1"/>
  <c r="A15" i="12"/>
  <c r="A16" i="12" s="1"/>
  <c r="A20" i="12"/>
  <c r="A21" i="12" s="1"/>
  <c r="B14" i="1"/>
  <c r="B15" i="1" l="1"/>
  <c r="A16" i="1"/>
  <c r="A26" i="12" l="1"/>
  <c r="A27" i="12" s="1"/>
  <c r="A17" i="1"/>
  <c r="B16" i="1"/>
  <c r="A18" i="1" l="1"/>
  <c r="A32" i="12"/>
  <c r="A33" i="12" s="1"/>
  <c r="B17" i="1"/>
  <c r="A9" i="17" l="1"/>
  <c r="A14" i="17" s="1"/>
  <c r="A19" i="1"/>
  <c r="A20" i="1" s="1"/>
  <c r="B18" i="1"/>
  <c r="A10" i="17" l="1"/>
  <c r="B19" i="1"/>
  <c r="A19" i="17"/>
  <c r="A15" i="17"/>
  <c r="A25" i="17" l="1"/>
  <c r="A20" i="17"/>
  <c r="B20" i="1"/>
  <c r="A21" i="1"/>
  <c r="B21" i="1" l="1"/>
  <c r="A26" i="17"/>
</calcChain>
</file>

<file path=xl/sharedStrings.xml><?xml version="1.0" encoding="utf-8"?>
<sst xmlns="http://schemas.openxmlformats.org/spreadsheetml/2006/main" count="1730" uniqueCount="362">
  <si>
    <r>
      <rPr>
        <sz val="12"/>
        <color theme="1"/>
        <rFont val="標楷體"/>
        <family val="4"/>
        <charset val="136"/>
      </rPr>
      <t>國民中學</t>
    </r>
    <phoneticPr fontId="1" type="noConversion"/>
  </si>
  <si>
    <r>
      <rPr>
        <sz val="10"/>
        <color theme="1"/>
        <rFont val="標楷體"/>
        <family val="4"/>
        <charset val="136"/>
      </rPr>
      <t>日期</t>
    </r>
    <phoneticPr fontId="1" type="noConversion"/>
  </si>
  <si>
    <r>
      <rPr>
        <sz val="10"/>
        <color theme="1"/>
        <rFont val="標楷體"/>
        <family val="4"/>
        <charset val="136"/>
      </rPr>
      <t>主食</t>
    </r>
    <phoneticPr fontId="1" type="noConversion"/>
  </si>
  <si>
    <r>
      <rPr>
        <sz val="10"/>
        <color theme="1"/>
        <rFont val="標楷體"/>
        <family val="4"/>
        <charset val="136"/>
      </rPr>
      <t>主食食材明細</t>
    </r>
    <phoneticPr fontId="1" type="noConversion"/>
  </si>
  <si>
    <r>
      <rPr>
        <sz val="10"/>
        <color theme="1"/>
        <rFont val="標楷體"/>
        <family val="4"/>
        <charset val="136"/>
      </rPr>
      <t>主菜</t>
    </r>
    <phoneticPr fontId="1" type="noConversion"/>
  </si>
  <si>
    <r>
      <rPr>
        <sz val="10"/>
        <color theme="1"/>
        <rFont val="標楷體"/>
        <family val="4"/>
        <charset val="136"/>
      </rPr>
      <t>主菜食材明細</t>
    </r>
    <phoneticPr fontId="1" type="noConversion"/>
  </si>
  <si>
    <r>
      <rPr>
        <sz val="10"/>
        <color theme="1"/>
        <rFont val="標楷體"/>
        <family val="4"/>
        <charset val="136"/>
      </rPr>
      <t>副菜一</t>
    </r>
    <phoneticPr fontId="1" type="noConversion"/>
  </si>
  <si>
    <r>
      <rPr>
        <sz val="10"/>
        <color theme="1"/>
        <rFont val="標楷體"/>
        <family val="4"/>
        <charset val="136"/>
      </rPr>
      <t>副菜一食材明細</t>
    </r>
    <phoneticPr fontId="1" type="noConversion"/>
  </si>
  <si>
    <t>副菜二</t>
    <phoneticPr fontId="1" type="noConversion"/>
  </si>
  <si>
    <t>副菜二食材明細</t>
    <phoneticPr fontId="1" type="noConversion"/>
  </si>
  <si>
    <t>蔬菜</t>
    <phoneticPr fontId="1" type="noConversion"/>
  </si>
  <si>
    <t>湯品</t>
    <phoneticPr fontId="1" type="noConversion"/>
  </si>
  <si>
    <t>湯品食材明細</t>
    <phoneticPr fontId="1" type="noConversion"/>
  </si>
  <si>
    <t>全穀雜糧*</t>
  </si>
  <si>
    <t>油脂與堅果種子*</t>
  </si>
  <si>
    <t>蔬菜*</t>
  </si>
  <si>
    <t>乳品*</t>
  </si>
  <si>
    <t>水果*</t>
  </si>
  <si>
    <t>豆魚蛋肉*</t>
  </si>
  <si>
    <t>熱量*</t>
  </si>
  <si>
    <t>循環</t>
    <phoneticPr fontId="1" type="noConversion"/>
  </si>
  <si>
    <t>白米飯</t>
  </si>
  <si>
    <t>糙米飯</t>
  </si>
  <si>
    <t>紫米飯</t>
  </si>
  <si>
    <t>小米飯</t>
    <phoneticPr fontId="16" type="noConversion"/>
  </si>
  <si>
    <t>米</t>
    <phoneticPr fontId="1" type="noConversion"/>
  </si>
  <si>
    <t>米 糙米</t>
    <phoneticPr fontId="1" type="noConversion"/>
  </si>
  <si>
    <t>義大利麵</t>
    <phoneticPr fontId="1" type="noConversion"/>
  </si>
  <si>
    <t>米 糙米</t>
    <phoneticPr fontId="1" type="noConversion"/>
  </si>
  <si>
    <t>米 紫米</t>
    <phoneticPr fontId="1" type="noConversion"/>
  </si>
  <si>
    <t>米 小米</t>
    <phoneticPr fontId="1" type="noConversion"/>
  </si>
  <si>
    <t>蔬香冬粉</t>
    <phoneticPr fontId="1" type="noConversion"/>
  </si>
  <si>
    <t>金針湯</t>
    <phoneticPr fontId="1" type="noConversion"/>
  </si>
  <si>
    <t>味噌湯</t>
    <phoneticPr fontId="1" type="noConversion"/>
  </si>
  <si>
    <t>蜜汁豆干</t>
    <phoneticPr fontId="1" type="noConversion"/>
  </si>
  <si>
    <t>豆干 滷包</t>
    <phoneticPr fontId="1" type="noConversion"/>
  </si>
  <si>
    <t>蛋 筍絲 時蔬 紅蘿蔔 乾木耳</t>
    <phoneticPr fontId="1" type="noConversion"/>
  </si>
  <si>
    <t>時瓜湯</t>
    <phoneticPr fontId="1" type="noConversion"/>
  </si>
  <si>
    <t>螞蟻上樹</t>
    <phoneticPr fontId="1" type="noConversion"/>
  </si>
  <si>
    <t>時蔬湯</t>
    <phoneticPr fontId="1" type="noConversion"/>
  </si>
  <si>
    <t>清炒花椰</t>
    <phoneticPr fontId="1" type="noConversion"/>
  </si>
  <si>
    <t>仙草甜湯</t>
    <phoneticPr fontId="1" type="noConversion"/>
  </si>
  <si>
    <r>
      <rPr>
        <sz val="14"/>
        <color theme="1"/>
        <rFont val="標楷體"/>
        <family val="4"/>
        <charset val="136"/>
      </rPr>
      <t>學年度</t>
    </r>
    <phoneticPr fontId="1" type="noConversion"/>
  </si>
  <si>
    <t>小餐包</t>
    <phoneticPr fontId="1" type="noConversion"/>
  </si>
  <si>
    <t>玉米濃湯</t>
    <phoneticPr fontId="1" type="noConversion"/>
  </si>
  <si>
    <t>蛋 玉米粒 玉米醬罐頭 玉米濃湯粉</t>
    <phoneticPr fontId="1" type="noConversion"/>
  </si>
  <si>
    <t>紫菜湯</t>
    <phoneticPr fontId="1" type="noConversion"/>
  </si>
  <si>
    <t>三、</t>
    <phoneticPr fontId="1" type="noConversion"/>
  </si>
  <si>
    <r>
      <rPr>
        <sz val="9"/>
        <color theme="1"/>
        <rFont val="標楷體"/>
        <family val="4"/>
        <charset val="136"/>
      </rPr>
      <t>星期</t>
    </r>
    <phoneticPr fontId="1" type="noConversion"/>
  </si>
  <si>
    <t>學年度</t>
    <phoneticPr fontId="1" type="noConversion"/>
  </si>
  <si>
    <t>第二學期</t>
    <phoneticPr fontId="1" type="noConversion"/>
  </si>
  <si>
    <t>國民小學</t>
    <phoneticPr fontId="1" type="noConversion"/>
  </si>
  <si>
    <t>食材明細</t>
    <phoneticPr fontId="1" type="noConversion"/>
  </si>
  <si>
    <t>公斤</t>
    <phoneticPr fontId="1" type="noConversion"/>
  </si>
  <si>
    <t>絞肉</t>
    <phoneticPr fontId="1" type="noConversion"/>
  </si>
  <si>
    <t>豆腐</t>
    <phoneticPr fontId="1" type="noConversion"/>
  </si>
  <si>
    <t>紅蘿蔔</t>
    <phoneticPr fontId="1" type="noConversion"/>
  </si>
  <si>
    <t>榨菜</t>
    <phoneticPr fontId="1" type="noConversion"/>
  </si>
  <si>
    <t>豬骨</t>
    <phoneticPr fontId="1" type="noConversion"/>
  </si>
  <si>
    <t>鈣</t>
    <phoneticPr fontId="1" type="noConversion"/>
  </si>
  <si>
    <t>鈉</t>
    <phoneticPr fontId="1" type="noConversion"/>
  </si>
  <si>
    <t>油脂堅果種子*</t>
    <phoneticPr fontId="1" type="noConversion"/>
  </si>
  <si>
    <t>米</t>
    <phoneticPr fontId="1" type="noConversion"/>
  </si>
  <si>
    <t>糙米</t>
    <phoneticPr fontId="1" type="noConversion"/>
  </si>
  <si>
    <t>紅蘿蔔</t>
    <phoneticPr fontId="1" type="noConversion"/>
  </si>
  <si>
    <t>乾香菇</t>
    <phoneticPr fontId="1" type="noConversion"/>
  </si>
  <si>
    <t>乾木耳</t>
    <phoneticPr fontId="1" type="noConversion"/>
  </si>
  <si>
    <t>冬粉</t>
    <phoneticPr fontId="1" type="noConversion"/>
  </si>
  <si>
    <t>肉雞</t>
    <phoneticPr fontId="1" type="noConversion"/>
  </si>
  <si>
    <t>乾海帶</t>
    <phoneticPr fontId="1" type="noConversion"/>
  </si>
  <si>
    <t>九層塔</t>
    <phoneticPr fontId="1" type="noConversion"/>
  </si>
  <si>
    <t>洋蔥</t>
    <phoneticPr fontId="1" type="noConversion"/>
  </si>
  <si>
    <t>蛋</t>
    <phoneticPr fontId="1" type="noConversion"/>
  </si>
  <si>
    <t>馬鈴薯</t>
    <phoneticPr fontId="1" type="noConversion"/>
  </si>
  <si>
    <t>白蘿蔔</t>
    <phoneticPr fontId="1" type="noConversion"/>
  </si>
  <si>
    <t>高麗菜</t>
    <phoneticPr fontId="1" type="noConversion"/>
  </si>
  <si>
    <t>時瓜</t>
    <phoneticPr fontId="1" type="noConversion"/>
  </si>
  <si>
    <t>二砂糖</t>
    <phoneticPr fontId="1" type="noConversion"/>
  </si>
  <si>
    <t>玉米粒</t>
    <phoneticPr fontId="1" type="noConversion"/>
  </si>
  <si>
    <t>玉米醬罐頭</t>
    <phoneticPr fontId="1" type="noConversion"/>
  </si>
  <si>
    <t>薑</t>
    <phoneticPr fontId="1" type="noConversion"/>
  </si>
  <si>
    <t>玉米濃湯粉</t>
    <phoneticPr fontId="1" type="noConversion"/>
  </si>
  <si>
    <t>味噌</t>
    <phoneticPr fontId="1" type="noConversion"/>
  </si>
  <si>
    <t>絞肉</t>
    <phoneticPr fontId="1" type="noConversion"/>
  </si>
  <si>
    <t>乾海帶</t>
    <phoneticPr fontId="1" type="noConversion"/>
  </si>
  <si>
    <t>蛋</t>
    <phoneticPr fontId="1" type="noConversion"/>
  </si>
  <si>
    <t>番茄罐頭</t>
    <phoneticPr fontId="1" type="noConversion"/>
  </si>
  <si>
    <t>咖哩粉</t>
    <phoneticPr fontId="1" type="noConversion"/>
  </si>
  <si>
    <t>時蔬</t>
    <phoneticPr fontId="1" type="noConversion"/>
  </si>
  <si>
    <t>紅蘿蔔</t>
    <phoneticPr fontId="1" type="noConversion"/>
  </si>
  <si>
    <t>薑</t>
    <phoneticPr fontId="1" type="noConversion"/>
  </si>
  <si>
    <t>時瓜</t>
    <phoneticPr fontId="1" type="noConversion"/>
  </si>
  <si>
    <t>西谷米</t>
    <phoneticPr fontId="1" type="noConversion"/>
  </si>
  <si>
    <t>二砂糖</t>
    <phoneticPr fontId="1" type="noConversion"/>
  </si>
  <si>
    <t>米</t>
    <phoneticPr fontId="1" type="noConversion"/>
  </si>
  <si>
    <t>蘿蔔乾</t>
    <phoneticPr fontId="1" type="noConversion"/>
  </si>
  <si>
    <t>柴魚片</t>
    <phoneticPr fontId="1" type="noConversion"/>
  </si>
  <si>
    <t>豆腐</t>
    <phoneticPr fontId="1" type="noConversion"/>
  </si>
  <si>
    <t>油飯特餐</t>
    <phoneticPr fontId="1" type="noConversion"/>
  </si>
  <si>
    <t>米 糯米</t>
    <phoneticPr fontId="1" type="noConversion"/>
  </si>
  <si>
    <t>芝麻飯</t>
    <phoneticPr fontId="1" type="noConversion"/>
  </si>
  <si>
    <t>米 芝麻(熟)</t>
    <phoneticPr fontId="1" type="noConversion"/>
  </si>
  <si>
    <t>油飯配料</t>
    <phoneticPr fontId="1" type="noConversion"/>
  </si>
  <si>
    <t>紅仁炒蛋</t>
    <phoneticPr fontId="1" type="noConversion"/>
  </si>
  <si>
    <t>蘿蔔油腐</t>
    <phoneticPr fontId="1" type="noConversion"/>
  </si>
  <si>
    <t>乾海帶</t>
    <phoneticPr fontId="1" type="noConversion"/>
  </si>
  <si>
    <t>紅蘿蔔</t>
    <phoneticPr fontId="1" type="noConversion"/>
  </si>
  <si>
    <t>紅蘿蔔</t>
    <phoneticPr fontId="1" type="noConversion"/>
  </si>
  <si>
    <t>有機</t>
    <phoneticPr fontId="1" type="noConversion"/>
  </si>
  <si>
    <t>有機</t>
    <phoneticPr fontId="1" type="noConversion"/>
  </si>
  <si>
    <t>絞肉</t>
    <phoneticPr fontId="1" type="noConversion"/>
  </si>
  <si>
    <t>時蔬</t>
    <phoneticPr fontId="1" type="noConversion"/>
  </si>
  <si>
    <t>豆干</t>
    <phoneticPr fontId="1" type="noConversion"/>
  </si>
  <si>
    <r>
      <rPr>
        <sz val="10"/>
        <rFont val="標楷體"/>
        <family val="4"/>
        <charset val="136"/>
      </rPr>
      <t>主菜</t>
    </r>
    <phoneticPr fontId="1" type="noConversion"/>
  </si>
  <si>
    <r>
      <rPr>
        <sz val="10"/>
        <rFont val="標楷體"/>
        <family val="4"/>
        <charset val="136"/>
      </rPr>
      <t>主菜食材明細</t>
    </r>
    <phoneticPr fontId="1" type="noConversion"/>
  </si>
  <si>
    <r>
      <rPr>
        <sz val="10"/>
        <rFont val="標楷體"/>
        <family val="4"/>
        <charset val="136"/>
      </rPr>
      <t>副菜一食材明細</t>
    </r>
    <phoneticPr fontId="1" type="noConversion"/>
  </si>
  <si>
    <r>
      <rPr>
        <sz val="10"/>
        <rFont val="標楷體"/>
        <family val="4"/>
        <charset val="136"/>
      </rPr>
      <t>主食</t>
    </r>
    <phoneticPr fontId="1" type="noConversion"/>
  </si>
  <si>
    <r>
      <rPr>
        <sz val="10"/>
        <rFont val="標楷體"/>
        <family val="4"/>
        <charset val="136"/>
      </rPr>
      <t>主食食材明細</t>
    </r>
    <phoneticPr fontId="1" type="noConversion"/>
  </si>
  <si>
    <r>
      <rPr>
        <sz val="10"/>
        <rFont val="標楷體"/>
        <family val="4"/>
        <charset val="136"/>
      </rPr>
      <t>副菜一</t>
    </r>
    <phoneticPr fontId="1" type="noConversion"/>
  </si>
  <si>
    <t>粉圓</t>
    <phoneticPr fontId="1" type="noConversion"/>
  </si>
  <si>
    <t>紅K</t>
    <phoneticPr fontId="1" type="noConversion"/>
  </si>
  <si>
    <t>五香豆干</t>
    <phoneticPr fontId="1" type="noConversion"/>
  </si>
  <si>
    <t>雞蛋</t>
    <phoneticPr fontId="1" type="noConversion"/>
  </si>
  <si>
    <t>蘿蔔乾</t>
    <phoneticPr fontId="1" type="noConversion"/>
  </si>
  <si>
    <t xml:space="preserve">紅蘿蔔 </t>
    <phoneticPr fontId="1" type="noConversion"/>
  </si>
  <si>
    <t>紅K</t>
    <phoneticPr fontId="1" type="noConversion"/>
  </si>
  <si>
    <t>月</t>
    <phoneticPr fontId="1" type="noConversion"/>
  </si>
  <si>
    <t>拌飯特餐</t>
    <phoneticPr fontId="1" type="noConversion"/>
  </si>
  <si>
    <t>蔬香佐蛋</t>
    <phoneticPr fontId="1" type="noConversion"/>
  </si>
  <si>
    <t>紫菜湯</t>
    <phoneticPr fontId="1" type="noConversion"/>
  </si>
  <si>
    <t>清炒瓜苗</t>
    <phoneticPr fontId="1" type="noConversion"/>
  </si>
  <si>
    <t>泡菜凍腐</t>
    <phoneticPr fontId="1" type="noConversion"/>
  </si>
  <si>
    <t>時瓜湯</t>
    <phoneticPr fontId="1" type="noConversion"/>
  </si>
  <si>
    <t>脆拌海帶</t>
    <phoneticPr fontId="1" type="noConversion"/>
  </si>
  <si>
    <t>大滷湯</t>
    <phoneticPr fontId="1" type="noConversion"/>
  </si>
  <si>
    <t>味噌湯</t>
    <phoneticPr fontId="1" type="noConversion"/>
  </si>
  <si>
    <t>蛋香玉菜</t>
    <phoneticPr fontId="1" type="noConversion"/>
  </si>
  <si>
    <t>蘿蔔湯</t>
    <phoneticPr fontId="1" type="noConversion"/>
  </si>
  <si>
    <t>馬鈴薯</t>
    <phoneticPr fontId="1" type="noConversion"/>
  </si>
  <si>
    <t>紅蘿蔔</t>
    <phoneticPr fontId="1" type="noConversion"/>
  </si>
  <si>
    <t>洋蔥</t>
    <phoneticPr fontId="1" type="noConversion"/>
  </si>
  <si>
    <t>豆芽菜</t>
    <phoneticPr fontId="1" type="noConversion"/>
  </si>
  <si>
    <t>紅蘿蔔</t>
    <phoneticPr fontId="1" type="noConversion"/>
  </si>
  <si>
    <t>西谷米</t>
    <phoneticPr fontId="1" type="noConversion"/>
  </si>
  <si>
    <t>金針菜乾</t>
    <phoneticPr fontId="1" type="noConversion"/>
  </si>
  <si>
    <t>榨菜</t>
    <phoneticPr fontId="1" type="noConversion"/>
  </si>
  <si>
    <t>隼人瓜苗</t>
    <phoneticPr fontId="1" type="noConversion"/>
  </si>
  <si>
    <t>白蘿蔔</t>
    <phoneticPr fontId="1" type="noConversion"/>
  </si>
  <si>
    <t>麵筋</t>
    <phoneticPr fontId="1" type="noConversion"/>
  </si>
  <si>
    <t>冬粉</t>
    <phoneticPr fontId="1" type="noConversion"/>
  </si>
  <si>
    <t>乾木耳</t>
    <phoneticPr fontId="1" type="noConversion"/>
  </si>
  <si>
    <t>冬瓜西米露</t>
    <phoneticPr fontId="1" type="noConversion"/>
  </si>
  <si>
    <t>粉圓甜湯</t>
    <phoneticPr fontId="1" type="noConversion"/>
  </si>
  <si>
    <t>蛋花蔬湯</t>
    <phoneticPr fontId="1" type="noConversion"/>
  </si>
  <si>
    <t>雞蛋 時蔬 薑</t>
    <phoneticPr fontId="1" type="noConversion"/>
  </si>
  <si>
    <t>雞蛋</t>
    <phoneticPr fontId="1" type="noConversion"/>
  </si>
  <si>
    <t>冬瓜糖磚</t>
    <phoneticPr fontId="1" type="noConversion"/>
  </si>
  <si>
    <t>時蔬</t>
    <phoneticPr fontId="1" type="noConversion"/>
  </si>
  <si>
    <t>時蔬湯</t>
    <phoneticPr fontId="1" type="noConversion"/>
  </si>
  <si>
    <t>紅蘿蔔</t>
    <phoneticPr fontId="1" type="noConversion"/>
  </si>
  <si>
    <t>味噌</t>
    <phoneticPr fontId="1" type="noConversion"/>
  </si>
  <si>
    <t>豆芽菜</t>
    <phoneticPr fontId="1" type="noConversion"/>
  </si>
  <si>
    <t>時蔬</t>
    <phoneticPr fontId="1" type="noConversion"/>
  </si>
  <si>
    <t>豆芽菜</t>
    <phoneticPr fontId="1" type="noConversion"/>
  </si>
  <si>
    <t>馬鈴薯</t>
    <phoneticPr fontId="1" type="noConversion"/>
  </si>
  <si>
    <t>白蘿蔔</t>
    <phoneticPr fontId="1" type="noConversion"/>
  </si>
  <si>
    <t>筍絲</t>
    <phoneticPr fontId="1" type="noConversion"/>
  </si>
  <si>
    <t>乾木耳</t>
    <phoneticPr fontId="1" type="noConversion"/>
  </si>
  <si>
    <t>肉雞</t>
    <phoneticPr fontId="1" type="noConversion"/>
  </si>
  <si>
    <t>乾海帶</t>
    <phoneticPr fontId="1" type="noConversion"/>
  </si>
  <si>
    <t>豆干</t>
    <phoneticPr fontId="1" type="noConversion"/>
  </si>
  <si>
    <t>滷包</t>
    <phoneticPr fontId="1" type="noConversion"/>
  </si>
  <si>
    <t>豆腐</t>
    <phoneticPr fontId="1" type="noConversion"/>
  </si>
  <si>
    <t>絞肉</t>
    <phoneticPr fontId="1" type="noConversion"/>
  </si>
  <si>
    <t>冬粉</t>
    <phoneticPr fontId="1" type="noConversion"/>
  </si>
  <si>
    <t>乾木耳</t>
    <phoneticPr fontId="1" type="noConversion"/>
  </si>
  <si>
    <t>隼人瓜苗</t>
    <phoneticPr fontId="1" type="noConversion"/>
  </si>
  <si>
    <t>雞蛋</t>
    <phoneticPr fontId="1" type="noConversion"/>
  </si>
  <si>
    <t>紅蘿蔔</t>
    <phoneticPr fontId="1" type="noConversion"/>
  </si>
  <si>
    <t>咖哩粉</t>
    <phoneticPr fontId="1" type="noConversion"/>
  </si>
  <si>
    <t>高麗菜</t>
    <phoneticPr fontId="1" type="noConversion"/>
  </si>
  <si>
    <t>乾木耳</t>
    <phoneticPr fontId="1" type="noConversion"/>
  </si>
  <si>
    <t>絞肉</t>
    <phoneticPr fontId="1" type="noConversion"/>
  </si>
  <si>
    <t>高麗菜</t>
    <phoneticPr fontId="1" type="noConversion"/>
  </si>
  <si>
    <t>R1</t>
    <phoneticPr fontId="1" type="noConversion"/>
  </si>
  <si>
    <t>R2</t>
  </si>
  <si>
    <t>R3</t>
  </si>
  <si>
    <t>R4</t>
  </si>
  <si>
    <t>R5</t>
  </si>
  <si>
    <t>S1</t>
    <phoneticPr fontId="1" type="noConversion"/>
  </si>
  <si>
    <t>S2</t>
  </si>
  <si>
    <t>S3</t>
  </si>
  <si>
    <t>S4</t>
  </si>
  <si>
    <t>S5</t>
  </si>
  <si>
    <t>T1</t>
    <phoneticPr fontId="1" type="noConversion"/>
  </si>
  <si>
    <t>T2</t>
  </si>
  <si>
    <t>T3</t>
  </si>
  <si>
    <t>T4</t>
  </si>
  <si>
    <t>T5</t>
  </si>
  <si>
    <t>A1</t>
    <phoneticPr fontId="1" type="noConversion"/>
  </si>
  <si>
    <t>A2</t>
  </si>
  <si>
    <t>A3</t>
  </si>
  <si>
    <t>A4</t>
  </si>
  <si>
    <t>炊粉特餐</t>
    <phoneticPr fontId="1" type="noConversion"/>
  </si>
  <si>
    <t>米粉</t>
    <phoneticPr fontId="1" type="noConversion"/>
  </si>
  <si>
    <t>包子</t>
    <phoneticPr fontId="1" type="noConversion"/>
  </si>
  <si>
    <t>冷凍包子</t>
    <phoneticPr fontId="1" type="noConversion"/>
  </si>
  <si>
    <t>豆漿</t>
    <phoneticPr fontId="1" type="noConversion"/>
  </si>
  <si>
    <t>黃豆 紅砂糖</t>
    <phoneticPr fontId="1" type="noConversion"/>
  </si>
  <si>
    <t>仙草汁 紅砂糖</t>
    <phoneticPr fontId="1" type="noConversion"/>
  </si>
  <si>
    <t>豆皮豆芽</t>
    <phoneticPr fontId="1" type="noConversion"/>
  </si>
  <si>
    <t>香滷豆腐</t>
    <phoneticPr fontId="1" type="noConversion"/>
  </si>
  <si>
    <t>炊粉配料</t>
    <phoneticPr fontId="1" type="noConversion"/>
  </si>
  <si>
    <t>蛋香白菜</t>
    <phoneticPr fontId="1" type="noConversion"/>
  </si>
  <si>
    <t>海芽湯</t>
    <phoneticPr fontId="1" type="noConversion"/>
  </si>
  <si>
    <t>豆皮海帶</t>
    <phoneticPr fontId="1" type="noConversion"/>
  </si>
  <si>
    <t>茄汁豆腐</t>
    <phoneticPr fontId="1" type="noConversion"/>
  </si>
  <si>
    <t>三色炒蛋</t>
    <phoneticPr fontId="1" type="noConversion"/>
  </si>
  <si>
    <t>枸杞甘藍</t>
    <phoneticPr fontId="1" type="noConversion"/>
  </si>
  <si>
    <t>甘藍 枸杞 薑</t>
    <phoneticPr fontId="1" type="noConversion"/>
  </si>
  <si>
    <t>蛋香紅仁</t>
    <phoneticPr fontId="1" type="noConversion"/>
  </si>
  <si>
    <t>家常豆腐</t>
    <phoneticPr fontId="1" type="noConversion"/>
  </si>
  <si>
    <t>香滷豆干</t>
    <phoneticPr fontId="1" type="noConversion"/>
  </si>
  <si>
    <t>仙草甜湯</t>
    <phoneticPr fontId="1" type="noConversion"/>
  </si>
  <si>
    <t>麵食特餐</t>
    <phoneticPr fontId="1" type="noConversion"/>
  </si>
  <si>
    <t>豆皮芽菜</t>
    <phoneticPr fontId="1" type="noConversion"/>
  </si>
  <si>
    <t>蔬香冬粉</t>
    <phoneticPr fontId="1" type="noConversion"/>
  </si>
  <si>
    <t>羅勒海帶</t>
    <phoneticPr fontId="1" type="noConversion"/>
  </si>
  <si>
    <t>粉圓甜湯</t>
    <phoneticPr fontId="1" type="noConversion"/>
  </si>
  <si>
    <t>粉圓 紅砂糖</t>
    <phoneticPr fontId="1" type="noConversion"/>
  </si>
  <si>
    <t>冬瓜糖磚 西谷米 紅砂糖</t>
    <phoneticPr fontId="1" type="noConversion"/>
  </si>
  <si>
    <t>R循環</t>
    <phoneticPr fontId="1" type="noConversion"/>
  </si>
  <si>
    <t>蔬菜</t>
    <phoneticPr fontId="1" type="noConversion"/>
  </si>
  <si>
    <t>S循環</t>
    <phoneticPr fontId="1" type="noConversion"/>
  </si>
  <si>
    <t>T循環</t>
    <phoneticPr fontId="1" type="noConversion"/>
  </si>
  <si>
    <t>A循環</t>
    <phoneticPr fontId="1" type="noConversion"/>
  </si>
  <si>
    <t>黃豆</t>
    <phoneticPr fontId="1" type="noConversion"/>
  </si>
  <si>
    <t>紅砂糖</t>
    <phoneticPr fontId="1" type="noConversion"/>
  </si>
  <si>
    <t>豆皮</t>
    <phoneticPr fontId="1" type="noConversion"/>
  </si>
  <si>
    <t>高麗菜</t>
    <phoneticPr fontId="1" type="noConversion"/>
  </si>
  <si>
    <t>白蘿蔔</t>
    <phoneticPr fontId="1" type="noConversion"/>
  </si>
  <si>
    <t>油豆腐</t>
    <phoneticPr fontId="1" type="noConversion"/>
  </si>
  <si>
    <t>胡蘿蔔</t>
    <phoneticPr fontId="1" type="noConversion"/>
  </si>
  <si>
    <t>杏鮑菇</t>
    <phoneticPr fontId="1" type="noConversion"/>
  </si>
  <si>
    <t>咖哩粉</t>
    <phoneticPr fontId="1" type="noConversion"/>
  </si>
  <si>
    <t>糙米</t>
    <phoneticPr fontId="1" type="noConversion"/>
  </si>
  <si>
    <t>三色豆</t>
    <phoneticPr fontId="1" type="noConversion"/>
  </si>
  <si>
    <t>薑黃粉</t>
    <phoneticPr fontId="1" type="noConversion"/>
  </si>
  <si>
    <t>每週五吃有機蔬菜</t>
    <phoneticPr fontId="1" type="noConversion"/>
  </si>
  <si>
    <t>拌飯特餐</t>
    <phoneticPr fontId="1" type="noConversion"/>
  </si>
  <si>
    <t>拌飯配料</t>
    <phoneticPr fontId="1" type="noConversion"/>
  </si>
  <si>
    <t>麵筋</t>
    <phoneticPr fontId="1" type="noConversion"/>
  </si>
  <si>
    <t>豆腐</t>
    <phoneticPr fontId="1" type="noConversion"/>
  </si>
  <si>
    <t>滷包</t>
    <phoneticPr fontId="1" type="noConversion"/>
  </si>
  <si>
    <t>豆豉</t>
    <phoneticPr fontId="1" type="noConversion"/>
  </si>
  <si>
    <t>冷凍包子</t>
    <phoneticPr fontId="1" type="noConversion"/>
  </si>
  <si>
    <t>豆干</t>
    <phoneticPr fontId="1" type="noConversion"/>
  </si>
  <si>
    <t>滷包</t>
    <phoneticPr fontId="1" type="noConversion"/>
  </si>
  <si>
    <t>番茄醬</t>
    <phoneticPr fontId="1" type="noConversion"/>
  </si>
  <si>
    <t>雞蛋</t>
    <phoneticPr fontId="1" type="noConversion"/>
  </si>
  <si>
    <t>三色豆</t>
    <phoneticPr fontId="1" type="noConversion"/>
  </si>
  <si>
    <t>豆皮</t>
    <phoneticPr fontId="1" type="noConversion"/>
  </si>
  <si>
    <t>時蔬</t>
    <phoneticPr fontId="1" type="noConversion"/>
  </si>
  <si>
    <t>麻竹筍干</t>
    <phoneticPr fontId="1" type="noConversion"/>
  </si>
  <si>
    <t>乾木耳</t>
    <phoneticPr fontId="1" type="noConversion"/>
  </si>
  <si>
    <t>咖哩粉</t>
    <phoneticPr fontId="1" type="noConversion"/>
  </si>
  <si>
    <t>馬鈴薯</t>
    <phoneticPr fontId="1" type="noConversion"/>
  </si>
  <si>
    <t>醬瓜</t>
    <phoneticPr fontId="1" type="noConversion"/>
  </si>
  <si>
    <t>凍豆腐</t>
    <phoneticPr fontId="1" type="noConversion"/>
  </si>
  <si>
    <t>韓式泡菜</t>
    <phoneticPr fontId="1" type="noConversion"/>
  </si>
  <si>
    <t>乾海帶</t>
    <phoneticPr fontId="1" type="noConversion"/>
  </si>
  <si>
    <t>圓白菜</t>
    <phoneticPr fontId="1" type="noConversion"/>
  </si>
  <si>
    <t>小餐包</t>
    <phoneticPr fontId="1" type="noConversion"/>
  </si>
  <si>
    <t>麵筋</t>
    <phoneticPr fontId="1" type="noConversion"/>
  </si>
  <si>
    <t>馬鈴薯</t>
    <phoneticPr fontId="1" type="noConversion"/>
  </si>
  <si>
    <t>紅蘿蔔</t>
    <phoneticPr fontId="1" type="noConversion"/>
  </si>
  <si>
    <t>乾海帶</t>
    <phoneticPr fontId="1" type="noConversion"/>
  </si>
  <si>
    <t>仙草汁</t>
    <phoneticPr fontId="1" type="noConversion"/>
  </si>
  <si>
    <t>枸杞</t>
    <phoneticPr fontId="1" type="noConversion"/>
  </si>
  <si>
    <t>素食菜單</t>
    <phoneticPr fontId="1" type="noConversion"/>
  </si>
  <si>
    <t>津吉</t>
    <phoneticPr fontId="1" type="noConversion"/>
  </si>
  <si>
    <t>豆蛋*</t>
    <phoneticPr fontId="1" type="noConversion"/>
  </si>
  <si>
    <t>洋芋絞若</t>
    <phoneticPr fontId="1" type="noConversion"/>
  </si>
  <si>
    <t>素絞肉 馬鈴薯 薑</t>
    <phoneticPr fontId="1" type="noConversion"/>
  </si>
  <si>
    <t>雞蛋 高麗菜 紅蘿蔔 薑</t>
    <phoneticPr fontId="1" type="noConversion"/>
  </si>
  <si>
    <t>乾海帶  薑</t>
    <phoneticPr fontId="1" type="noConversion"/>
  </si>
  <si>
    <t>豆皮 豆芽菜 乾香菇 薑</t>
    <phoneticPr fontId="1" type="noConversion"/>
  </si>
  <si>
    <t>時瓜 紅蘿蔔 薑</t>
    <phoneticPr fontId="1" type="noConversion"/>
  </si>
  <si>
    <t>白蘿蔔 紅蘿蔔</t>
    <phoneticPr fontId="1" type="noConversion"/>
  </si>
  <si>
    <t>乾金針 榨菜</t>
    <phoneticPr fontId="1" type="noConversion"/>
  </si>
  <si>
    <t>時蔬 紅蘿蔔 薑</t>
    <phoneticPr fontId="1" type="noConversion"/>
  </si>
  <si>
    <t>乾海帶 薑</t>
    <phoneticPr fontId="1" type="noConversion"/>
  </si>
  <si>
    <t>乾海帶 味噌</t>
    <phoneticPr fontId="1" type="noConversion"/>
  </si>
  <si>
    <t>咖哩毛豆</t>
    <phoneticPr fontId="1" type="noConversion"/>
  </si>
  <si>
    <t>滷蛋</t>
    <phoneticPr fontId="1" type="noConversion"/>
  </si>
  <si>
    <t>雞蛋</t>
    <phoneticPr fontId="1" type="noConversion"/>
  </si>
  <si>
    <t>香滷豆包</t>
    <phoneticPr fontId="1" type="noConversion"/>
  </si>
  <si>
    <t>豆包</t>
    <phoneticPr fontId="1" type="noConversion"/>
  </si>
  <si>
    <t>瓜仔麵筋</t>
    <phoneticPr fontId="1" type="noConversion"/>
  </si>
  <si>
    <t>醬瓜 麵筋 薑</t>
    <phoneticPr fontId="1" type="noConversion"/>
  </si>
  <si>
    <t>毛豆 馬鈴薯 胡蘿蔔 咖哩粉</t>
    <phoneticPr fontId="1" type="noConversion"/>
  </si>
  <si>
    <t>素絞肉 三色豆 薑黃粉</t>
    <phoneticPr fontId="1" type="noConversion"/>
  </si>
  <si>
    <t>白蘿蔔 油豆腐 薑</t>
    <phoneticPr fontId="1" type="noConversion"/>
  </si>
  <si>
    <t>杏鮑菇 乾海帶 薑 羅勒</t>
    <phoneticPr fontId="1" type="noConversion"/>
  </si>
  <si>
    <t>豆干 薑</t>
    <phoneticPr fontId="1" type="noConversion"/>
  </si>
  <si>
    <t>隼人瓜苗 紅蘿蔔 薑</t>
    <phoneticPr fontId="1" type="noConversion"/>
  </si>
  <si>
    <t>雞蛋 時蔬 紅蘿蔔 薑</t>
    <phoneticPr fontId="1" type="noConversion"/>
  </si>
  <si>
    <t>冷凍花椰菜 紅蘿蔔 薑</t>
    <phoneticPr fontId="1" type="noConversion"/>
  </si>
  <si>
    <t>豆腐 滷包 薑</t>
    <phoneticPr fontId="1" type="noConversion"/>
  </si>
  <si>
    <t>豉香油腐</t>
    <phoneticPr fontId="1" type="noConversion"/>
  </si>
  <si>
    <t>油豆腐 白蘿蔔 胡蘿蔔 豆豉 薑</t>
    <phoneticPr fontId="1" type="noConversion"/>
  </si>
  <si>
    <t>香滷麵腸</t>
    <phoneticPr fontId="1" type="noConversion"/>
  </si>
  <si>
    <t>豆腐 番茄醬</t>
    <phoneticPr fontId="1" type="noConversion"/>
  </si>
  <si>
    <t>雞蛋 冬粉 時蔬 乾木耳 薑</t>
    <phoneticPr fontId="1" type="noConversion"/>
  </si>
  <si>
    <t>素絞肉 紅蘿蔔 乾香菇 時蔬  薑</t>
    <phoneticPr fontId="1" type="noConversion"/>
  </si>
  <si>
    <t>洋芋毛豆</t>
    <phoneticPr fontId="1" type="noConversion"/>
  </si>
  <si>
    <t>毛豆 馬鈴薯 紅蘿蔔 薑</t>
    <phoneticPr fontId="1" type="noConversion"/>
  </si>
  <si>
    <t>熟花生 麵筋 薑</t>
    <phoneticPr fontId="1" type="noConversion"/>
  </si>
  <si>
    <t>海帶 豆皮 薑</t>
    <phoneticPr fontId="1" type="noConversion"/>
  </si>
  <si>
    <t>雞蛋 三色豆</t>
    <phoneticPr fontId="1" type="noConversion"/>
  </si>
  <si>
    <t>鐵板油腐</t>
    <phoneticPr fontId="1" type="noConversion"/>
  </si>
  <si>
    <t>麵腸</t>
    <phoneticPr fontId="1" type="noConversion"/>
  </si>
  <si>
    <t>油豆腐 麻竹筍干 乾木耳 薑</t>
    <phoneticPr fontId="1" type="noConversion"/>
  </si>
  <si>
    <t>花生麵筋</t>
    <phoneticPr fontId="1" type="noConversion"/>
  </si>
  <si>
    <t>過敏警語:「本月產品含有蛋、芝麻、含麩之穀物、花生、大豆、亞硫酸鹽類及其相關製品，不適合其過敏體質者食用」</t>
    <phoneticPr fontId="1" type="noConversion"/>
  </si>
  <si>
    <t>香菇麵筋</t>
    <phoneticPr fontId="1" type="noConversion"/>
  </si>
  <si>
    <t>乾香菇 麵筋 薑</t>
    <phoneticPr fontId="1" type="noConversion"/>
  </si>
  <si>
    <t>醬瓜麵腸</t>
    <phoneticPr fontId="1" type="noConversion"/>
  </si>
  <si>
    <t>麵腸 醬瓜 薑</t>
    <phoneticPr fontId="1" type="noConversion"/>
  </si>
  <si>
    <t>塔香豆包</t>
    <phoneticPr fontId="1" type="noConversion"/>
  </si>
  <si>
    <t>豆包 乾海帶 九層塔 薑</t>
    <phoneticPr fontId="1" type="noConversion"/>
  </si>
  <si>
    <t>茄汁絞若</t>
    <phoneticPr fontId="1" type="noConversion"/>
  </si>
  <si>
    <t>素絞肉 洋芋 紅蘿蔔 蕃茄醬</t>
    <phoneticPr fontId="1" type="noConversion"/>
  </si>
  <si>
    <t>黑椒毛豆</t>
    <phoneticPr fontId="1" type="noConversion"/>
  </si>
  <si>
    <t>毛豆 黑胡椒粒</t>
    <phoneticPr fontId="1" type="noConversion"/>
  </si>
  <si>
    <t>雞蛋 紅蘿蔔 薑</t>
    <phoneticPr fontId="1" type="noConversion"/>
  </si>
  <si>
    <t>隼人瓜苗 紅蘿蔔 薑</t>
    <phoneticPr fontId="1" type="noConversion"/>
  </si>
  <si>
    <t>素絞肉 蘿蔔乾 乾香菇 薑</t>
    <phoneticPr fontId="1" type="noConversion"/>
  </si>
  <si>
    <t>海帶 豆皮 薑</t>
    <phoneticPr fontId="1" type="noConversion"/>
  </si>
  <si>
    <t>素絞肉 冬粉 紅蘿蔔 乾木耳 薑</t>
    <phoneticPr fontId="1" type="noConversion"/>
  </si>
  <si>
    <t>豆皮 豆芽菜 乾香菇 薑</t>
    <phoneticPr fontId="1" type="noConversion"/>
  </si>
  <si>
    <t>冷凍花椰菜 胡蘿蔔 薑</t>
    <phoneticPr fontId="1" type="noConversion"/>
  </si>
  <si>
    <t>豆皮時蔬</t>
    <phoneticPr fontId="1" type="noConversion"/>
  </si>
  <si>
    <t>豆皮 時蔬 乾木耳 薑</t>
    <phoneticPr fontId="1" type="noConversion"/>
  </si>
  <si>
    <t>豆腐  紅蘿蔔 薑</t>
    <phoneticPr fontId="1" type="noConversion"/>
  </si>
  <si>
    <t>雞蛋 圓白菜 乾木耳 薑</t>
    <phoneticPr fontId="1" type="noConversion"/>
  </si>
  <si>
    <t>凍豆腐 韓式泡菜 薑</t>
    <phoneticPr fontId="1" type="noConversion"/>
  </si>
  <si>
    <t>蛋 冬粉 紅蘿蔔 乾木耳 薑</t>
    <phoneticPr fontId="1" type="noConversion"/>
  </si>
  <si>
    <t>毛豆玉菜</t>
    <phoneticPr fontId="1" type="noConversion"/>
  </si>
  <si>
    <t>毛豆 高麗菜 胡蘿蔔</t>
    <phoneticPr fontId="1" type="noConversion"/>
  </si>
  <si>
    <t>月素食菜單編排配合葷食菜單調整。</t>
    <phoneticPr fontId="1" type="noConversion"/>
  </si>
  <si>
    <t>薑</t>
    <phoneticPr fontId="1" type="noConversion"/>
  </si>
  <si>
    <t>蔬菜</t>
    <phoneticPr fontId="1" type="noConversion"/>
  </si>
  <si>
    <t>豆蛋*</t>
    <phoneticPr fontId="1" type="noConversion"/>
  </si>
  <si>
    <t>乾香菇</t>
    <phoneticPr fontId="1" type="noConversion"/>
  </si>
  <si>
    <t>乾香菇</t>
    <phoneticPr fontId="1" type="noConversion"/>
  </si>
  <si>
    <t>(食材明細以百人份計量，營養分析以個人計量)</t>
    <phoneticPr fontId="1" type="noConversion"/>
  </si>
  <si>
    <t>其中每周供應特餐一次，當日主食及副菜一得混搭供應，國中4菜1湯，國小3菜1湯</t>
  </si>
  <si>
    <t>(食材明細以百人份計量，營養分析以個人計量)</t>
    <phoneticPr fontId="1" type="noConversion"/>
  </si>
  <si>
    <t>(食材明細以百人份計量，營養分析以個人計量)</t>
    <phoneticPr fontId="1" type="noConversion"/>
  </si>
  <si>
    <t>鮮菇麵筋</t>
    <phoneticPr fontId="1" type="noConversion"/>
  </si>
  <si>
    <t>鮮菇 麵筋 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</si>
</sst>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&quot;$&quot;* #,##0.00_-;\-&quot;$&quot;* #,##0.00_-;_-&quot;$&quot;* &quot;-&quot;??_-;_-@_-"/>
    <numFmt numFmtId="176" formatCode="m/d;@"/>
    <numFmt numFmtId="177" formatCode="[$-404]aaaa;@"/>
    <numFmt numFmtId="178" formatCode="0.0_ "/>
    <numFmt numFmtId="179" formatCode="0.00_ "/>
    <numFmt numFmtId="180" formatCode="0_ "/>
    <numFmt numFmtId="181" formatCode="[$-404]aaa;@"/>
  </numFmts>
  <fonts count="5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12"/>
      <color theme="0" tint="-0.14999847407452621"/>
      <name val="Times New Roman"/>
      <family val="1"/>
    </font>
    <font>
      <sz val="10"/>
      <color theme="1"/>
      <name val="細明體"/>
      <family val="3"/>
      <charset val="136"/>
    </font>
    <font>
      <sz val="8"/>
      <color theme="1"/>
      <name val="標楷體"/>
      <family val="4"/>
      <charset val="136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8"/>
      <color theme="1"/>
      <name val="新細明體"/>
      <family val="2"/>
      <charset val="136"/>
      <scheme val="minor"/>
    </font>
    <font>
      <sz val="8"/>
      <color theme="1"/>
      <name val="新細明體"/>
      <family val="1"/>
      <charset val="136"/>
      <scheme val="minor"/>
    </font>
    <font>
      <sz val="6"/>
      <color theme="1"/>
      <name val="新細明體"/>
      <family val="1"/>
      <charset val="136"/>
      <scheme val="minor"/>
    </font>
    <font>
      <sz val="12"/>
      <color theme="1"/>
      <name val="DFKai-SB"/>
      <family val="4"/>
      <charset val="136"/>
    </font>
    <font>
      <sz val="9"/>
      <name val="細明體"/>
      <family val="3"/>
      <charset val="136"/>
    </font>
    <font>
      <sz val="12"/>
      <color rgb="FFFF0000"/>
      <name val="標楷體"/>
      <family val="4"/>
      <charset val="136"/>
    </font>
    <font>
      <sz val="9"/>
      <color theme="1"/>
      <name val="細明體"/>
      <family val="3"/>
      <charset val="136"/>
    </font>
    <font>
      <sz val="8"/>
      <color theme="1"/>
      <name val="細明體"/>
      <family val="3"/>
      <charset val="136"/>
    </font>
    <font>
      <sz val="12"/>
      <name val="標楷體"/>
      <family val="4"/>
      <charset val="136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  <font>
      <sz val="8"/>
      <color theme="1" tint="0.249977111117893"/>
      <name val="細明體"/>
      <family val="3"/>
      <charset val="136"/>
    </font>
    <font>
      <sz val="10"/>
      <name val="細明體"/>
      <family val="3"/>
      <charset val="136"/>
    </font>
    <font>
      <sz val="10"/>
      <name val="Times New Roman"/>
      <family val="1"/>
    </font>
    <font>
      <sz val="11"/>
      <color theme="1"/>
      <name val="新細明體"/>
      <family val="2"/>
      <charset val="136"/>
      <scheme val="minor"/>
    </font>
    <font>
      <sz val="11"/>
      <color theme="1"/>
      <name val="細明體"/>
      <family val="3"/>
      <charset val="136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  <scheme val="minor"/>
    </font>
    <font>
      <sz val="9"/>
      <color theme="1"/>
      <name val="新細明體"/>
      <family val="2"/>
      <charset val="136"/>
      <scheme val="minor"/>
    </font>
    <font>
      <sz val="14"/>
      <color rgb="FFFF0000"/>
      <name val="Arial Unicode MS"/>
      <family val="2"/>
      <charset val="136"/>
    </font>
    <font>
      <sz val="9"/>
      <color theme="1"/>
      <name val="標楷體"/>
      <family val="4"/>
      <charset val="136"/>
    </font>
    <font>
      <sz val="6"/>
      <color theme="1"/>
      <name val="新細明體"/>
      <family val="2"/>
      <charset val="136"/>
      <scheme val="minor"/>
    </font>
    <font>
      <sz val="6"/>
      <color theme="1"/>
      <name val="標楷體"/>
      <family val="4"/>
      <charset val="136"/>
    </font>
    <font>
      <sz val="12"/>
      <color theme="0" tint="-0.249977111117893"/>
      <name val="新細明體"/>
      <family val="2"/>
      <charset val="136"/>
      <scheme val="minor"/>
    </font>
    <font>
      <sz val="12"/>
      <color theme="1"/>
      <name val="細明體"/>
      <family val="3"/>
      <charset val="136"/>
    </font>
    <font>
      <sz val="12"/>
      <name val="新細明體"/>
      <family val="2"/>
      <charset val="136"/>
      <scheme val="minor"/>
    </font>
    <font>
      <sz val="9"/>
      <name val="標楷體"/>
      <family val="4"/>
      <charset val="136"/>
    </font>
    <font>
      <sz val="10"/>
      <name val="標楷體"/>
      <family val="4"/>
      <charset val="136"/>
    </font>
    <font>
      <sz val="8"/>
      <name val="標楷體"/>
      <family val="4"/>
      <charset val="136"/>
    </font>
    <font>
      <sz val="12"/>
      <name val="Times New Roman"/>
      <family val="1"/>
    </font>
    <font>
      <sz val="12"/>
      <name val="DFKai-SB"/>
      <family val="4"/>
      <charset val="136"/>
    </font>
    <font>
      <sz val="11"/>
      <name val="細明體"/>
      <family val="3"/>
      <charset val="136"/>
    </font>
    <font>
      <sz val="8"/>
      <name val="細明體"/>
      <family val="3"/>
      <charset val="136"/>
    </font>
    <font>
      <sz val="12"/>
      <color rgb="FFFF0000"/>
      <name val="Times New Roman"/>
      <family val="1"/>
    </font>
    <font>
      <sz val="10"/>
      <name val="新細明體"/>
      <family val="2"/>
      <charset val="136"/>
      <scheme val="minor"/>
    </font>
    <font>
      <sz val="9"/>
      <name val="新細明體"/>
      <family val="1"/>
      <charset val="136"/>
      <scheme val="minor"/>
    </font>
    <font>
      <sz val="9"/>
      <name val="Times New Roman"/>
      <family val="1"/>
    </font>
    <font>
      <sz val="9"/>
      <color rgb="FF000000"/>
      <name val="Times New Roman"/>
      <family val="1"/>
    </font>
    <font>
      <sz val="12"/>
      <color theme="1"/>
      <name val="新細明體"/>
      <family val="2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99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/>
      <bottom/>
      <diagonal/>
    </border>
    <border>
      <left/>
      <right/>
      <top/>
      <bottom style="thin">
        <color theme="0" tint="-0.499984740745262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249977111117893"/>
      </left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499984740745262"/>
      </left>
      <right style="thin">
        <color theme="0" tint="-0.249977111117893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249977111117893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249977111117893"/>
      </top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249977111117893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249977111117893"/>
      </left>
      <right style="thin">
        <color theme="0" tint="-0.499984740745262"/>
      </right>
      <top style="thin">
        <color theme="0" tint="-0.249977111117893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249977111117893"/>
      </top>
      <bottom style="thin">
        <color theme="0" tint="-0.499984740745262"/>
      </bottom>
      <diagonal/>
    </border>
    <border>
      <left/>
      <right style="thin">
        <color theme="0" tint="-0.249977111117893"/>
      </right>
      <top/>
      <bottom/>
      <diagonal/>
    </border>
    <border>
      <left/>
      <right style="thin">
        <color theme="0" tint="-0.249977111117893"/>
      </right>
      <top/>
      <bottom style="thin">
        <color theme="0" tint="-0.499984740745262"/>
      </bottom>
      <diagonal/>
    </border>
    <border>
      <left style="thin">
        <color theme="0" tint="-0.249977111117893"/>
      </left>
      <right style="thin">
        <color theme="0" tint="-0.249977111117893"/>
      </right>
      <top/>
      <bottom/>
      <diagonal/>
    </border>
    <border>
      <left/>
      <right style="thin">
        <color theme="0" tint="-0.34998626667073579"/>
      </right>
      <top/>
      <bottom style="thin">
        <color theme="0" tint="-0.249977111117893"/>
      </bottom>
      <diagonal/>
    </border>
    <border>
      <left/>
      <right/>
      <top/>
      <bottom style="thin">
        <color theme="0" tint="-0.249977111117893"/>
      </bottom>
      <diagonal/>
    </border>
    <border>
      <left/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/>
      <top/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499984740745262"/>
      </right>
      <top/>
      <bottom style="thin">
        <color theme="0" tint="-0.249977111117893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249977111117893"/>
      </bottom>
      <diagonal/>
    </border>
    <border>
      <left style="thin">
        <color theme="0" tint="-0.499984740745262"/>
      </left>
      <right style="thin">
        <color theme="0" tint="-0.249977111117893"/>
      </right>
      <top/>
      <bottom style="thin">
        <color theme="0" tint="-0.249977111117893"/>
      </bottom>
      <diagonal/>
    </border>
    <border>
      <left/>
      <right style="thin">
        <color theme="0" tint="-0.499984740745262"/>
      </right>
      <top/>
      <bottom style="thin">
        <color theme="0" tint="-0.249977111117893"/>
      </bottom>
      <diagonal/>
    </border>
    <border>
      <left style="thin">
        <color theme="0" tint="-0.499984740745262"/>
      </left>
      <right/>
      <top/>
      <bottom style="thin">
        <color theme="0" tint="-0.249977111117893"/>
      </bottom>
      <diagonal/>
    </border>
    <border>
      <left style="thin">
        <color theme="0" tint="-0.34998626667073579"/>
      </left>
      <right style="thin">
        <color theme="0" tint="-0.249977111117893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249977111117893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249977111117893"/>
      </top>
      <bottom style="thin">
        <color theme="0" tint="-0.499984740745262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499984740745262"/>
      </bottom>
      <diagonal/>
    </border>
    <border>
      <left/>
      <right/>
      <top/>
      <bottom style="thin">
        <color theme="0" tint="-0.34998626667073579"/>
      </bottom>
      <diagonal/>
    </border>
    <border>
      <left/>
      <right style="thin">
        <color theme="0" tint="-0.249977111117893"/>
      </right>
      <top style="thin">
        <color theme="0" tint="-0.34998626667073579"/>
      </top>
      <bottom/>
      <diagonal/>
    </border>
    <border>
      <left/>
      <right style="thin">
        <color theme="0" tint="-0.249977111117893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/>
      <diagonal/>
    </border>
    <border>
      <left style="thin">
        <color theme="0" tint="-0.249977111117893"/>
      </left>
      <right/>
      <top/>
      <bottom style="thin">
        <color theme="0" tint="-0.34998626667073579"/>
      </bottom>
      <diagonal/>
    </border>
    <border>
      <left style="thin">
        <color theme="0" tint="-0.499984740745262"/>
      </left>
      <right style="thin">
        <color theme="0" tint="-0.34998626667073579"/>
      </right>
      <top style="thin">
        <color theme="0" tint="-0.499984740745262"/>
      </top>
      <bottom style="thin">
        <color theme="0" tint="-0.34998626667073579"/>
      </bottom>
      <diagonal/>
    </border>
    <border>
      <left/>
      <right/>
      <top style="thin">
        <color theme="0" tint="-0.499984740745262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499984740745262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499984740745262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499984740745262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 style="thin">
        <color theme="0" tint="-0.499984740745262"/>
      </bottom>
      <diagonal/>
    </border>
    <border>
      <left/>
      <right style="thin">
        <color theme="0" tint="-0.34998626667073579"/>
      </right>
      <top style="thin">
        <color theme="0" tint="-0.499984740745262"/>
      </top>
      <bottom/>
      <diagonal/>
    </border>
    <border>
      <left/>
      <right style="thin">
        <color theme="0" tint="-0.34998626667073579"/>
      </right>
      <top/>
      <bottom style="thin">
        <color theme="0" tint="-0.499984740745262"/>
      </bottom>
      <diagonal/>
    </border>
    <border>
      <left style="thin">
        <color theme="0" tint="-0.34998626667073579"/>
      </left>
      <right style="thin">
        <color theme="0" tint="-0.499984740745262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499984740745262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499984740745262"/>
      </right>
      <top/>
      <bottom style="thin">
        <color theme="0" tint="-0.34998626667073579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34998626667073579"/>
      </bottom>
      <diagonal/>
    </border>
    <border>
      <left style="thin">
        <color theme="0" tint="-0.499984740745262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499984740745262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34998626667073579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249977111117893"/>
      </right>
      <top style="thin">
        <color theme="0" tint="-0.249977111117893"/>
      </top>
      <bottom style="thin">
        <color theme="0" tint="-0.34998626667073579"/>
      </bottom>
      <diagonal/>
    </border>
    <border>
      <left/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34998626667073579"/>
      </bottom>
      <diagonal/>
    </border>
    <border>
      <left style="thin">
        <color theme="0" tint="-0.249977111117893"/>
      </left>
      <right/>
      <top style="thin">
        <color theme="0" tint="-0.249977111117893"/>
      </top>
      <bottom/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 style="thin">
        <color theme="0" tint="-0.249977111117893"/>
      </right>
      <top style="thin">
        <color theme="0" tint="-0.499984740745262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499984740745262"/>
      </top>
      <bottom style="thin">
        <color theme="0" tint="-0.34998626667073579"/>
      </bottom>
      <diagonal/>
    </border>
    <border>
      <left style="thin">
        <color theme="0" tint="-0.499984740745262"/>
      </left>
      <right style="thin">
        <color theme="0" tint="-0.34998626667073579"/>
      </right>
      <top/>
      <bottom style="thin">
        <color theme="0" tint="-0.499984740745262"/>
      </bottom>
      <diagonal/>
    </border>
    <border>
      <left style="thin">
        <color theme="0" tint="-0.249977111117893"/>
      </left>
      <right/>
      <top style="thin">
        <color theme="0" tint="-0.499984740745262"/>
      </top>
      <bottom style="thin">
        <color theme="0" tint="-0.34998626667073579"/>
      </bottom>
      <diagonal/>
    </border>
    <border>
      <left style="thin">
        <color theme="0" tint="-0.249977111117893"/>
      </left>
      <right/>
      <top style="thin">
        <color theme="0" tint="-0.34998626667073579"/>
      </top>
      <bottom/>
      <diagonal/>
    </border>
    <border>
      <left style="thin">
        <color theme="0" tint="-0.249977111117893"/>
      </left>
      <right style="thin">
        <color theme="0" tint="-0.499984740745262"/>
      </right>
      <top style="thin">
        <color theme="0" tint="-0.249977111117893"/>
      </top>
      <bottom/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249977111117893"/>
      </top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499984740745262"/>
      </top>
      <bottom style="thin">
        <color theme="0" tint="-0.249977111117893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249977111117893"/>
      </bottom>
      <diagonal/>
    </border>
    <border>
      <left style="thin">
        <color theme="0" tint="-0.499984740745262"/>
      </left>
      <right style="thin">
        <color theme="0" tint="-0.34998626667073579"/>
      </right>
      <top style="thin">
        <color theme="0" tint="-0.34998626667073579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499984740745262"/>
      </right>
      <top style="thin">
        <color theme="0" tint="-0.499984740745262"/>
      </top>
      <bottom style="thin">
        <color theme="0" tint="-0.249977111117893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249977111117893"/>
      </bottom>
      <diagonal/>
    </border>
    <border>
      <left style="thin">
        <color theme="0" tint="-0.499984740745262"/>
      </left>
      <right style="thin">
        <color theme="0" tint="-0.249977111117893"/>
      </right>
      <top style="thin">
        <color theme="0" tint="-0.499984740745262"/>
      </top>
      <bottom style="thin">
        <color theme="0" tint="-0.249977111117893"/>
      </bottom>
      <diagonal/>
    </border>
    <border>
      <left style="thin">
        <color theme="0" tint="-0.249977111117893"/>
      </left>
      <right/>
      <top style="thin">
        <color theme="0" tint="-0.499984740745262"/>
      </top>
      <bottom style="thin">
        <color theme="0" tint="-0.249977111117893"/>
      </bottom>
      <diagonal/>
    </border>
    <border>
      <left/>
      <right/>
      <top style="thin">
        <color theme="0" tint="-0.499984740745262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249977111117893"/>
      </top>
      <bottom/>
      <diagonal/>
    </border>
    <border>
      <left style="thin">
        <color theme="0" tint="-0.34998626667073579"/>
      </left>
      <right/>
      <top style="thin">
        <color theme="0" tint="-0.249977111117893"/>
      </top>
      <bottom/>
      <diagonal/>
    </border>
  </borders>
  <cellStyleXfs count="9">
    <xf numFmtId="0" fontId="0" fillId="0" borderId="0">
      <alignment vertical="center"/>
    </xf>
    <xf numFmtId="0" fontId="28" fillId="0" borderId="0"/>
    <xf numFmtId="0" fontId="28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28" fillId="0" borderId="0">
      <alignment vertical="center"/>
    </xf>
    <xf numFmtId="0" fontId="28" fillId="0" borderId="0"/>
    <xf numFmtId="44" fontId="50" fillId="0" borderId="0" applyFont="0" applyFill="0" applyBorder="0" applyAlignment="0" applyProtection="0">
      <alignment vertical="center"/>
    </xf>
  </cellStyleXfs>
  <cellXfs count="418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  <xf numFmtId="0" fontId="6" fillId="0" borderId="1" xfId="0" applyFont="1" applyBorder="1">
      <alignment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5" fillId="0" borderId="0" xfId="0" applyFont="1" applyBorder="1">
      <alignment vertical="center"/>
    </xf>
    <xf numFmtId="0" fontId="0" fillId="0" borderId="0" xfId="0" applyBorder="1">
      <alignment vertical="center"/>
    </xf>
    <xf numFmtId="0" fontId="21" fillId="0" borderId="0" xfId="0" applyFont="1">
      <alignment vertical="center"/>
    </xf>
    <xf numFmtId="0" fontId="22" fillId="0" borderId="0" xfId="0" applyFont="1">
      <alignment vertical="center"/>
    </xf>
    <xf numFmtId="0" fontId="8" fillId="0" borderId="0" xfId="0" applyFont="1" applyBorder="1">
      <alignment vertical="center"/>
    </xf>
    <xf numFmtId="0" fontId="6" fillId="0" borderId="0" xfId="0" applyFont="1" applyBorder="1">
      <alignment vertical="center"/>
    </xf>
    <xf numFmtId="0" fontId="2" fillId="0" borderId="0" xfId="0" applyFont="1" applyBorder="1">
      <alignment vertical="center"/>
    </xf>
    <xf numFmtId="0" fontId="3" fillId="0" borderId="0" xfId="0" applyFont="1">
      <alignment vertical="center"/>
    </xf>
    <xf numFmtId="0" fontId="10" fillId="0" borderId="0" xfId="0" applyFont="1" applyBorder="1">
      <alignment vertical="center"/>
    </xf>
    <xf numFmtId="0" fontId="18" fillId="0" borderId="0" xfId="0" applyFont="1" applyBorder="1">
      <alignment vertical="center"/>
    </xf>
    <xf numFmtId="0" fontId="30" fillId="0" borderId="0" xfId="0" applyFont="1" applyBorder="1">
      <alignment vertical="center"/>
    </xf>
    <xf numFmtId="0" fontId="31" fillId="0" borderId="0" xfId="0" applyFont="1" applyBorder="1">
      <alignment vertical="center"/>
    </xf>
    <xf numFmtId="0" fontId="10" fillId="0" borderId="1" xfId="0" applyFont="1" applyBorder="1">
      <alignment vertical="center"/>
    </xf>
    <xf numFmtId="0" fontId="32" fillId="0" borderId="1" xfId="0" applyFont="1" applyBorder="1">
      <alignment vertical="center"/>
    </xf>
    <xf numFmtId="0" fontId="0" fillId="0" borderId="7" xfId="0" applyBorder="1">
      <alignment vertical="center"/>
    </xf>
    <xf numFmtId="0" fontId="27" fillId="0" borderId="0" xfId="0" applyFont="1" applyFill="1" applyBorder="1">
      <alignment vertical="center"/>
    </xf>
    <xf numFmtId="0" fontId="6" fillId="0" borderId="2" xfId="0" applyFont="1" applyBorder="1">
      <alignment vertical="center"/>
    </xf>
    <xf numFmtId="0" fontId="0" fillId="0" borderId="5" xfId="0" applyBorder="1">
      <alignment vertical="center"/>
    </xf>
    <xf numFmtId="0" fontId="0" fillId="0" borderId="9" xfId="0" applyBorder="1">
      <alignment vertical="center"/>
    </xf>
    <xf numFmtId="0" fontId="8" fillId="0" borderId="4" xfId="0" applyFont="1" applyFill="1" applyBorder="1">
      <alignment vertical="center"/>
    </xf>
    <xf numFmtId="0" fontId="0" fillId="0" borderId="8" xfId="0" applyBorder="1">
      <alignment vertical="center"/>
    </xf>
    <xf numFmtId="179" fontId="33" fillId="0" borderId="0" xfId="0" applyNumberFormat="1" applyFont="1" applyBorder="1">
      <alignment vertical="center"/>
    </xf>
    <xf numFmtId="178" fontId="12" fillId="0" borderId="0" xfId="0" applyNumberFormat="1" applyFont="1" applyBorder="1">
      <alignment vertical="center"/>
    </xf>
    <xf numFmtId="0" fontId="0" fillId="0" borderId="0" xfId="0" applyFill="1" applyBorder="1">
      <alignment vertical="center"/>
    </xf>
    <xf numFmtId="0" fontId="34" fillId="2" borderId="1" xfId="0" applyFont="1" applyFill="1" applyBorder="1" applyAlignment="1">
      <alignment horizontal="center" vertical="center" wrapText="1"/>
    </xf>
    <xf numFmtId="0" fontId="33" fillId="0" borderId="0" xfId="0" applyFont="1" applyBorder="1">
      <alignment vertical="center"/>
    </xf>
    <xf numFmtId="180" fontId="0" fillId="0" borderId="0" xfId="0" applyNumberFormat="1" applyBorder="1">
      <alignment vertical="center"/>
    </xf>
    <xf numFmtId="180" fontId="0" fillId="0" borderId="0" xfId="0" applyNumberFormat="1" applyFill="1" applyBorder="1">
      <alignment vertical="center"/>
    </xf>
    <xf numFmtId="180" fontId="26" fillId="0" borderId="0" xfId="0" applyNumberFormat="1" applyFont="1" applyBorder="1">
      <alignment vertical="center"/>
    </xf>
    <xf numFmtId="180" fontId="0" fillId="0" borderId="0" xfId="0" applyNumberFormat="1" applyFont="1" applyBorder="1">
      <alignment vertical="center"/>
    </xf>
    <xf numFmtId="0" fontId="6" fillId="0" borderId="10" xfId="0" applyFont="1" applyBorder="1">
      <alignment vertical="center"/>
    </xf>
    <xf numFmtId="0" fontId="10" fillId="0" borderId="10" xfId="0" applyFont="1" applyBorder="1">
      <alignment vertical="center"/>
    </xf>
    <xf numFmtId="0" fontId="32" fillId="0" borderId="10" xfId="0" applyFont="1" applyBorder="1">
      <alignment vertical="center"/>
    </xf>
    <xf numFmtId="0" fontId="4" fillId="0" borderId="10" xfId="0" applyFont="1" applyBorder="1">
      <alignment vertical="center"/>
    </xf>
    <xf numFmtId="0" fontId="9" fillId="0" borderId="10" xfId="0" applyFont="1" applyBorder="1">
      <alignment vertical="center"/>
    </xf>
    <xf numFmtId="0" fontId="33" fillId="0" borderId="10" xfId="0" applyNumberFormat="1" applyFont="1" applyBorder="1" applyAlignment="1"/>
    <xf numFmtId="0" fontId="14" fillId="0" borderId="10" xfId="0" applyNumberFormat="1" applyFont="1" applyBorder="1" applyAlignment="1">
      <alignment wrapText="1"/>
    </xf>
    <xf numFmtId="0" fontId="14" fillId="0" borderId="10" xfId="0" applyNumberFormat="1" applyFont="1" applyBorder="1" applyAlignment="1"/>
    <xf numFmtId="176" fontId="5" fillId="0" borderId="10" xfId="0" applyNumberFormat="1" applyFont="1" applyBorder="1" applyAlignment="1">
      <alignment horizontal="center" vertical="center" wrapText="1"/>
    </xf>
    <xf numFmtId="177" fontId="3" fillId="0" borderId="10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left" vertical="center"/>
    </xf>
    <xf numFmtId="0" fontId="8" fillId="0" borderId="10" xfId="0" applyFont="1" applyBorder="1">
      <alignment vertical="center"/>
    </xf>
    <xf numFmtId="0" fontId="17" fillId="0" borderId="10" xfId="0" applyFont="1" applyBorder="1">
      <alignment vertical="center"/>
    </xf>
    <xf numFmtId="0" fontId="3" fillId="0" borderId="10" xfId="0" applyFont="1" applyBorder="1">
      <alignment vertical="center"/>
    </xf>
    <xf numFmtId="0" fontId="19" fillId="0" borderId="10" xfId="0" applyFont="1" applyBorder="1" applyAlignment="1">
      <alignment vertical="center" wrapText="1"/>
    </xf>
    <xf numFmtId="0" fontId="32" fillId="2" borderId="10" xfId="0" applyFont="1" applyFill="1" applyBorder="1" applyAlignment="1">
      <alignment horizontal="center" vertical="center" wrapText="1"/>
    </xf>
    <xf numFmtId="0" fontId="12" fillId="0" borderId="10" xfId="0" applyFont="1" applyBorder="1">
      <alignment vertical="center"/>
    </xf>
    <xf numFmtId="0" fontId="3" fillId="0" borderId="10" xfId="0" applyFont="1" applyFill="1" applyBorder="1">
      <alignment vertical="center"/>
    </xf>
    <xf numFmtId="0" fontId="5" fillId="0" borderId="10" xfId="0" applyFont="1" applyBorder="1" applyAlignment="1">
      <alignment horizontal="left" vertical="center" wrapText="1"/>
    </xf>
    <xf numFmtId="0" fontId="3" fillId="0" borderId="10" xfId="0" applyFont="1" applyBorder="1" applyAlignment="1">
      <alignment vertical="center" wrapText="1"/>
    </xf>
    <xf numFmtId="0" fontId="23" fillId="0" borderId="10" xfId="0" applyFont="1" applyBorder="1" applyAlignment="1">
      <alignment vertical="center" wrapText="1"/>
    </xf>
    <xf numFmtId="0" fontId="3" fillId="0" borderId="10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 wrapText="1"/>
    </xf>
    <xf numFmtId="0" fontId="3" fillId="0" borderId="13" xfId="0" applyFont="1" applyFill="1" applyBorder="1" applyAlignment="1">
      <alignment horizontal="left" vertical="center" wrapText="1"/>
    </xf>
    <xf numFmtId="0" fontId="3" fillId="0" borderId="13" xfId="0" applyFont="1" applyFill="1" applyBorder="1" applyAlignment="1">
      <alignment horizontal="left" vertical="center"/>
    </xf>
    <xf numFmtId="0" fontId="18" fillId="0" borderId="10" xfId="0" applyFont="1" applyBorder="1" applyAlignment="1">
      <alignment vertical="center" wrapText="1"/>
    </xf>
    <xf numFmtId="0" fontId="18" fillId="0" borderId="11" xfId="0" applyFont="1" applyBorder="1" applyAlignment="1">
      <alignment vertical="center" wrapText="1"/>
    </xf>
    <xf numFmtId="0" fontId="30" fillId="0" borderId="10" xfId="0" applyFont="1" applyBorder="1">
      <alignment vertical="center"/>
    </xf>
    <xf numFmtId="0" fontId="3" fillId="0" borderId="13" xfId="0" applyFont="1" applyFill="1" applyBorder="1">
      <alignment vertical="center"/>
    </xf>
    <xf numFmtId="178" fontId="0" fillId="0" borderId="0" xfId="0" applyNumberFormat="1" applyBorder="1">
      <alignment vertical="center"/>
    </xf>
    <xf numFmtId="0" fontId="2" fillId="0" borderId="0" xfId="0" applyFont="1" applyFill="1" applyBorder="1">
      <alignment vertical="center"/>
    </xf>
    <xf numFmtId="0" fontId="0" fillId="0" borderId="16" xfId="0" applyBorder="1">
      <alignment vertical="center"/>
    </xf>
    <xf numFmtId="176" fontId="0" fillId="0" borderId="16" xfId="0" applyNumberFormat="1" applyBorder="1">
      <alignment vertical="center"/>
    </xf>
    <xf numFmtId="0" fontId="15" fillId="0" borderId="0" xfId="0" applyFont="1" applyBorder="1" applyAlignment="1">
      <alignment horizontal="left" vertical="center"/>
    </xf>
    <xf numFmtId="0" fontId="26" fillId="0" borderId="0" xfId="0" applyFont="1" applyBorder="1">
      <alignment vertical="center"/>
    </xf>
    <xf numFmtId="0" fontId="0" fillId="0" borderId="17" xfId="0" applyBorder="1">
      <alignment vertical="center"/>
    </xf>
    <xf numFmtId="0" fontId="34" fillId="2" borderId="18" xfId="0" applyFont="1" applyFill="1" applyBorder="1" applyAlignment="1">
      <alignment horizontal="center" vertical="center" wrapText="1"/>
    </xf>
    <xf numFmtId="0" fontId="0" fillId="0" borderId="20" xfId="0" applyBorder="1">
      <alignment vertical="center"/>
    </xf>
    <xf numFmtId="0" fontId="15" fillId="0" borderId="20" xfId="0" applyFont="1" applyFill="1" applyBorder="1" applyAlignment="1">
      <alignment horizontal="left" vertical="center"/>
    </xf>
    <xf numFmtId="0" fontId="27" fillId="0" borderId="20" xfId="0" applyFont="1" applyFill="1" applyBorder="1">
      <alignment vertical="center"/>
    </xf>
    <xf numFmtId="0" fontId="20" fillId="0" borderId="22" xfId="0" applyFont="1" applyBorder="1">
      <alignment vertical="center"/>
    </xf>
    <xf numFmtId="0" fontId="17" fillId="0" borderId="0" xfId="0" applyFont="1" applyBorder="1">
      <alignment vertical="center"/>
    </xf>
    <xf numFmtId="0" fontId="33" fillId="0" borderId="26" xfId="0" applyFont="1" applyBorder="1">
      <alignment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0" fontId="0" fillId="0" borderId="26" xfId="0" applyFill="1" applyBorder="1">
      <alignment vertical="center"/>
    </xf>
    <xf numFmtId="0" fontId="20" fillId="0" borderId="0" xfId="0" applyFont="1" applyBorder="1">
      <alignment vertical="center"/>
    </xf>
    <xf numFmtId="0" fontId="0" fillId="0" borderId="0" xfId="0" applyBorder="1" applyAlignment="1">
      <alignment horizontal="right" vertical="center"/>
    </xf>
    <xf numFmtId="0" fontId="3" fillId="0" borderId="0" xfId="0" applyFont="1" applyBorder="1">
      <alignment vertical="center"/>
    </xf>
    <xf numFmtId="0" fontId="4" fillId="0" borderId="0" xfId="0" applyFont="1" applyBorder="1">
      <alignment vertical="center"/>
    </xf>
    <xf numFmtId="0" fontId="0" fillId="0" borderId="30" xfId="0" applyBorder="1">
      <alignment vertical="center"/>
    </xf>
    <xf numFmtId="0" fontId="0" fillId="0" borderId="31" xfId="0" applyBorder="1">
      <alignment vertical="center"/>
    </xf>
    <xf numFmtId="0" fontId="33" fillId="0" borderId="31" xfId="0" applyFont="1" applyBorder="1">
      <alignment vertical="center"/>
    </xf>
    <xf numFmtId="0" fontId="34" fillId="2" borderId="32" xfId="0" applyFont="1" applyFill="1" applyBorder="1" applyAlignment="1">
      <alignment horizontal="center" vertical="center" wrapText="1"/>
    </xf>
    <xf numFmtId="0" fontId="2" fillId="0" borderId="30" xfId="0" applyFont="1" applyBorder="1">
      <alignment vertical="center"/>
    </xf>
    <xf numFmtId="179" fontId="33" fillId="0" borderId="30" xfId="0" applyNumberFormat="1" applyFont="1" applyBorder="1">
      <alignment vertical="center"/>
    </xf>
    <xf numFmtId="0" fontId="0" fillId="0" borderId="33" xfId="0" applyBorder="1">
      <alignment vertical="center"/>
    </xf>
    <xf numFmtId="0" fontId="6" fillId="0" borderId="30" xfId="0" applyFont="1" applyBorder="1">
      <alignment vertical="center"/>
    </xf>
    <xf numFmtId="0" fontId="4" fillId="0" borderId="30" xfId="0" applyFont="1" applyBorder="1">
      <alignment vertical="center"/>
    </xf>
    <xf numFmtId="0" fontId="9" fillId="0" borderId="30" xfId="0" applyFont="1" applyBorder="1">
      <alignment vertical="center"/>
    </xf>
    <xf numFmtId="0" fontId="9" fillId="0" borderId="0" xfId="0" applyFont="1" applyBorder="1">
      <alignment vertical="center"/>
    </xf>
    <xf numFmtId="0" fontId="20" fillId="0" borderId="32" xfId="0" applyFont="1" applyBorder="1">
      <alignment vertical="center"/>
    </xf>
    <xf numFmtId="0" fontId="3" fillId="0" borderId="31" xfId="0" applyFont="1" applyBorder="1">
      <alignment vertical="center"/>
    </xf>
    <xf numFmtId="0" fontId="15" fillId="0" borderId="32" xfId="0" applyFont="1" applyBorder="1" applyAlignment="1">
      <alignment horizontal="left" vertical="center"/>
    </xf>
    <xf numFmtId="0" fontId="27" fillId="0" borderId="31" xfId="0" applyFont="1" applyBorder="1">
      <alignment vertical="center"/>
    </xf>
    <xf numFmtId="0" fontId="27" fillId="0" borderId="0" xfId="0" applyFont="1" applyBorder="1">
      <alignment vertical="center"/>
    </xf>
    <xf numFmtId="0" fontId="5" fillId="0" borderId="36" xfId="0" applyFont="1" applyBorder="1" applyAlignment="1">
      <alignment horizontal="left" vertical="center"/>
    </xf>
    <xf numFmtId="0" fontId="27" fillId="0" borderId="30" xfId="0" applyFont="1" applyBorder="1">
      <alignment vertical="center"/>
    </xf>
    <xf numFmtId="0" fontId="32" fillId="0" borderId="36" xfId="0" applyFont="1" applyBorder="1">
      <alignment vertical="center"/>
    </xf>
    <xf numFmtId="0" fontId="6" fillId="0" borderId="32" xfId="0" applyFont="1" applyBorder="1">
      <alignment vertical="center"/>
    </xf>
    <xf numFmtId="0" fontId="6" fillId="0" borderId="31" xfId="0" applyFont="1" applyBorder="1">
      <alignment vertical="center"/>
    </xf>
    <xf numFmtId="0" fontId="6" fillId="0" borderId="37" xfId="0" applyFont="1" applyBorder="1">
      <alignment vertical="center"/>
    </xf>
    <xf numFmtId="0" fontId="6" fillId="0" borderId="38" xfId="0" applyFont="1" applyBorder="1">
      <alignment vertical="center"/>
    </xf>
    <xf numFmtId="0" fontId="6" fillId="0" borderId="34" xfId="0" applyFont="1" applyBorder="1">
      <alignment vertical="center"/>
    </xf>
    <xf numFmtId="0" fontId="4" fillId="0" borderId="31" xfId="0" applyFont="1" applyBorder="1">
      <alignment vertical="center"/>
    </xf>
    <xf numFmtId="0" fontId="4" fillId="0" borderId="32" xfId="0" applyFont="1" applyBorder="1">
      <alignment vertical="center"/>
    </xf>
    <xf numFmtId="0" fontId="26" fillId="0" borderId="30" xfId="0" applyFont="1" applyBorder="1">
      <alignment vertical="center"/>
    </xf>
    <xf numFmtId="0" fontId="3" fillId="0" borderId="39" xfId="0" applyFont="1" applyBorder="1">
      <alignment vertical="center"/>
    </xf>
    <xf numFmtId="176" fontId="26" fillId="0" borderId="26" xfId="0" applyNumberFormat="1" applyFont="1" applyBorder="1">
      <alignment vertical="center"/>
    </xf>
    <xf numFmtId="0" fontId="28" fillId="0" borderId="26" xfId="0" applyFont="1" applyBorder="1" applyAlignment="1">
      <alignment horizontal="left" vertical="center"/>
    </xf>
    <xf numFmtId="176" fontId="0" fillId="0" borderId="26" xfId="0" applyNumberFormat="1" applyBorder="1">
      <alignment vertical="center"/>
    </xf>
    <xf numFmtId="180" fontId="0" fillId="0" borderId="26" xfId="0" applyNumberFormat="1" applyBorder="1">
      <alignment vertical="center"/>
    </xf>
    <xf numFmtId="0" fontId="2" fillId="0" borderId="26" xfId="0" applyFont="1" applyBorder="1">
      <alignment vertical="center"/>
    </xf>
    <xf numFmtId="0" fontId="20" fillId="0" borderId="23" xfId="0" applyFont="1" applyBorder="1">
      <alignment vertical="center"/>
    </xf>
    <xf numFmtId="0" fontId="4" fillId="0" borderId="26" xfId="0" applyFont="1" applyBorder="1">
      <alignment vertical="center"/>
    </xf>
    <xf numFmtId="0" fontId="33" fillId="0" borderId="30" xfId="0" applyFont="1" applyBorder="1">
      <alignment vertical="center"/>
    </xf>
    <xf numFmtId="0" fontId="32" fillId="0" borderId="31" xfId="0" applyFont="1" applyBorder="1">
      <alignment vertical="center"/>
    </xf>
    <xf numFmtId="0" fontId="35" fillId="0" borderId="30" xfId="0" applyFont="1" applyBorder="1">
      <alignment vertical="center"/>
    </xf>
    <xf numFmtId="0" fontId="6" fillId="0" borderId="33" xfId="0" applyFont="1" applyBorder="1">
      <alignment vertical="center"/>
    </xf>
    <xf numFmtId="0" fontId="4" fillId="0" borderId="33" xfId="0" applyFont="1" applyBorder="1">
      <alignment vertical="center"/>
    </xf>
    <xf numFmtId="0" fontId="9" fillId="0" borderId="31" xfId="0" applyFont="1" applyBorder="1">
      <alignment vertical="center"/>
    </xf>
    <xf numFmtId="0" fontId="29" fillId="0" borderId="17" xfId="0" applyFont="1" applyBorder="1">
      <alignment vertical="center"/>
    </xf>
    <xf numFmtId="0" fontId="37" fillId="0" borderId="0" xfId="0" applyFont="1">
      <alignment vertical="center"/>
    </xf>
    <xf numFmtId="0" fontId="37" fillId="0" borderId="0" xfId="0" applyFont="1" applyBorder="1">
      <alignment vertical="center"/>
    </xf>
    <xf numFmtId="0" fontId="38" fillId="0" borderId="19" xfId="0" applyFont="1" applyBorder="1">
      <alignment vertical="center"/>
    </xf>
    <xf numFmtId="0" fontId="25" fillId="0" borderId="23" xfId="0" applyFont="1" applyBorder="1">
      <alignment vertical="center"/>
    </xf>
    <xf numFmtId="0" fontId="25" fillId="0" borderId="3" xfId="0" applyFont="1" applyBorder="1">
      <alignment vertical="center"/>
    </xf>
    <xf numFmtId="0" fontId="25" fillId="0" borderId="2" xfId="0" applyFont="1" applyBorder="1">
      <alignment vertical="center"/>
    </xf>
    <xf numFmtId="0" fontId="25" fillId="0" borderId="6" xfId="0" applyFont="1" applyBorder="1">
      <alignment vertical="center"/>
    </xf>
    <xf numFmtId="0" fontId="25" fillId="0" borderId="22" xfId="0" applyFont="1" applyBorder="1">
      <alignment vertical="center"/>
    </xf>
    <xf numFmtId="0" fontId="25" fillId="0" borderId="24" xfId="0" applyFont="1" applyBorder="1">
      <alignment vertical="center"/>
    </xf>
    <xf numFmtId="0" fontId="25" fillId="0" borderId="25" xfId="0" applyFont="1" applyBorder="1">
      <alignment vertical="center"/>
    </xf>
    <xf numFmtId="0" fontId="37" fillId="0" borderId="41" xfId="0" applyFont="1" applyBorder="1">
      <alignment vertical="center"/>
    </xf>
    <xf numFmtId="0" fontId="25" fillId="0" borderId="42" xfId="0" applyFont="1" applyBorder="1">
      <alignment vertical="center"/>
    </xf>
    <xf numFmtId="0" fontId="39" fillId="0" borderId="22" xfId="0" applyFont="1" applyBorder="1">
      <alignment vertical="center"/>
    </xf>
    <xf numFmtId="0" fontId="39" fillId="0" borderId="6" xfId="0" applyFont="1" applyBorder="1">
      <alignment vertical="center"/>
    </xf>
    <xf numFmtId="0" fontId="39" fillId="0" borderId="23" xfId="0" applyFont="1" applyBorder="1">
      <alignment vertical="center"/>
    </xf>
    <xf numFmtId="0" fontId="40" fillId="0" borderId="23" xfId="0" applyFont="1" applyBorder="1">
      <alignment vertical="center"/>
    </xf>
    <xf numFmtId="0" fontId="40" fillId="0" borderId="6" xfId="0" applyFont="1" applyBorder="1">
      <alignment vertical="center"/>
    </xf>
    <xf numFmtId="0" fontId="37" fillId="0" borderId="6" xfId="0" applyFont="1" applyBorder="1">
      <alignment vertical="center"/>
    </xf>
    <xf numFmtId="0" fontId="43" fillId="0" borderId="6" xfId="0" applyFont="1" applyBorder="1">
      <alignment vertical="center"/>
    </xf>
    <xf numFmtId="0" fontId="43" fillId="0" borderId="7" xfId="0" applyFont="1" applyBorder="1">
      <alignment vertical="center"/>
    </xf>
    <xf numFmtId="0" fontId="40" fillId="0" borderId="7" xfId="0" applyFont="1" applyBorder="1">
      <alignment vertical="center"/>
    </xf>
    <xf numFmtId="0" fontId="43" fillId="0" borderId="0" xfId="0" applyFont="1" applyFill="1" applyBorder="1">
      <alignment vertical="center"/>
    </xf>
    <xf numFmtId="0" fontId="0" fillId="0" borderId="43" xfId="0" applyBorder="1">
      <alignment vertical="center"/>
    </xf>
    <xf numFmtId="0" fontId="0" fillId="0" borderId="45" xfId="0" applyBorder="1">
      <alignment vertical="center"/>
    </xf>
    <xf numFmtId="0" fontId="2" fillId="0" borderId="43" xfId="0" applyFont="1" applyBorder="1">
      <alignment vertical="center"/>
    </xf>
    <xf numFmtId="179" fontId="33" fillId="0" borderId="43" xfId="0" applyNumberFormat="1" applyFont="1" applyBorder="1">
      <alignment vertical="center"/>
    </xf>
    <xf numFmtId="0" fontId="0" fillId="0" borderId="0" xfId="0" applyFont="1" applyBorder="1">
      <alignment vertical="center"/>
    </xf>
    <xf numFmtId="0" fontId="36" fillId="0" borderId="0" xfId="0" applyFont="1" applyFill="1" applyBorder="1">
      <alignment vertical="center"/>
    </xf>
    <xf numFmtId="0" fontId="29" fillId="0" borderId="46" xfId="0" applyFont="1" applyBorder="1">
      <alignment vertical="center"/>
    </xf>
    <xf numFmtId="0" fontId="0" fillId="0" borderId="46" xfId="0" applyBorder="1">
      <alignment vertical="center"/>
    </xf>
    <xf numFmtId="0" fontId="0" fillId="0" borderId="15" xfId="0" applyBorder="1">
      <alignment vertical="center"/>
    </xf>
    <xf numFmtId="0" fontId="0" fillId="0" borderId="47" xfId="0" applyBorder="1">
      <alignment vertical="center"/>
    </xf>
    <xf numFmtId="0" fontId="4" fillId="0" borderId="46" xfId="0" applyFont="1" applyBorder="1">
      <alignment vertical="center"/>
    </xf>
    <xf numFmtId="0" fontId="2" fillId="0" borderId="46" xfId="0" applyFont="1" applyBorder="1">
      <alignment vertical="center"/>
    </xf>
    <xf numFmtId="0" fontId="6" fillId="0" borderId="43" xfId="0" applyFont="1" applyBorder="1">
      <alignment vertical="center"/>
    </xf>
    <xf numFmtId="0" fontId="35" fillId="0" borderId="43" xfId="0" applyFont="1" applyBorder="1">
      <alignment vertical="center"/>
    </xf>
    <xf numFmtId="178" fontId="26" fillId="0" borderId="0" xfId="0" applyNumberFormat="1" applyFont="1" applyBorder="1">
      <alignment vertical="center"/>
    </xf>
    <xf numFmtId="0" fontId="34" fillId="2" borderId="10" xfId="0" applyFont="1" applyFill="1" applyBorder="1" applyAlignment="1">
      <alignment horizontal="center" vertical="center" wrapText="1"/>
    </xf>
    <xf numFmtId="181" fontId="26" fillId="0" borderId="8" xfId="0" applyNumberFormat="1" applyFont="1" applyBorder="1">
      <alignment vertical="center"/>
    </xf>
    <xf numFmtId="0" fontId="33" fillId="0" borderId="16" xfId="0" applyFont="1" applyBorder="1">
      <alignment vertical="center"/>
    </xf>
    <xf numFmtId="181" fontId="26" fillId="0" borderId="16" xfId="0" applyNumberFormat="1" applyFont="1" applyBorder="1">
      <alignment vertical="center"/>
    </xf>
    <xf numFmtId="0" fontId="29" fillId="0" borderId="0" xfId="0" applyFont="1" applyBorder="1">
      <alignment vertical="center"/>
    </xf>
    <xf numFmtId="0" fontId="6" fillId="0" borderId="49" xfId="0" applyFont="1" applyBorder="1">
      <alignment vertical="center"/>
    </xf>
    <xf numFmtId="0" fontId="35" fillId="0" borderId="49" xfId="0" applyFont="1" applyBorder="1">
      <alignment vertical="center"/>
    </xf>
    <xf numFmtId="0" fontId="0" fillId="0" borderId="49" xfId="0" applyBorder="1">
      <alignment vertical="center"/>
    </xf>
    <xf numFmtId="0" fontId="0" fillId="0" borderId="50" xfId="0" applyBorder="1">
      <alignment vertical="center"/>
    </xf>
    <xf numFmtId="0" fontId="4" fillId="0" borderId="49" xfId="0" applyFont="1" applyBorder="1">
      <alignment vertical="center"/>
    </xf>
    <xf numFmtId="0" fontId="9" fillId="0" borderId="51" xfId="0" applyFont="1" applyBorder="1">
      <alignment vertical="center"/>
    </xf>
    <xf numFmtId="0" fontId="4" fillId="0" borderId="51" xfId="0" applyFont="1" applyBorder="1">
      <alignment vertical="center"/>
    </xf>
    <xf numFmtId="0" fontId="0" fillId="0" borderId="52" xfId="0" applyBorder="1">
      <alignment vertical="center"/>
    </xf>
    <xf numFmtId="0" fontId="33" fillId="0" borderId="52" xfId="0" applyFont="1" applyBorder="1">
      <alignment vertical="center"/>
    </xf>
    <xf numFmtId="0" fontId="0" fillId="0" borderId="12" xfId="0" applyBorder="1">
      <alignment vertical="center"/>
    </xf>
    <xf numFmtId="0" fontId="0" fillId="0" borderId="55" xfId="0" applyBorder="1">
      <alignment vertical="center"/>
    </xf>
    <xf numFmtId="178" fontId="0" fillId="0" borderId="0" xfId="0" applyNumberFormat="1" applyFont="1" applyBorder="1">
      <alignment vertical="center"/>
    </xf>
    <xf numFmtId="180" fontId="0" fillId="0" borderId="57" xfId="0" applyNumberFormat="1" applyBorder="1">
      <alignment vertical="center"/>
    </xf>
    <xf numFmtId="179" fontId="12" fillId="0" borderId="0" xfId="0" applyNumberFormat="1" applyFont="1" applyBorder="1">
      <alignment vertical="center"/>
    </xf>
    <xf numFmtId="179" fontId="12" fillId="0" borderId="26" xfId="0" applyNumberFormat="1" applyFont="1" applyBorder="1">
      <alignment vertical="center"/>
    </xf>
    <xf numFmtId="180" fontId="2" fillId="0" borderId="0" xfId="0" applyNumberFormat="1" applyFont="1" applyBorder="1">
      <alignment vertical="center"/>
    </xf>
    <xf numFmtId="0" fontId="33" fillId="0" borderId="56" xfId="0" applyFont="1" applyBorder="1">
      <alignment vertical="center"/>
    </xf>
    <xf numFmtId="0" fontId="0" fillId="0" borderId="58" xfId="0" applyBorder="1">
      <alignment vertical="center"/>
    </xf>
    <xf numFmtId="0" fontId="37" fillId="0" borderId="54" xfId="0" applyFont="1" applyBorder="1">
      <alignment vertical="center"/>
    </xf>
    <xf numFmtId="0" fontId="0" fillId="0" borderId="60" xfId="0" applyBorder="1">
      <alignment vertical="center"/>
    </xf>
    <xf numFmtId="0" fontId="32" fillId="2" borderId="12" xfId="0" applyFont="1" applyFill="1" applyBorder="1" applyAlignment="1">
      <alignment horizontal="center" vertical="center" wrapText="1"/>
    </xf>
    <xf numFmtId="0" fontId="34" fillId="2" borderId="61" xfId="0" applyFont="1" applyFill="1" applyBorder="1" applyAlignment="1">
      <alignment horizontal="center" vertical="center" wrapText="1"/>
    </xf>
    <xf numFmtId="0" fontId="34" fillId="2" borderId="11" xfId="0" applyFont="1" applyFill="1" applyBorder="1" applyAlignment="1">
      <alignment horizontal="center" vertical="center" wrapText="1"/>
    </xf>
    <xf numFmtId="0" fontId="34" fillId="2" borderId="64" xfId="0" applyFont="1" applyFill="1" applyBorder="1" applyAlignment="1">
      <alignment horizontal="center" vertical="center" wrapText="1"/>
    </xf>
    <xf numFmtId="0" fontId="34" fillId="2" borderId="55" xfId="0" applyFont="1" applyFill="1" applyBorder="1" applyAlignment="1">
      <alignment horizontal="center" vertical="center" wrapText="1"/>
    </xf>
    <xf numFmtId="0" fontId="34" fillId="2" borderId="12" xfId="0" applyFont="1" applyFill="1" applyBorder="1" applyAlignment="1">
      <alignment horizontal="center" vertical="center" wrapText="1"/>
    </xf>
    <xf numFmtId="0" fontId="34" fillId="2" borderId="65" xfId="0" applyFont="1" applyFill="1" applyBorder="1" applyAlignment="1">
      <alignment horizontal="center" vertical="center" wrapText="1"/>
    </xf>
    <xf numFmtId="0" fontId="34" fillId="2" borderId="50" xfId="0" applyFont="1" applyFill="1" applyBorder="1" applyAlignment="1">
      <alignment horizontal="center" vertical="center" wrapText="1"/>
    </xf>
    <xf numFmtId="0" fontId="14" fillId="0" borderId="16" xfId="0" applyNumberFormat="1" applyFont="1" applyBorder="1" applyAlignment="1"/>
    <xf numFmtId="0" fontId="14" fillId="0" borderId="16" xfId="0" applyNumberFormat="1" applyFont="1" applyBorder="1" applyAlignment="1">
      <alignment wrapText="1"/>
    </xf>
    <xf numFmtId="0" fontId="34" fillId="2" borderId="14" xfId="0" applyFont="1" applyFill="1" applyBorder="1" applyAlignment="1">
      <alignment horizontal="center" vertical="center" wrapText="1"/>
    </xf>
    <xf numFmtId="0" fontId="34" fillId="2" borderId="52" xfId="0" applyFont="1" applyFill="1" applyBorder="1" applyAlignment="1">
      <alignment horizontal="center" vertical="center" wrapText="1"/>
    </xf>
    <xf numFmtId="0" fontId="34" fillId="2" borderId="43" xfId="0" applyFont="1" applyFill="1" applyBorder="1" applyAlignment="1">
      <alignment horizontal="center" vertical="center" wrapText="1"/>
    </xf>
    <xf numFmtId="0" fontId="33" fillId="0" borderId="14" xfId="0" applyNumberFormat="1" applyFont="1" applyBorder="1" applyAlignment="1"/>
    <xf numFmtId="0" fontId="14" fillId="0" borderId="14" xfId="0" applyNumberFormat="1" applyFont="1" applyBorder="1" applyAlignment="1">
      <alignment wrapText="1"/>
    </xf>
    <xf numFmtId="0" fontId="14" fillId="0" borderId="52" xfId="0" applyNumberFormat="1" applyFont="1" applyBorder="1" applyAlignment="1"/>
    <xf numFmtId="0" fontId="14" fillId="0" borderId="52" xfId="0" applyNumberFormat="1" applyFont="1" applyBorder="1" applyAlignment="1">
      <alignment wrapText="1"/>
    </xf>
    <xf numFmtId="0" fontId="14" fillId="0" borderId="43" xfId="0" applyFont="1" applyBorder="1">
      <alignment vertical="center"/>
    </xf>
    <xf numFmtId="0" fontId="32" fillId="0" borderId="66" xfId="0" applyFont="1" applyBorder="1">
      <alignment vertical="center"/>
    </xf>
    <xf numFmtId="0" fontId="6" fillId="0" borderId="12" xfId="0" applyFont="1" applyBorder="1">
      <alignment vertical="center"/>
    </xf>
    <xf numFmtId="0" fontId="6" fillId="0" borderId="67" xfId="0" applyFont="1" applyBorder="1">
      <alignment vertical="center"/>
    </xf>
    <xf numFmtId="0" fontId="6" fillId="0" borderId="63" xfId="0" applyFont="1" applyBorder="1">
      <alignment vertical="center"/>
    </xf>
    <xf numFmtId="0" fontId="4" fillId="0" borderId="12" xfId="0" applyFont="1" applyBorder="1">
      <alignment vertical="center"/>
    </xf>
    <xf numFmtId="0" fontId="4" fillId="0" borderId="55" xfId="0" applyFont="1" applyBorder="1">
      <alignment vertical="center"/>
    </xf>
    <xf numFmtId="0" fontId="9" fillId="0" borderId="55" xfId="0" applyFont="1" applyBorder="1">
      <alignment vertical="center"/>
    </xf>
    <xf numFmtId="0" fontId="9" fillId="0" borderId="12" xfId="0" applyFont="1" applyBorder="1">
      <alignment vertical="center"/>
    </xf>
    <xf numFmtId="0" fontId="20" fillId="0" borderId="12" xfId="0" applyFont="1" applyBorder="1">
      <alignment vertical="center"/>
    </xf>
    <xf numFmtId="0" fontId="3" fillId="0" borderId="12" xfId="0" applyFont="1" applyBorder="1">
      <alignment vertical="center"/>
    </xf>
    <xf numFmtId="0" fontId="5" fillId="0" borderId="66" xfId="0" applyFont="1" applyBorder="1" applyAlignment="1">
      <alignment horizontal="left" vertical="center"/>
    </xf>
    <xf numFmtId="0" fontId="15" fillId="0" borderId="12" xfId="0" applyFont="1" applyBorder="1" applyAlignment="1">
      <alignment horizontal="left" vertical="center"/>
    </xf>
    <xf numFmtId="0" fontId="27" fillId="0" borderId="55" xfId="0" applyFont="1" applyBorder="1">
      <alignment vertical="center"/>
    </xf>
    <xf numFmtId="0" fontId="27" fillId="0" borderId="12" xfId="0" applyFont="1" applyBorder="1">
      <alignment vertical="center"/>
    </xf>
    <xf numFmtId="0" fontId="17" fillId="0" borderId="12" xfId="0" applyFont="1" applyBorder="1">
      <alignment vertical="center"/>
    </xf>
    <xf numFmtId="0" fontId="9" fillId="0" borderId="11" xfId="0" applyFont="1" applyBorder="1">
      <alignment vertical="center"/>
    </xf>
    <xf numFmtId="0" fontId="20" fillId="0" borderId="10" xfId="0" applyFont="1" applyBorder="1">
      <alignment vertical="center"/>
    </xf>
    <xf numFmtId="0" fontId="15" fillId="0" borderId="0" xfId="0" applyFont="1" applyFill="1" applyBorder="1" applyAlignment="1">
      <alignment horizontal="left" vertical="center"/>
    </xf>
    <xf numFmtId="0" fontId="15" fillId="0" borderId="10" xfId="0" applyFont="1" applyBorder="1" applyAlignment="1">
      <alignment horizontal="left" vertical="center"/>
    </xf>
    <xf numFmtId="0" fontId="6" fillId="0" borderId="61" xfId="0" applyFont="1" applyBorder="1">
      <alignment vertical="center"/>
    </xf>
    <xf numFmtId="0" fontId="27" fillId="0" borderId="11" xfId="0" applyFont="1" applyBorder="1">
      <alignment vertical="center"/>
    </xf>
    <xf numFmtId="0" fontId="6" fillId="0" borderId="11" xfId="0" applyFont="1" applyBorder="1">
      <alignment vertical="center"/>
    </xf>
    <xf numFmtId="0" fontId="6" fillId="0" borderId="55" xfId="0" applyFont="1" applyBorder="1">
      <alignment vertical="center"/>
    </xf>
    <xf numFmtId="0" fontId="4" fillId="0" borderId="11" xfId="0" applyFont="1" applyBorder="1">
      <alignment vertical="center"/>
    </xf>
    <xf numFmtId="0" fontId="0" fillId="0" borderId="68" xfId="0" applyBorder="1">
      <alignment vertical="center"/>
    </xf>
    <xf numFmtId="0" fontId="0" fillId="0" borderId="69" xfId="0" applyBorder="1">
      <alignment vertical="center"/>
    </xf>
    <xf numFmtId="0" fontId="34" fillId="2" borderId="69" xfId="0" applyFont="1" applyFill="1" applyBorder="1" applyAlignment="1">
      <alignment horizontal="center" vertical="center" wrapText="1"/>
    </xf>
    <xf numFmtId="0" fontId="14" fillId="0" borderId="8" xfId="0" applyFont="1" applyBorder="1">
      <alignment vertical="center"/>
    </xf>
    <xf numFmtId="0" fontId="0" fillId="0" borderId="59" xfId="0" applyBorder="1">
      <alignment vertical="center"/>
    </xf>
    <xf numFmtId="0" fontId="33" fillId="0" borderId="16" xfId="0" applyNumberFormat="1" applyFont="1" applyBorder="1" applyAlignment="1"/>
    <xf numFmtId="0" fontId="4" fillId="0" borderId="43" xfId="0" applyFont="1" applyBorder="1">
      <alignment vertical="center"/>
    </xf>
    <xf numFmtId="0" fontId="0" fillId="0" borderId="57" xfId="0" applyBorder="1">
      <alignment vertical="center"/>
    </xf>
    <xf numFmtId="180" fontId="0" fillId="0" borderId="57" xfId="0" applyNumberFormat="1" applyFont="1" applyBorder="1">
      <alignment vertical="center"/>
    </xf>
    <xf numFmtId="0" fontId="33" fillId="0" borderId="44" xfId="0" applyFont="1" applyBorder="1">
      <alignment vertical="center"/>
    </xf>
    <xf numFmtId="179" fontId="30" fillId="0" borderId="0" xfId="0" applyNumberFormat="1" applyFont="1">
      <alignment vertical="center"/>
    </xf>
    <xf numFmtId="0" fontId="0" fillId="0" borderId="71" xfId="0" applyBorder="1">
      <alignment vertical="center"/>
    </xf>
    <xf numFmtId="0" fontId="6" fillId="0" borderId="71" xfId="0" applyFont="1" applyBorder="1">
      <alignment vertical="center"/>
    </xf>
    <xf numFmtId="0" fontId="6" fillId="0" borderId="18" xfId="0" applyFont="1" applyBorder="1">
      <alignment vertical="center"/>
    </xf>
    <xf numFmtId="0" fontId="4" fillId="0" borderId="18" xfId="0" applyFont="1" applyBorder="1">
      <alignment vertical="center"/>
    </xf>
    <xf numFmtId="0" fontId="9" fillId="0" borderId="77" xfId="0" applyFont="1" applyBorder="1">
      <alignment vertical="center"/>
    </xf>
    <xf numFmtId="0" fontId="9" fillId="0" borderId="70" xfId="0" applyFont="1" applyBorder="1">
      <alignment vertical="center"/>
    </xf>
    <xf numFmtId="0" fontId="9" fillId="0" borderId="71" xfId="0" applyFont="1" applyBorder="1">
      <alignment vertical="center"/>
    </xf>
    <xf numFmtId="0" fontId="6" fillId="0" borderId="70" xfId="0" applyFont="1" applyBorder="1">
      <alignment vertical="center"/>
    </xf>
    <xf numFmtId="181" fontId="26" fillId="0" borderId="26" xfId="0" applyNumberFormat="1" applyFont="1" applyBorder="1">
      <alignment vertical="center"/>
    </xf>
    <xf numFmtId="0" fontId="9" fillId="0" borderId="18" xfId="0" applyFont="1" applyBorder="1">
      <alignment vertical="center"/>
    </xf>
    <xf numFmtId="0" fontId="12" fillId="0" borderId="11" xfId="0" applyFont="1" applyBorder="1">
      <alignment vertical="center"/>
    </xf>
    <xf numFmtId="0" fontId="12" fillId="0" borderId="18" xfId="0" applyNumberFormat="1" applyFont="1" applyBorder="1" applyAlignment="1"/>
    <xf numFmtId="0" fontId="14" fillId="0" borderId="18" xfId="0" applyNumberFormat="1" applyFont="1" applyBorder="1" applyAlignment="1">
      <alignment wrapText="1"/>
    </xf>
    <xf numFmtId="0" fontId="13" fillId="0" borderId="18" xfId="0" applyNumberFormat="1" applyFont="1" applyBorder="1" applyAlignment="1"/>
    <xf numFmtId="0" fontId="13" fillId="0" borderId="18" xfId="0" applyNumberFormat="1" applyFont="1" applyBorder="1" applyAlignment="1">
      <alignment wrapText="1"/>
    </xf>
    <xf numFmtId="0" fontId="33" fillId="0" borderId="18" xfId="0" applyFont="1" applyBorder="1">
      <alignment vertical="center"/>
    </xf>
    <xf numFmtId="0" fontId="14" fillId="0" borderId="18" xfId="0" applyFont="1" applyBorder="1">
      <alignment vertical="center"/>
    </xf>
    <xf numFmtId="0" fontId="32" fillId="2" borderId="18" xfId="0" applyFont="1" applyFill="1" applyBorder="1" applyAlignment="1">
      <alignment horizontal="center" vertical="center" wrapText="1"/>
    </xf>
    <xf numFmtId="0" fontId="12" fillId="0" borderId="18" xfId="0" applyFont="1" applyBorder="1">
      <alignment vertical="center"/>
    </xf>
    <xf numFmtId="0" fontId="0" fillId="0" borderId="18" xfId="0" applyBorder="1">
      <alignment vertical="center"/>
    </xf>
    <xf numFmtId="0" fontId="30" fillId="0" borderId="18" xfId="0" applyFont="1" applyBorder="1">
      <alignment vertical="center"/>
    </xf>
    <xf numFmtId="0" fontId="4" fillId="0" borderId="77" xfId="0" applyFont="1" applyBorder="1">
      <alignment vertical="center"/>
    </xf>
    <xf numFmtId="0" fontId="14" fillId="0" borderId="11" xfId="0" applyNumberFormat="1" applyFont="1" applyBorder="1" applyAlignment="1"/>
    <xf numFmtId="0" fontId="12" fillId="0" borderId="78" xfId="0" applyFont="1" applyBorder="1">
      <alignment vertical="center"/>
    </xf>
    <xf numFmtId="0" fontId="0" fillId="0" borderId="77" xfId="0" applyBorder="1">
      <alignment vertical="center"/>
    </xf>
    <xf numFmtId="0" fontId="30" fillId="0" borderId="77" xfId="0" applyFont="1" applyBorder="1">
      <alignment vertical="center"/>
    </xf>
    <xf numFmtId="0" fontId="14" fillId="0" borderId="18" xfId="0" applyNumberFormat="1" applyFont="1" applyBorder="1" applyAlignment="1"/>
    <xf numFmtId="0" fontId="17" fillId="0" borderId="10" xfId="0" applyFont="1" applyFill="1" applyBorder="1">
      <alignment vertical="center"/>
    </xf>
    <xf numFmtId="0" fontId="12" fillId="0" borderId="12" xfId="0" applyFont="1" applyBorder="1">
      <alignment vertical="center"/>
    </xf>
    <xf numFmtId="0" fontId="12" fillId="0" borderId="56" xfId="0" applyFont="1" applyBorder="1">
      <alignment vertical="center"/>
    </xf>
    <xf numFmtId="0" fontId="12" fillId="0" borderId="71" xfId="0" applyFont="1" applyBorder="1">
      <alignment vertical="center"/>
    </xf>
    <xf numFmtId="0" fontId="19" fillId="0" borderId="10" xfId="0" applyFont="1" applyFill="1" applyBorder="1" applyAlignment="1">
      <alignment vertical="center" wrapText="1"/>
    </xf>
    <xf numFmtId="0" fontId="27" fillId="0" borderId="77" xfId="0" applyFont="1" applyBorder="1">
      <alignment vertical="center"/>
    </xf>
    <xf numFmtId="0" fontId="9" fillId="0" borderId="33" xfId="0" applyFont="1" applyBorder="1">
      <alignment vertical="center"/>
    </xf>
    <xf numFmtId="0" fontId="19" fillId="0" borderId="33" xfId="0" applyFont="1" applyBorder="1" applyAlignment="1">
      <alignment vertical="center" wrapText="1"/>
    </xf>
    <xf numFmtId="0" fontId="19" fillId="0" borderId="30" xfId="0" applyFont="1" applyBorder="1" applyAlignment="1">
      <alignment vertical="center" wrapText="1"/>
    </xf>
    <xf numFmtId="0" fontId="19" fillId="0" borderId="70" xfId="0" applyFont="1" applyBorder="1" applyAlignment="1">
      <alignment vertical="center" wrapText="1"/>
    </xf>
    <xf numFmtId="178" fontId="33" fillId="0" borderId="0" xfId="0" applyNumberFormat="1" applyFont="1">
      <alignment vertical="center"/>
    </xf>
    <xf numFmtId="0" fontId="19" fillId="0" borderId="31" xfId="0" applyFont="1" applyBorder="1" applyAlignment="1">
      <alignment vertical="center" wrapText="1"/>
    </xf>
    <xf numFmtId="0" fontId="19" fillId="0" borderId="71" xfId="0" applyFont="1" applyBorder="1" applyAlignment="1">
      <alignment vertical="center" wrapText="1"/>
    </xf>
    <xf numFmtId="0" fontId="33" fillId="0" borderId="74" xfId="0" applyFont="1" applyBorder="1">
      <alignment vertical="center"/>
    </xf>
    <xf numFmtId="178" fontId="0" fillId="0" borderId="20" xfId="0" applyNumberFormat="1" applyBorder="1">
      <alignment vertical="center"/>
    </xf>
    <xf numFmtId="0" fontId="37" fillId="0" borderId="20" xfId="0" applyFont="1" applyBorder="1">
      <alignment vertical="center"/>
    </xf>
    <xf numFmtId="0" fontId="40" fillId="0" borderId="79" xfId="0" applyFont="1" applyBorder="1">
      <alignment vertical="center"/>
    </xf>
    <xf numFmtId="0" fontId="40" fillId="0" borderId="70" xfId="0" applyFont="1" applyBorder="1">
      <alignment vertical="center"/>
    </xf>
    <xf numFmtId="0" fontId="40" fillId="0" borderId="31" xfId="0" applyFont="1" applyBorder="1">
      <alignment vertical="center"/>
    </xf>
    <xf numFmtId="0" fontId="40" fillId="0" borderId="0" xfId="0" applyFont="1" applyBorder="1">
      <alignment vertical="center"/>
    </xf>
    <xf numFmtId="0" fontId="40" fillId="0" borderId="71" xfId="0" applyFont="1" applyBorder="1">
      <alignment vertical="center"/>
    </xf>
    <xf numFmtId="0" fontId="40" fillId="0" borderId="26" xfId="0" applyFont="1" applyBorder="1">
      <alignment vertical="center"/>
    </xf>
    <xf numFmtId="0" fontId="14" fillId="0" borderId="14" xfId="0" applyNumberFormat="1" applyFont="1" applyBorder="1" applyAlignment="1"/>
    <xf numFmtId="0" fontId="33" fillId="0" borderId="14" xfId="0" applyFont="1" applyBorder="1">
      <alignment vertical="center"/>
    </xf>
    <xf numFmtId="0" fontId="14" fillId="0" borderId="14" xfId="0" applyFont="1" applyBorder="1">
      <alignment vertical="center"/>
    </xf>
    <xf numFmtId="0" fontId="30" fillId="0" borderId="0" xfId="0" applyFont="1">
      <alignment vertical="center"/>
    </xf>
    <xf numFmtId="179" fontId="12" fillId="0" borderId="43" xfId="0" applyNumberFormat="1" applyFont="1" applyBorder="1">
      <alignment vertical="center"/>
    </xf>
    <xf numFmtId="179" fontId="2" fillId="0" borderId="0" xfId="0" applyNumberFormat="1" applyFont="1" applyBorder="1">
      <alignment vertical="center"/>
    </xf>
    <xf numFmtId="0" fontId="0" fillId="0" borderId="57" xfId="0" applyFill="1" applyBorder="1">
      <alignment vertical="center"/>
    </xf>
    <xf numFmtId="0" fontId="32" fillId="0" borderId="50" xfId="0" applyFont="1" applyBorder="1">
      <alignment vertical="center"/>
    </xf>
    <xf numFmtId="0" fontId="28" fillId="0" borderId="16" xfId="0" applyFont="1" applyBorder="1" applyAlignment="1">
      <alignment horizontal="left" vertical="center"/>
    </xf>
    <xf numFmtId="0" fontId="32" fillId="0" borderId="45" xfId="0" applyFont="1" applyBorder="1">
      <alignment vertical="center"/>
    </xf>
    <xf numFmtId="0" fontId="24" fillId="0" borderId="10" xfId="0" applyFont="1" applyBorder="1">
      <alignment vertical="center"/>
    </xf>
    <xf numFmtId="0" fontId="16" fillId="0" borderId="10" xfId="0" applyFont="1" applyBorder="1" applyAlignment="1">
      <alignment vertical="center" wrapText="1"/>
    </xf>
    <xf numFmtId="0" fontId="16" fillId="0" borderId="10" xfId="0" applyFont="1" applyBorder="1" applyAlignment="1">
      <alignment vertical="center"/>
    </xf>
    <xf numFmtId="0" fontId="46" fillId="0" borderId="10" xfId="0" applyFont="1" applyBorder="1">
      <alignment vertical="center"/>
    </xf>
    <xf numFmtId="0" fontId="20" fillId="0" borderId="10" xfId="0" applyFont="1" applyFill="1" applyBorder="1">
      <alignment vertical="center"/>
    </xf>
    <xf numFmtId="0" fontId="24" fillId="0" borderId="13" xfId="0" applyFont="1" applyFill="1" applyBorder="1">
      <alignment vertical="center"/>
    </xf>
    <xf numFmtId="0" fontId="16" fillId="0" borderId="10" xfId="0" applyFont="1" applyFill="1" applyBorder="1" applyAlignment="1">
      <alignment vertical="center" wrapText="1"/>
    </xf>
    <xf numFmtId="0" fontId="47" fillId="0" borderId="10" xfId="0" applyFont="1" applyBorder="1" applyAlignment="1">
      <alignment vertical="center"/>
    </xf>
    <xf numFmtId="0" fontId="1" fillId="0" borderId="11" xfId="0" applyFont="1" applyBorder="1">
      <alignment vertical="center"/>
    </xf>
    <xf numFmtId="0" fontId="24" fillId="0" borderId="11" xfId="0" applyFont="1" applyBorder="1">
      <alignment vertical="center"/>
    </xf>
    <xf numFmtId="0" fontId="16" fillId="0" borderId="12" xfId="0" applyFont="1" applyBorder="1" applyAlignment="1">
      <alignment vertical="center" wrapText="1"/>
    </xf>
    <xf numFmtId="0" fontId="16" fillId="0" borderId="13" xfId="0" applyFont="1" applyFill="1" applyBorder="1" applyAlignment="1">
      <alignment vertical="center" wrapText="1"/>
    </xf>
    <xf numFmtId="0" fontId="16" fillId="0" borderId="11" xfId="0" applyFont="1" applyBorder="1" applyAlignment="1">
      <alignment vertical="center"/>
    </xf>
    <xf numFmtId="0" fontId="48" fillId="0" borderId="12" xfId="0" applyFont="1" applyBorder="1" applyAlignment="1">
      <alignment vertical="center"/>
    </xf>
    <xf numFmtId="0" fontId="16" fillId="0" borderId="11" xfId="0" applyFont="1" applyBorder="1" applyAlignment="1">
      <alignment vertical="center" wrapText="1"/>
    </xf>
    <xf numFmtId="0" fontId="1" fillId="0" borderId="10" xfId="0" applyFont="1" applyBorder="1">
      <alignment vertical="center"/>
    </xf>
    <xf numFmtId="0" fontId="1" fillId="0" borderId="11" xfId="0" applyFont="1" applyBorder="1" applyAlignment="1">
      <alignment vertical="center"/>
    </xf>
    <xf numFmtId="0" fontId="47" fillId="0" borderId="12" xfId="0" applyFont="1" applyBorder="1" applyAlignment="1">
      <alignment vertical="center"/>
    </xf>
    <xf numFmtId="0" fontId="37" fillId="0" borderId="12" xfId="0" applyFont="1" applyBorder="1">
      <alignment vertical="center"/>
    </xf>
    <xf numFmtId="0" fontId="32" fillId="2" borderId="77" xfId="0" applyFont="1" applyFill="1" applyBorder="1" applyAlignment="1">
      <alignment horizontal="center" vertical="center" wrapText="1"/>
    </xf>
    <xf numFmtId="0" fontId="13" fillId="0" borderId="80" xfId="0" applyNumberFormat="1" applyFont="1" applyBorder="1" applyAlignment="1"/>
    <xf numFmtId="0" fontId="32" fillId="2" borderId="32" xfId="0" applyFont="1" applyFill="1" applyBorder="1" applyAlignment="1">
      <alignment horizontal="center" vertical="center" wrapText="1"/>
    </xf>
    <xf numFmtId="0" fontId="49" fillId="2" borderId="10" xfId="0" applyFont="1" applyFill="1" applyBorder="1" applyAlignment="1">
      <alignment horizontal="center" vertical="center" wrapText="1"/>
    </xf>
    <xf numFmtId="0" fontId="16" fillId="0" borderId="10" xfId="0" applyFont="1" applyFill="1" applyBorder="1" applyAlignment="1">
      <alignment vertical="center"/>
    </xf>
    <xf numFmtId="44" fontId="16" fillId="0" borderId="10" xfId="8" applyFont="1" applyBorder="1" applyAlignment="1">
      <alignment vertical="center"/>
    </xf>
    <xf numFmtId="44" fontId="37" fillId="0" borderId="10" xfId="8" applyFont="1" applyBorder="1">
      <alignment vertical="center"/>
    </xf>
    <xf numFmtId="14" fontId="45" fillId="0" borderId="0" xfId="0" applyNumberFormat="1" applyFont="1" applyAlignment="1">
      <alignment horizontal="right" vertical="center"/>
    </xf>
    <xf numFmtId="0" fontId="16" fillId="0" borderId="0" xfId="0" applyFont="1" applyFill="1" applyBorder="1" applyAlignment="1">
      <alignment vertical="center"/>
    </xf>
    <xf numFmtId="180" fontId="32" fillId="2" borderId="18" xfId="0" applyNumberFormat="1" applyFont="1" applyFill="1" applyBorder="1" applyAlignment="1">
      <alignment horizontal="center" vertical="center" wrapText="1"/>
    </xf>
    <xf numFmtId="0" fontId="19" fillId="0" borderId="13" xfId="0" applyFont="1" applyFill="1" applyBorder="1" applyAlignment="1">
      <alignment vertical="center" wrapText="1"/>
    </xf>
    <xf numFmtId="0" fontId="26" fillId="0" borderId="0" xfId="0" applyFont="1">
      <alignment vertical="center"/>
    </xf>
    <xf numFmtId="0" fontId="41" fillId="0" borderId="54" xfId="0" applyFont="1" applyBorder="1" applyAlignment="1">
      <alignment horizontal="left" vertical="center"/>
    </xf>
    <xf numFmtId="0" fontId="41" fillId="0" borderId="48" xfId="0" applyFont="1" applyBorder="1" applyAlignment="1">
      <alignment horizontal="left" vertical="center"/>
    </xf>
    <xf numFmtId="0" fontId="41" fillId="0" borderId="53" xfId="0" applyFont="1" applyBorder="1" applyAlignment="1">
      <alignment horizontal="left" vertical="center"/>
    </xf>
    <xf numFmtId="0" fontId="41" fillId="0" borderId="81" xfId="0" applyFont="1" applyBorder="1" applyAlignment="1">
      <alignment horizontal="left" vertical="center"/>
    </xf>
    <xf numFmtId="0" fontId="41" fillId="0" borderId="60" xfId="0" applyFont="1" applyBorder="1" applyAlignment="1">
      <alignment horizontal="left" vertical="center"/>
    </xf>
    <xf numFmtId="0" fontId="41" fillId="0" borderId="82" xfId="0" applyFont="1" applyBorder="1" applyAlignment="1">
      <alignment horizontal="left" vertical="center"/>
    </xf>
    <xf numFmtId="0" fontId="40" fillId="0" borderId="83" xfId="0" applyFont="1" applyBorder="1">
      <alignment vertical="center"/>
    </xf>
    <xf numFmtId="0" fontId="40" fillId="0" borderId="17" xfId="0" applyFont="1" applyBorder="1">
      <alignment vertical="center"/>
    </xf>
    <xf numFmtId="0" fontId="40" fillId="0" borderId="84" xfId="0" applyFont="1" applyBorder="1">
      <alignment vertical="center"/>
    </xf>
    <xf numFmtId="0" fontId="37" fillId="0" borderId="57" xfId="0" applyFont="1" applyBorder="1">
      <alignment vertical="center"/>
    </xf>
    <xf numFmtId="0" fontId="27" fillId="0" borderId="70" xfId="0" applyFont="1" applyBorder="1">
      <alignment vertical="center"/>
    </xf>
    <xf numFmtId="0" fontId="27" fillId="0" borderId="71" xfId="0" applyFont="1" applyBorder="1">
      <alignment vertical="center"/>
    </xf>
    <xf numFmtId="0" fontId="8" fillId="0" borderId="85" xfId="0" applyFont="1" applyFill="1" applyBorder="1">
      <alignment vertical="center"/>
    </xf>
    <xf numFmtId="0" fontId="0" fillId="0" borderId="75" xfId="0" applyBorder="1">
      <alignment vertical="center"/>
    </xf>
    <xf numFmtId="0" fontId="0" fillId="0" borderId="72" xfId="0" applyBorder="1">
      <alignment vertical="center"/>
    </xf>
    <xf numFmtId="0" fontId="14" fillId="0" borderId="33" xfId="0" applyFont="1" applyBorder="1">
      <alignment vertical="center"/>
    </xf>
    <xf numFmtId="0" fontId="33" fillId="0" borderId="32" xfId="0" applyFont="1" applyBorder="1">
      <alignment vertical="center"/>
    </xf>
    <xf numFmtId="0" fontId="14" fillId="0" borderId="32" xfId="0" applyNumberFormat="1" applyFont="1" applyBorder="1" applyAlignment="1"/>
    <xf numFmtId="0" fontId="14" fillId="0" borderId="32" xfId="0" applyNumberFormat="1" applyFont="1" applyBorder="1" applyAlignment="1">
      <alignment wrapText="1"/>
    </xf>
    <xf numFmtId="0" fontId="33" fillId="0" borderId="32" xfId="0" applyNumberFormat="1" applyFont="1" applyBorder="1" applyAlignment="1"/>
    <xf numFmtId="0" fontId="0" fillId="0" borderId="76" xfId="0" applyBorder="1">
      <alignment vertical="center"/>
    </xf>
    <xf numFmtId="0" fontId="41" fillId="0" borderId="51" xfId="0" applyFont="1" applyBorder="1" applyAlignment="1">
      <alignment horizontal="left" vertical="center"/>
    </xf>
    <xf numFmtId="0" fontId="41" fillId="0" borderId="46" xfId="0" applyFont="1" applyBorder="1" applyAlignment="1">
      <alignment horizontal="left" vertical="center"/>
    </xf>
    <xf numFmtId="0" fontId="41" fillId="0" borderId="86" xfId="0" applyFont="1" applyBorder="1" applyAlignment="1">
      <alignment horizontal="left" vertical="center"/>
    </xf>
    <xf numFmtId="0" fontId="24" fillId="0" borderId="21" xfId="0" applyFont="1" applyFill="1" applyBorder="1">
      <alignment vertical="center"/>
    </xf>
    <xf numFmtId="0" fontId="43" fillId="0" borderId="87" xfId="0" applyFont="1" applyFill="1" applyBorder="1">
      <alignment vertical="center"/>
    </xf>
    <xf numFmtId="0" fontId="43" fillId="0" borderId="79" xfId="0" applyFont="1" applyBorder="1">
      <alignment vertical="center"/>
    </xf>
    <xf numFmtId="0" fontId="20" fillId="0" borderId="88" xfId="0" applyFont="1" applyBorder="1">
      <alignment vertical="center"/>
    </xf>
    <xf numFmtId="0" fontId="42" fillId="0" borderId="8" xfId="0" applyFont="1" applyFill="1" applyBorder="1" applyAlignment="1">
      <alignment horizontal="left" vertical="center"/>
    </xf>
    <xf numFmtId="0" fontId="41" fillId="0" borderId="89" xfId="0" applyFont="1" applyBorder="1" applyAlignment="1">
      <alignment horizontal="left" vertical="center"/>
    </xf>
    <xf numFmtId="0" fontId="41" fillId="0" borderId="90" xfId="0" applyFont="1" applyBorder="1" applyAlignment="1">
      <alignment horizontal="left" vertical="center"/>
    </xf>
    <xf numFmtId="0" fontId="37" fillId="0" borderId="26" xfId="0" applyFont="1" applyBorder="1">
      <alignment vertical="center"/>
    </xf>
    <xf numFmtId="0" fontId="9" fillId="0" borderId="39" xfId="0" applyFont="1" applyBorder="1">
      <alignment vertical="center"/>
    </xf>
    <xf numFmtId="0" fontId="0" fillId="0" borderId="29" xfId="0" applyBorder="1">
      <alignment vertical="center"/>
    </xf>
    <xf numFmtId="0" fontId="9" fillId="0" borderId="96" xfId="0" applyFont="1" applyBorder="1">
      <alignment vertical="center"/>
    </xf>
    <xf numFmtId="0" fontId="4" fillId="0" borderId="28" xfId="0" applyFont="1" applyBorder="1">
      <alignment vertical="center"/>
    </xf>
    <xf numFmtId="0" fontId="2" fillId="0" borderId="28" xfId="0" applyFont="1" applyBorder="1">
      <alignment vertical="center"/>
    </xf>
    <xf numFmtId="0" fontId="0" fillId="0" borderId="28" xfId="0" applyBorder="1">
      <alignment vertical="center"/>
    </xf>
    <xf numFmtId="0" fontId="0" fillId="0" borderId="96" xfId="0" applyBorder="1">
      <alignment vertical="center"/>
    </xf>
    <xf numFmtId="0" fontId="33" fillId="0" borderId="52" xfId="0" applyNumberFormat="1" applyFont="1" applyBorder="1" applyAlignment="1"/>
    <xf numFmtId="0" fontId="33" fillId="0" borderId="73" xfId="0" applyFont="1" applyBorder="1">
      <alignment vertical="center"/>
    </xf>
    <xf numFmtId="0" fontId="4" fillId="0" borderId="80" xfId="0" applyFont="1" applyBorder="1">
      <alignment vertical="center"/>
    </xf>
    <xf numFmtId="180" fontId="0" fillId="0" borderId="20" xfId="0" applyNumberFormat="1" applyBorder="1">
      <alignment vertical="center"/>
    </xf>
    <xf numFmtId="0" fontId="26" fillId="0" borderId="20" xfId="0" applyFont="1" applyBorder="1">
      <alignment vertical="center"/>
    </xf>
    <xf numFmtId="176" fontId="0" fillId="0" borderId="74" xfId="0" applyNumberFormat="1" applyBorder="1">
      <alignment vertical="center"/>
    </xf>
    <xf numFmtId="178" fontId="26" fillId="0" borderId="20" xfId="0" applyNumberFormat="1" applyFont="1" applyBorder="1">
      <alignment vertical="center"/>
    </xf>
    <xf numFmtId="0" fontId="4" fillId="0" borderId="47" xfId="0" applyFont="1" applyBorder="1">
      <alignment vertical="center"/>
    </xf>
    <xf numFmtId="179" fontId="12" fillId="0" borderId="0" xfId="0" applyNumberFormat="1" applyFont="1">
      <alignment vertical="center"/>
    </xf>
    <xf numFmtId="178" fontId="0" fillId="0" borderId="26" xfId="0" applyNumberFormat="1" applyFill="1" applyBorder="1">
      <alignment vertical="center"/>
    </xf>
    <xf numFmtId="0" fontId="33" fillId="0" borderId="97" xfId="0" applyFont="1" applyBorder="1">
      <alignment vertical="center"/>
    </xf>
    <xf numFmtId="0" fontId="0" fillId="0" borderId="98" xfId="0" applyBorder="1">
      <alignment vertical="center"/>
    </xf>
    <xf numFmtId="178" fontId="0" fillId="0" borderId="20" xfId="0" applyNumberFormat="1" applyFont="1" applyBorder="1">
      <alignment vertical="center"/>
    </xf>
    <xf numFmtId="0" fontId="16" fillId="0" borderId="10" xfId="0" applyFont="1" applyBorder="1" applyAlignment="1">
      <alignment horizontal="center" vertical="center" wrapText="1"/>
    </xf>
    <xf numFmtId="0" fontId="48" fillId="0" borderId="10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36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24" fillId="0" borderId="94" xfId="0" applyFont="1" applyBorder="1" applyAlignment="1">
      <alignment horizontal="center" vertical="center" wrapText="1"/>
    </xf>
    <xf numFmtId="0" fontId="24" fillId="0" borderId="95" xfId="0" applyFont="1" applyBorder="1" applyAlignment="1">
      <alignment horizontal="center" vertical="center" wrapText="1"/>
    </xf>
    <xf numFmtId="0" fontId="24" fillId="0" borderId="79" xfId="0" applyFont="1" applyBorder="1" applyAlignment="1">
      <alignment horizontal="center" vertical="center" wrapText="1"/>
    </xf>
    <xf numFmtId="0" fontId="24" fillId="0" borderId="91" xfId="0" applyFont="1" applyBorder="1" applyAlignment="1">
      <alignment horizontal="center" vertical="center" wrapText="1"/>
    </xf>
    <xf numFmtId="0" fontId="24" fillId="0" borderId="92" xfId="0" applyFont="1" applyBorder="1" applyAlignment="1">
      <alignment horizontal="center" vertical="center" wrapText="1"/>
    </xf>
    <xf numFmtId="0" fontId="24" fillId="0" borderId="93" xfId="0" applyFont="1" applyBorder="1" applyAlignment="1">
      <alignment horizontal="center" vertical="center" wrapText="1"/>
    </xf>
    <xf numFmtId="0" fontId="44" fillId="0" borderId="6" xfId="0" applyFont="1" applyBorder="1" applyAlignment="1">
      <alignment horizontal="center" vertical="center" wrapText="1"/>
    </xf>
    <xf numFmtId="0" fontId="44" fillId="0" borderId="54" xfId="0" applyFont="1" applyBorder="1" applyAlignment="1">
      <alignment horizontal="center" vertical="center" wrapText="1"/>
    </xf>
    <xf numFmtId="0" fontId="24" fillId="0" borderId="40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 wrapText="1"/>
    </xf>
    <xf numFmtId="0" fontId="24" fillId="0" borderId="23" xfId="0" applyFont="1" applyBorder="1" applyAlignment="1">
      <alignment horizontal="center" vertical="center" wrapText="1"/>
    </xf>
    <xf numFmtId="0" fontId="8" fillId="0" borderId="55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67" xfId="0" applyFont="1" applyBorder="1" applyAlignment="1">
      <alignment horizontal="center" vertical="center" wrapText="1"/>
    </xf>
    <xf numFmtId="0" fontId="8" fillId="0" borderId="62" xfId="0" applyFont="1" applyBorder="1" applyAlignment="1">
      <alignment horizontal="center" vertical="center" wrapText="1"/>
    </xf>
    <xf numFmtId="0" fontId="8" fillId="0" borderId="66" xfId="0" applyFont="1" applyBorder="1" applyAlignment="1">
      <alignment horizontal="center" vertical="center" wrapText="1"/>
    </xf>
    <xf numFmtId="0" fontId="19" fillId="0" borderId="55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61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179" fontId="30" fillId="0" borderId="0" xfId="0" applyNumberFormat="1" applyFont="1" applyBorder="1">
      <alignment vertical="center"/>
    </xf>
  </cellXfs>
  <cellStyles count="9">
    <cellStyle name="一般" xfId="0" builtinId="0"/>
    <cellStyle name="一般 2" xfId="1"/>
    <cellStyle name="一般 2 2" xfId="2"/>
    <cellStyle name="一般 2 2 2" xfId="4"/>
    <cellStyle name="一般 3 2" xfId="6"/>
    <cellStyle name="一般 4" xfId="7"/>
    <cellStyle name="一般 5" xfId="3"/>
    <cellStyle name="一般 6" xfId="5"/>
    <cellStyle name="貨幣" xfId="8" builtinId="4"/>
  </cellStyles>
  <dxfs count="0"/>
  <tableStyles count="0" defaultTableStyle="TableStyleMedium2" defaultPivotStyle="PivotStyleLight16"/>
  <colors>
    <mruColors>
      <color rgb="FF00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2"/>
  <sheetViews>
    <sheetView view="pageBreakPreview" zoomScale="110" zoomScaleNormal="100" zoomScaleSheetLayoutView="110" workbookViewId="0">
      <selection activeCell="J9" sqref="J9"/>
    </sheetView>
  </sheetViews>
  <sheetFormatPr defaultRowHeight="16.5"/>
  <cols>
    <col min="1" max="1" width="5.25" customWidth="1"/>
    <col min="2" max="2" width="3.625" customWidth="1"/>
    <col min="3" max="3" width="3.75" customWidth="1"/>
    <col min="4" max="4" width="9.625" customWidth="1"/>
    <col min="5" max="5" width="11" customWidth="1"/>
    <col min="6" max="6" width="9.875" customWidth="1"/>
    <col min="7" max="7" width="14.75" customWidth="1"/>
    <col min="8" max="8" width="9.25" customWidth="1"/>
    <col min="9" max="9" width="4.125" customWidth="1"/>
    <col min="10" max="10" width="12.125" customWidth="1"/>
    <col min="11" max="11" width="9.625" customWidth="1"/>
    <col min="12" max="12" width="13" customWidth="1"/>
    <col min="13" max="13" width="3.75" customWidth="1"/>
    <col min="14" max="14" width="12" customWidth="1"/>
    <col min="15" max="15" width="13.125" customWidth="1"/>
    <col min="16" max="16" width="4.5" customWidth="1"/>
    <col min="17" max="17" width="4.625" customWidth="1"/>
    <col min="18" max="18" width="4.125" customWidth="1"/>
    <col min="19" max="19" width="3.25" customWidth="1"/>
    <col min="20" max="20" width="3.125" customWidth="1"/>
    <col min="21" max="21" width="5.125" customWidth="1"/>
    <col min="22" max="22" width="4.5" customWidth="1"/>
    <col min="23" max="24" width="3.125" customWidth="1"/>
  </cols>
  <sheetData>
    <row r="1" spans="1:34" ht="19.5">
      <c r="A1" s="3">
        <v>111</v>
      </c>
      <c r="B1" s="2"/>
      <c r="C1" s="2"/>
      <c r="D1" s="2"/>
      <c r="E1" s="9">
        <v>110</v>
      </c>
      <c r="F1" s="9" t="s">
        <v>42</v>
      </c>
      <c r="G1" s="10" t="s">
        <v>50</v>
      </c>
      <c r="H1" s="2" t="s">
        <v>0</v>
      </c>
      <c r="I1" s="9">
        <v>6</v>
      </c>
      <c r="J1" s="10" t="s">
        <v>126</v>
      </c>
      <c r="K1" s="14" t="s">
        <v>279</v>
      </c>
      <c r="L1" s="10" t="s">
        <v>280</v>
      </c>
      <c r="M1" s="2"/>
      <c r="N1" s="2"/>
      <c r="O1" s="329">
        <f ca="1">TODAY()</f>
        <v>44712</v>
      </c>
      <c r="P1" s="5"/>
      <c r="Q1" s="5"/>
      <c r="R1" s="6"/>
      <c r="S1" s="6"/>
      <c r="T1" s="6"/>
      <c r="U1" s="6"/>
      <c r="V1" s="6"/>
    </row>
    <row r="2" spans="1:34" s="1" customFormat="1" ht="17.100000000000001" customHeight="1">
      <c r="A2" s="37" t="s">
        <v>1</v>
      </c>
      <c r="B2" s="38" t="s">
        <v>48</v>
      </c>
      <c r="C2" s="39" t="s">
        <v>20</v>
      </c>
      <c r="D2" s="37" t="s">
        <v>2</v>
      </c>
      <c r="E2" s="37" t="s">
        <v>3</v>
      </c>
      <c r="F2" s="37" t="s">
        <v>4</v>
      </c>
      <c r="G2" s="37" t="s">
        <v>5</v>
      </c>
      <c r="H2" s="37" t="s">
        <v>6</v>
      </c>
      <c r="I2" s="37" t="s">
        <v>7</v>
      </c>
      <c r="J2" s="37"/>
      <c r="K2" s="40" t="s">
        <v>8</v>
      </c>
      <c r="L2" s="40" t="s">
        <v>9</v>
      </c>
      <c r="M2" s="41" t="s">
        <v>10</v>
      </c>
      <c r="N2" s="40" t="s">
        <v>11</v>
      </c>
      <c r="O2" s="40" t="s">
        <v>12</v>
      </c>
      <c r="P2" s="42" t="s">
        <v>13</v>
      </c>
      <c r="Q2" s="43" t="s">
        <v>14</v>
      </c>
      <c r="R2" s="44" t="s">
        <v>15</v>
      </c>
      <c r="S2" s="44" t="s">
        <v>16</v>
      </c>
      <c r="T2" s="266" t="s">
        <v>17</v>
      </c>
      <c r="U2" s="256" t="s">
        <v>281</v>
      </c>
      <c r="V2" s="270" t="s">
        <v>19</v>
      </c>
      <c r="W2" s="259" t="s">
        <v>59</v>
      </c>
      <c r="X2" s="260" t="s">
        <v>60</v>
      </c>
    </row>
    <row r="3" spans="1:34" ht="24.95" customHeight="1">
      <c r="A3" s="45">
        <f>DATE(A1,I1,6)</f>
        <v>40700</v>
      </c>
      <c r="B3" s="46" t="str">
        <f>IF(A3="","",RIGHT(TEXT(WEEKDAY(A3),"[$-404]aaaa;@"),1))</f>
        <v>一</v>
      </c>
      <c r="C3" s="47" t="s">
        <v>184</v>
      </c>
      <c r="D3" s="58" t="s">
        <v>21</v>
      </c>
      <c r="E3" s="303" t="s">
        <v>25</v>
      </c>
      <c r="F3" s="307" t="s">
        <v>282</v>
      </c>
      <c r="G3" s="309" t="s">
        <v>283</v>
      </c>
      <c r="H3" s="65" t="s">
        <v>210</v>
      </c>
      <c r="I3" s="296" t="s">
        <v>286</v>
      </c>
      <c r="K3" s="225" t="s">
        <v>136</v>
      </c>
      <c r="L3" s="304" t="s">
        <v>284</v>
      </c>
      <c r="M3" s="41" t="s">
        <v>10</v>
      </c>
      <c r="N3" s="50" t="s">
        <v>129</v>
      </c>
      <c r="O3" s="51" t="s">
        <v>285</v>
      </c>
      <c r="P3" s="52">
        <v>4.8</v>
      </c>
      <c r="Q3" s="52">
        <v>2.5</v>
      </c>
      <c r="R3" s="52">
        <v>1.9</v>
      </c>
      <c r="S3" s="53"/>
      <c r="T3" s="254"/>
      <c r="U3" s="261">
        <v>2.9</v>
      </c>
      <c r="V3" s="331">
        <f>P3*70+Q3*45+R3*25+U3*75</f>
        <v>713.5</v>
      </c>
      <c r="W3" s="261">
        <v>155</v>
      </c>
      <c r="X3" s="261">
        <v>117</v>
      </c>
    </row>
    <row r="4" spans="1:34" ht="24.95" customHeight="1">
      <c r="A4" s="45">
        <f>IF(A3="","",IF(MONTH(A3)&lt;&gt;MONTH(A3+1),"",A3+1))</f>
        <v>40701</v>
      </c>
      <c r="B4" s="46" t="str">
        <f t="shared" ref="B4:B21" si="0">IF(A4="","",RIGHT(TEXT(WEEKDAY(A4),"[$-404]aaaa;@"),1))</f>
        <v>二</v>
      </c>
      <c r="C4" s="47" t="s">
        <v>185</v>
      </c>
      <c r="D4" s="59" t="s">
        <v>22</v>
      </c>
      <c r="E4" s="303" t="s">
        <v>26</v>
      </c>
      <c r="F4" s="307" t="s">
        <v>294</v>
      </c>
      <c r="G4" s="304" t="s">
        <v>295</v>
      </c>
      <c r="H4" s="225" t="s">
        <v>104</v>
      </c>
      <c r="I4" s="318" t="s">
        <v>302</v>
      </c>
      <c r="J4" s="327"/>
      <c r="K4" s="14" t="s">
        <v>227</v>
      </c>
      <c r="L4" s="64" t="s">
        <v>303</v>
      </c>
      <c r="M4" s="41" t="s">
        <v>10</v>
      </c>
      <c r="N4" s="50" t="s">
        <v>153</v>
      </c>
      <c r="O4" s="51" t="s">
        <v>154</v>
      </c>
      <c r="P4" s="52">
        <v>5</v>
      </c>
      <c r="Q4" s="52">
        <v>3</v>
      </c>
      <c r="R4" s="52">
        <v>1.7</v>
      </c>
      <c r="S4" s="53"/>
      <c r="T4" s="254"/>
      <c r="U4" s="261">
        <v>3</v>
      </c>
      <c r="V4" s="331">
        <f t="shared" ref="V4:V21" si="1">P4*70+Q4*45+R4*25+U4*75</f>
        <v>752.5</v>
      </c>
      <c r="W4" s="261">
        <v>166</v>
      </c>
      <c r="X4" s="261">
        <v>490</v>
      </c>
    </row>
    <row r="5" spans="1:34" ht="24.95" customHeight="1">
      <c r="A5" s="45">
        <f>IF(A4="","",IF(MONTH(A4)&lt;&gt;MONTH(A4+1),"",A4+1))</f>
        <v>40702</v>
      </c>
      <c r="B5" s="46" t="str">
        <f t="shared" si="0"/>
        <v>三</v>
      </c>
      <c r="C5" s="47" t="s">
        <v>186</v>
      </c>
      <c r="D5" s="59" t="s">
        <v>249</v>
      </c>
      <c r="E5" s="312" t="s">
        <v>26</v>
      </c>
      <c r="F5" s="307" t="s">
        <v>293</v>
      </c>
      <c r="G5" s="309" t="s">
        <v>300</v>
      </c>
      <c r="H5" s="225" t="s">
        <v>250</v>
      </c>
      <c r="I5" s="319" t="s">
        <v>301</v>
      </c>
      <c r="J5" s="328"/>
      <c r="K5" s="225" t="s">
        <v>121</v>
      </c>
      <c r="L5" s="304" t="s">
        <v>304</v>
      </c>
      <c r="M5" s="41" t="s">
        <v>10</v>
      </c>
      <c r="N5" s="114" t="s">
        <v>132</v>
      </c>
      <c r="O5" s="51" t="s">
        <v>287</v>
      </c>
      <c r="P5" s="52">
        <v>5</v>
      </c>
      <c r="Q5" s="52">
        <v>2.6</v>
      </c>
      <c r="R5" s="52">
        <v>1.8</v>
      </c>
      <c r="S5" s="53"/>
      <c r="U5" s="261">
        <v>3</v>
      </c>
      <c r="V5" s="331">
        <f t="shared" si="1"/>
        <v>737</v>
      </c>
      <c r="W5" s="261">
        <v>146</v>
      </c>
      <c r="X5" s="261">
        <v>665</v>
      </c>
    </row>
    <row r="6" spans="1:34" ht="24.95" customHeight="1">
      <c r="A6" s="45">
        <f t="shared" ref="A6" si="2">IF(A5="","",IF(MONTH(A5)&lt;&gt;MONTH(A5+1),"",A5+1))</f>
        <v>40703</v>
      </c>
      <c r="B6" s="46" t="str">
        <f t="shared" si="0"/>
        <v>四</v>
      </c>
      <c r="C6" s="47" t="s">
        <v>187</v>
      </c>
      <c r="D6" s="58" t="s">
        <v>22</v>
      </c>
      <c r="E6" s="303" t="s">
        <v>28</v>
      </c>
      <c r="F6" s="307" t="s">
        <v>296</v>
      </c>
      <c r="G6" s="62" t="s">
        <v>297</v>
      </c>
      <c r="H6" s="225" t="s">
        <v>128</v>
      </c>
      <c r="I6" s="305" t="s">
        <v>306</v>
      </c>
      <c r="J6" s="310"/>
      <c r="K6" s="49" t="s">
        <v>130</v>
      </c>
      <c r="L6" s="305" t="s">
        <v>305</v>
      </c>
      <c r="M6" s="41" t="s">
        <v>10</v>
      </c>
      <c r="N6" s="49" t="s">
        <v>207</v>
      </c>
      <c r="O6" s="57" t="s">
        <v>208</v>
      </c>
      <c r="P6" s="52">
        <v>5.8</v>
      </c>
      <c r="Q6" s="52">
        <v>2.4</v>
      </c>
      <c r="R6" s="52">
        <v>2.2000000000000002</v>
      </c>
      <c r="S6" s="53"/>
      <c r="T6" s="254">
        <v>1</v>
      </c>
      <c r="U6" s="261">
        <v>2.6</v>
      </c>
      <c r="V6" s="331">
        <f t="shared" si="1"/>
        <v>764</v>
      </c>
      <c r="W6" s="261">
        <v>233</v>
      </c>
      <c r="X6" s="261">
        <v>216</v>
      </c>
    </row>
    <row r="7" spans="1:34" ht="24.95" customHeight="1">
      <c r="A7" s="45">
        <f>IF(A6="","",IF(MONTH(A6)&lt;&gt;MONTH(A6+1),"",A6+1))</f>
        <v>40704</v>
      </c>
      <c r="B7" s="46" t="str">
        <f t="shared" si="0"/>
        <v>五</v>
      </c>
      <c r="C7" s="47" t="s">
        <v>188</v>
      </c>
      <c r="D7" s="61" t="s">
        <v>100</v>
      </c>
      <c r="E7" s="308" t="s">
        <v>101</v>
      </c>
      <c r="F7" s="307" t="s">
        <v>298</v>
      </c>
      <c r="G7" s="304" t="s">
        <v>299</v>
      </c>
      <c r="H7" s="307" t="s">
        <v>40</v>
      </c>
      <c r="I7" s="305" t="s">
        <v>307</v>
      </c>
      <c r="J7" s="316"/>
      <c r="K7" s="225" t="s">
        <v>211</v>
      </c>
      <c r="L7" s="311" t="s">
        <v>308</v>
      </c>
      <c r="M7" s="41" t="s">
        <v>352</v>
      </c>
      <c r="N7" s="54" t="s">
        <v>137</v>
      </c>
      <c r="O7" s="275" t="s">
        <v>288</v>
      </c>
      <c r="P7" s="52">
        <v>5.5</v>
      </c>
      <c r="Q7" s="52">
        <v>2.5</v>
      </c>
      <c r="R7" s="52">
        <v>2.1</v>
      </c>
      <c r="S7" s="53"/>
      <c r="T7" s="254"/>
      <c r="U7" s="261">
        <v>2.5</v>
      </c>
      <c r="V7" s="331">
        <f t="shared" si="1"/>
        <v>737.5</v>
      </c>
      <c r="W7" s="261">
        <v>262</v>
      </c>
      <c r="X7" s="261">
        <v>115</v>
      </c>
      <c r="Y7" s="58"/>
      <c r="AC7" s="307"/>
      <c r="AD7" s="305"/>
      <c r="AE7" s="316"/>
      <c r="AH7" s="41"/>
    </row>
    <row r="8" spans="1:34" ht="24.95" customHeight="1">
      <c r="A8" s="45">
        <f>IF(A7="","",IF(MONTH(A7)&lt;&gt;MONTH(A7+1),"",A7+3))</f>
        <v>40707</v>
      </c>
      <c r="B8" s="46" t="str">
        <f t="shared" si="0"/>
        <v>一</v>
      </c>
      <c r="C8" s="47" t="s">
        <v>189</v>
      </c>
      <c r="D8" s="59" t="s">
        <v>21</v>
      </c>
      <c r="E8" s="48" t="s">
        <v>25</v>
      </c>
      <c r="F8" s="271" t="s">
        <v>309</v>
      </c>
      <c r="G8" s="304" t="s">
        <v>310</v>
      </c>
      <c r="H8" s="65" t="s">
        <v>210</v>
      </c>
      <c r="I8" s="296" t="s">
        <v>286</v>
      </c>
      <c r="K8" s="225" t="s">
        <v>34</v>
      </c>
      <c r="L8" s="305" t="s">
        <v>35</v>
      </c>
      <c r="M8" s="41" t="s">
        <v>10</v>
      </c>
      <c r="N8" s="49" t="s">
        <v>32</v>
      </c>
      <c r="O8" s="57" t="s">
        <v>289</v>
      </c>
      <c r="P8" s="52">
        <v>6</v>
      </c>
      <c r="Q8" s="52">
        <v>2.6</v>
      </c>
      <c r="R8" s="52">
        <v>1.4</v>
      </c>
      <c r="S8" s="53"/>
      <c r="T8" s="254"/>
      <c r="U8" s="261">
        <v>2.8</v>
      </c>
      <c r="V8" s="331">
        <f t="shared" si="1"/>
        <v>782</v>
      </c>
      <c r="W8" s="261">
        <v>190</v>
      </c>
      <c r="X8" s="261">
        <v>100</v>
      </c>
    </row>
    <row r="9" spans="1:34" ht="24.95" customHeight="1">
      <c r="A9" s="45">
        <f>IF(A8="","",IF(MONTH(A8)&lt;&gt;MONTH(A8+1),"",A8+1))</f>
        <v>40708</v>
      </c>
      <c r="B9" s="46" t="str">
        <f t="shared" si="0"/>
        <v>二</v>
      </c>
      <c r="C9" s="47" t="s">
        <v>190</v>
      </c>
      <c r="D9" s="58" t="s">
        <v>22</v>
      </c>
      <c r="E9" s="303" t="s">
        <v>26</v>
      </c>
      <c r="F9" s="307" t="s">
        <v>311</v>
      </c>
      <c r="G9" s="304" t="s">
        <v>321</v>
      </c>
      <c r="H9" s="225" t="s">
        <v>216</v>
      </c>
      <c r="I9" s="315" t="s">
        <v>312</v>
      </c>
      <c r="J9" s="313"/>
      <c r="K9" s="225" t="s">
        <v>31</v>
      </c>
      <c r="L9" s="305" t="s">
        <v>313</v>
      </c>
      <c r="M9" s="41" t="s">
        <v>10</v>
      </c>
      <c r="N9" s="50" t="s">
        <v>37</v>
      </c>
      <c r="O9" s="51" t="s">
        <v>287</v>
      </c>
      <c r="P9" s="52">
        <v>5.2</v>
      </c>
      <c r="Q9" s="52">
        <v>2.5</v>
      </c>
      <c r="R9" s="52">
        <v>1.6</v>
      </c>
      <c r="S9" s="53"/>
      <c r="T9" s="254"/>
      <c r="U9" s="261">
        <v>3.3</v>
      </c>
      <c r="V9" s="331">
        <f t="shared" si="1"/>
        <v>764</v>
      </c>
      <c r="W9" s="261">
        <v>245</v>
      </c>
      <c r="X9" s="261">
        <v>326</v>
      </c>
    </row>
    <row r="10" spans="1:34" ht="24.95" customHeight="1">
      <c r="A10" s="45">
        <f>IF(A9="","",IF(MONTH(A9)&lt;&gt;MONTH(A9+1),"",A9+1))</f>
        <v>40709</v>
      </c>
      <c r="B10" s="46" t="str">
        <f t="shared" si="0"/>
        <v>三</v>
      </c>
      <c r="C10" s="47" t="s">
        <v>191</v>
      </c>
      <c r="D10" s="60" t="s">
        <v>203</v>
      </c>
      <c r="E10" s="303" t="s">
        <v>204</v>
      </c>
      <c r="F10" s="307" t="s">
        <v>294</v>
      </c>
      <c r="G10" s="304" t="s">
        <v>295</v>
      </c>
      <c r="H10" s="225" t="s">
        <v>212</v>
      </c>
      <c r="I10" s="386" t="s">
        <v>314</v>
      </c>
      <c r="J10" s="387"/>
      <c r="K10" s="49" t="s">
        <v>205</v>
      </c>
      <c r="L10" s="305" t="s">
        <v>206</v>
      </c>
      <c r="M10" s="41" t="s">
        <v>10</v>
      </c>
      <c r="N10" s="50" t="s">
        <v>134</v>
      </c>
      <c r="O10" s="51" t="s">
        <v>36</v>
      </c>
      <c r="P10" s="52">
        <v>5.5</v>
      </c>
      <c r="Q10" s="52">
        <v>3</v>
      </c>
      <c r="R10" s="52">
        <v>1.7</v>
      </c>
      <c r="S10" s="53"/>
      <c r="U10" s="261">
        <v>2.1</v>
      </c>
      <c r="V10" s="331">
        <f t="shared" si="1"/>
        <v>720</v>
      </c>
      <c r="W10" s="261">
        <v>152</v>
      </c>
      <c r="X10" s="261">
        <v>186</v>
      </c>
    </row>
    <row r="11" spans="1:34" ht="24.95" customHeight="1">
      <c r="A11" s="45">
        <f t="shared" ref="A11" si="3">IF(A10="","",IF(MONTH(A10)&lt;&gt;MONTH(A10+1),"",A10+1))</f>
        <v>40710</v>
      </c>
      <c r="B11" s="46" t="str">
        <f t="shared" si="0"/>
        <v>四</v>
      </c>
      <c r="C11" s="47" t="s">
        <v>192</v>
      </c>
      <c r="D11" s="59" t="s">
        <v>22</v>
      </c>
      <c r="E11" s="303" t="s">
        <v>28</v>
      </c>
      <c r="F11" s="307" t="s">
        <v>315</v>
      </c>
      <c r="G11" s="314" t="s">
        <v>316</v>
      </c>
      <c r="H11" s="225" t="s">
        <v>218</v>
      </c>
      <c r="I11" s="330" t="s">
        <v>219</v>
      </c>
      <c r="J11" s="316"/>
      <c r="K11" s="50" t="s">
        <v>217</v>
      </c>
      <c r="L11" s="305" t="s">
        <v>319</v>
      </c>
      <c r="M11" s="41" t="s">
        <v>10</v>
      </c>
      <c r="N11" s="56" t="s">
        <v>151</v>
      </c>
      <c r="O11" s="51" t="s">
        <v>230</v>
      </c>
      <c r="P11" s="52">
        <v>5.6</v>
      </c>
      <c r="Q11" s="52">
        <v>2.9</v>
      </c>
      <c r="R11" s="52">
        <v>2</v>
      </c>
      <c r="S11" s="272"/>
      <c r="T11" s="254">
        <v>1</v>
      </c>
      <c r="U11" s="261">
        <v>2.4</v>
      </c>
      <c r="V11" s="331">
        <f t="shared" si="1"/>
        <v>752.5</v>
      </c>
      <c r="W11" s="261">
        <v>159</v>
      </c>
      <c r="X11" s="261">
        <v>145</v>
      </c>
    </row>
    <row r="12" spans="1:34" ht="24.95" customHeight="1">
      <c r="A12" s="45">
        <f>IF(A11="","",IF(MONTH(A11)&lt;&gt;MONTH(A11+1),"",A11+1))</f>
        <v>40711</v>
      </c>
      <c r="B12" s="46" t="str">
        <f t="shared" si="0"/>
        <v>五</v>
      </c>
      <c r="C12" s="47" t="s">
        <v>193</v>
      </c>
      <c r="D12" s="59" t="s">
        <v>24</v>
      </c>
      <c r="E12" s="303" t="s">
        <v>30</v>
      </c>
      <c r="F12" s="307" t="s">
        <v>323</v>
      </c>
      <c r="G12" s="304" t="s">
        <v>317</v>
      </c>
      <c r="H12" s="225" t="s">
        <v>215</v>
      </c>
      <c r="I12" s="326" t="s">
        <v>318</v>
      </c>
      <c r="J12" s="316"/>
      <c r="K12" s="49" t="s">
        <v>130</v>
      </c>
      <c r="L12" s="305" t="s">
        <v>305</v>
      </c>
      <c r="M12" s="41" t="s">
        <v>10</v>
      </c>
      <c r="N12" s="50" t="s">
        <v>158</v>
      </c>
      <c r="O12" s="51" t="s">
        <v>290</v>
      </c>
      <c r="P12" s="52">
        <v>5.2</v>
      </c>
      <c r="Q12" s="52">
        <v>2.5</v>
      </c>
      <c r="R12" s="52">
        <v>2.1</v>
      </c>
      <c r="S12" s="272"/>
      <c r="T12" s="254"/>
      <c r="U12" s="261">
        <v>3.2</v>
      </c>
      <c r="V12" s="331">
        <f t="shared" si="1"/>
        <v>769</v>
      </c>
      <c r="W12" s="261">
        <v>331</v>
      </c>
      <c r="X12" s="261">
        <v>146</v>
      </c>
    </row>
    <row r="13" spans="1:34" ht="24.95" customHeight="1">
      <c r="A13" s="45">
        <f>IF(A12="","",IF(MONTH(A12)&lt;&gt;MONTH(A12+1),"",A12+3))</f>
        <v>40714</v>
      </c>
      <c r="B13" s="46" t="str">
        <f t="shared" si="0"/>
        <v>一</v>
      </c>
      <c r="C13" s="55" t="s">
        <v>194</v>
      </c>
      <c r="D13" s="59" t="s">
        <v>21</v>
      </c>
      <c r="E13" s="303" t="s">
        <v>25</v>
      </c>
      <c r="F13" s="307" t="s">
        <v>293</v>
      </c>
      <c r="G13" s="309" t="s">
        <v>300</v>
      </c>
      <c r="H13" s="225" t="s">
        <v>220</v>
      </c>
      <c r="I13" s="305" t="s">
        <v>335</v>
      </c>
      <c r="J13" s="304"/>
      <c r="K13" s="225" t="s">
        <v>222</v>
      </c>
      <c r="L13" s="305" t="s">
        <v>35</v>
      </c>
      <c r="M13" s="41" t="s">
        <v>10</v>
      </c>
      <c r="N13" s="50" t="s">
        <v>214</v>
      </c>
      <c r="O13" s="51" t="s">
        <v>291</v>
      </c>
      <c r="P13" s="52">
        <v>5</v>
      </c>
      <c r="Q13" s="52">
        <v>2.8</v>
      </c>
      <c r="R13" s="52">
        <v>2</v>
      </c>
      <c r="S13" s="272"/>
      <c r="T13" s="254"/>
      <c r="U13" s="261">
        <v>3</v>
      </c>
      <c r="V13" s="331">
        <f t="shared" si="1"/>
        <v>751</v>
      </c>
      <c r="W13" s="261">
        <v>332</v>
      </c>
      <c r="X13" s="261">
        <v>235</v>
      </c>
    </row>
    <row r="14" spans="1:34" ht="24.95" customHeight="1">
      <c r="A14" s="45">
        <f>IF(A13="","",IF(MONTH(A13)&lt;&gt;MONTH(A13+1),"",A13+1))</f>
        <v>40715</v>
      </c>
      <c r="B14" s="46" t="str">
        <f t="shared" si="0"/>
        <v>二</v>
      </c>
      <c r="C14" s="55" t="s">
        <v>195</v>
      </c>
      <c r="D14" s="59" t="s">
        <v>22</v>
      </c>
      <c r="E14" s="303" t="s">
        <v>26</v>
      </c>
      <c r="F14" s="307" t="s">
        <v>329</v>
      </c>
      <c r="G14" s="309" t="s">
        <v>330</v>
      </c>
      <c r="H14" s="49" t="s">
        <v>130</v>
      </c>
      <c r="I14" s="305" t="s">
        <v>336</v>
      </c>
      <c r="J14" s="320"/>
      <c r="K14" s="307" t="s">
        <v>342</v>
      </c>
      <c r="L14" s="309" t="s">
        <v>343</v>
      </c>
      <c r="M14" s="41" t="s">
        <v>10</v>
      </c>
      <c r="N14" s="50" t="s">
        <v>37</v>
      </c>
      <c r="O14" s="51" t="s">
        <v>287</v>
      </c>
      <c r="P14" s="52">
        <v>5.6</v>
      </c>
      <c r="Q14" s="52">
        <v>2.8</v>
      </c>
      <c r="R14" s="52">
        <v>1.7</v>
      </c>
      <c r="S14" s="272"/>
      <c r="T14" s="254"/>
      <c r="U14" s="261">
        <v>2.4</v>
      </c>
      <c r="V14" s="331">
        <f t="shared" si="1"/>
        <v>740.5</v>
      </c>
      <c r="W14" s="261">
        <v>363</v>
      </c>
      <c r="X14" s="261">
        <v>249</v>
      </c>
    </row>
    <row r="15" spans="1:34" ht="24.95" customHeight="1">
      <c r="A15" s="45">
        <f>IF(A14="","",IF(MONTH(A14)&lt;&gt;MONTH(A14+1),"",A14+1))</f>
        <v>40716</v>
      </c>
      <c r="B15" s="46" t="str">
        <f t="shared" si="0"/>
        <v>三</v>
      </c>
      <c r="C15" s="55" t="s">
        <v>196</v>
      </c>
      <c r="D15" s="50" t="s">
        <v>98</v>
      </c>
      <c r="E15" s="306" t="s">
        <v>99</v>
      </c>
      <c r="F15" s="307" t="s">
        <v>294</v>
      </c>
      <c r="G15" s="304" t="s">
        <v>295</v>
      </c>
      <c r="H15" s="225" t="s">
        <v>102</v>
      </c>
      <c r="I15" s="386" t="s">
        <v>337</v>
      </c>
      <c r="J15" s="386"/>
      <c r="K15" s="307" t="s">
        <v>221</v>
      </c>
      <c r="L15" s="319" t="s">
        <v>344</v>
      </c>
      <c r="M15" s="41" t="s">
        <v>10</v>
      </c>
      <c r="N15" s="54" t="s">
        <v>33</v>
      </c>
      <c r="O15" s="275" t="s">
        <v>292</v>
      </c>
      <c r="P15" s="52">
        <v>5.2</v>
      </c>
      <c r="Q15" s="52">
        <v>2.8</v>
      </c>
      <c r="R15" s="52">
        <v>1.5</v>
      </c>
      <c r="S15" s="273"/>
      <c r="U15" s="261">
        <v>2.9</v>
      </c>
      <c r="V15" s="331">
        <f t="shared" si="1"/>
        <v>745</v>
      </c>
      <c r="W15" s="261">
        <v>359</v>
      </c>
      <c r="X15" s="261">
        <v>222</v>
      </c>
    </row>
    <row r="16" spans="1:34" ht="24.95" customHeight="1">
      <c r="A16" s="45">
        <f t="shared" ref="A16" si="4">IF(A15="","",IF(MONTH(A15)&lt;&gt;MONTH(A15+1),"",A15+1))</f>
        <v>40717</v>
      </c>
      <c r="B16" s="46" t="str">
        <f t="shared" si="0"/>
        <v>四</v>
      </c>
      <c r="C16" s="55" t="s">
        <v>197</v>
      </c>
      <c r="D16" s="58" t="s">
        <v>22</v>
      </c>
      <c r="E16" s="303" t="s">
        <v>26</v>
      </c>
      <c r="F16" s="307" t="s">
        <v>320</v>
      </c>
      <c r="G16" s="304" t="s">
        <v>322</v>
      </c>
      <c r="H16" s="307" t="s">
        <v>133</v>
      </c>
      <c r="I16" s="326" t="s">
        <v>338</v>
      </c>
      <c r="J16" s="313"/>
      <c r="K16" s="307" t="s">
        <v>213</v>
      </c>
      <c r="L16" s="326" t="s">
        <v>345</v>
      </c>
      <c r="M16" s="41" t="s">
        <v>10</v>
      </c>
      <c r="N16" s="65" t="s">
        <v>228</v>
      </c>
      <c r="O16" s="332" t="s">
        <v>229</v>
      </c>
      <c r="P16" s="52">
        <v>5.9</v>
      </c>
      <c r="Q16" s="52">
        <v>2.8</v>
      </c>
      <c r="R16" s="52">
        <v>2.5</v>
      </c>
      <c r="S16" s="274"/>
      <c r="T16" s="267">
        <v>1</v>
      </c>
      <c r="U16" s="261">
        <v>2.5</v>
      </c>
      <c r="V16" s="331">
        <f t="shared" si="1"/>
        <v>789</v>
      </c>
      <c r="W16" s="261">
        <v>348</v>
      </c>
      <c r="X16" s="261">
        <v>202</v>
      </c>
    </row>
    <row r="17" spans="1:28" ht="24.95" customHeight="1">
      <c r="A17" s="45">
        <f>IF(A16="","",IF(MONTH(A16)&lt;&gt;MONTH(A16+1),"",A16+1))</f>
        <v>40718</v>
      </c>
      <c r="B17" s="46" t="str">
        <f t="shared" si="0"/>
        <v>五</v>
      </c>
      <c r="C17" s="55" t="s">
        <v>198</v>
      </c>
      <c r="D17" s="58" t="s">
        <v>23</v>
      </c>
      <c r="E17" s="48" t="s">
        <v>29</v>
      </c>
      <c r="F17" s="307" t="s">
        <v>327</v>
      </c>
      <c r="G17" s="304" t="s">
        <v>328</v>
      </c>
      <c r="H17" s="225" t="s">
        <v>38</v>
      </c>
      <c r="I17" s="305" t="s">
        <v>339</v>
      </c>
      <c r="J17" s="316"/>
      <c r="K17" s="225" t="s">
        <v>131</v>
      </c>
      <c r="L17" s="304" t="s">
        <v>346</v>
      </c>
      <c r="M17" s="41" t="s">
        <v>10</v>
      </c>
      <c r="N17" s="50" t="s">
        <v>158</v>
      </c>
      <c r="O17" s="51" t="s">
        <v>290</v>
      </c>
      <c r="P17" s="166">
        <v>5.4</v>
      </c>
      <c r="Q17" s="166">
        <v>2</v>
      </c>
      <c r="R17" s="166">
        <v>1.6</v>
      </c>
      <c r="S17" s="244"/>
      <c r="T17" s="268"/>
      <c r="U17" s="73">
        <v>2.5</v>
      </c>
      <c r="V17" s="331">
        <f t="shared" si="1"/>
        <v>695.5</v>
      </c>
      <c r="W17" s="73">
        <v>330</v>
      </c>
      <c r="X17" s="73">
        <v>176</v>
      </c>
    </row>
    <row r="18" spans="1:28" ht="24.95" customHeight="1">
      <c r="A18" s="45">
        <f>IF(A17="","",IF(MONTH(A17)&lt;&gt;MONTH(A17+1),"",A17+3))</f>
        <v>40721</v>
      </c>
      <c r="B18" s="46" t="str">
        <f t="shared" si="0"/>
        <v>一</v>
      </c>
      <c r="C18" s="55" t="s">
        <v>199</v>
      </c>
      <c r="D18" s="59" t="s">
        <v>21</v>
      </c>
      <c r="E18" s="303" t="s">
        <v>25</v>
      </c>
      <c r="F18" s="307" t="s">
        <v>333</v>
      </c>
      <c r="G18" s="317" t="s">
        <v>334</v>
      </c>
      <c r="H18" s="225" t="s">
        <v>34</v>
      </c>
      <c r="I18" s="305" t="s">
        <v>35</v>
      </c>
      <c r="J18" s="321"/>
      <c r="K18" s="225" t="s">
        <v>103</v>
      </c>
      <c r="L18" s="305" t="s">
        <v>335</v>
      </c>
      <c r="M18" s="41" t="s">
        <v>10</v>
      </c>
      <c r="N18" s="54" t="s">
        <v>137</v>
      </c>
      <c r="O18" s="275" t="s">
        <v>288</v>
      </c>
      <c r="P18" s="166">
        <v>5</v>
      </c>
      <c r="Q18" s="166">
        <v>1.7</v>
      </c>
      <c r="R18" s="166">
        <v>1.9</v>
      </c>
      <c r="S18" s="244"/>
      <c r="T18" s="268"/>
      <c r="U18" s="73">
        <v>3.3</v>
      </c>
      <c r="V18" s="331">
        <f t="shared" si="1"/>
        <v>721.5</v>
      </c>
      <c r="W18" s="73">
        <v>351</v>
      </c>
      <c r="X18" s="73">
        <v>148</v>
      </c>
    </row>
    <row r="19" spans="1:28" ht="24.95" customHeight="1">
      <c r="A19" s="45">
        <f t="shared" ref="A19:A21" si="5">IF(A18="","",IF(MONTH(A18)&lt;&gt;MONTH(A18+1),"",A18+1))</f>
        <v>40722</v>
      </c>
      <c r="B19" s="46" t="str">
        <f t="shared" si="0"/>
        <v>二</v>
      </c>
      <c r="C19" s="55" t="s">
        <v>200</v>
      </c>
      <c r="D19" s="58" t="s">
        <v>22</v>
      </c>
      <c r="E19" s="303" t="s">
        <v>26</v>
      </c>
      <c r="F19" s="54" t="s">
        <v>360</v>
      </c>
      <c r="G19" s="63" t="s">
        <v>361</v>
      </c>
      <c r="H19" s="225" t="s">
        <v>225</v>
      </c>
      <c r="I19" s="386" t="s">
        <v>340</v>
      </c>
      <c r="J19" s="387"/>
      <c r="K19" s="50" t="s">
        <v>226</v>
      </c>
      <c r="L19" s="305" t="s">
        <v>347</v>
      </c>
      <c r="M19" s="41" t="s">
        <v>10</v>
      </c>
      <c r="N19" s="54" t="s">
        <v>135</v>
      </c>
      <c r="O19" s="275" t="s">
        <v>292</v>
      </c>
      <c r="P19" s="166">
        <v>5</v>
      </c>
      <c r="Q19" s="166">
        <v>1.5</v>
      </c>
      <c r="R19" s="166">
        <v>1.8</v>
      </c>
      <c r="S19" s="244"/>
      <c r="T19" s="268"/>
      <c r="U19" s="73">
        <v>2.7</v>
      </c>
      <c r="V19" s="331">
        <f t="shared" si="1"/>
        <v>665</v>
      </c>
      <c r="W19" s="73">
        <v>592</v>
      </c>
      <c r="X19" s="73">
        <v>150</v>
      </c>
    </row>
    <row r="20" spans="1:28" ht="24.95" customHeight="1">
      <c r="A20" s="45">
        <f>IF(A19="","",IF(MONTH(A19)&lt;&gt;MONTH(A19+1),"",A19+1))</f>
        <v>40723</v>
      </c>
      <c r="B20" s="46" t="str">
        <f t="shared" si="0"/>
        <v>三</v>
      </c>
      <c r="C20" s="55" t="s">
        <v>201</v>
      </c>
      <c r="D20" s="61" t="s">
        <v>224</v>
      </c>
      <c r="E20" s="303" t="s">
        <v>27</v>
      </c>
      <c r="F20" s="307" t="s">
        <v>331</v>
      </c>
      <c r="G20" s="317" t="s">
        <v>332</v>
      </c>
      <c r="H20" s="307" t="s">
        <v>40</v>
      </c>
      <c r="I20" s="64" t="s">
        <v>341</v>
      </c>
      <c r="K20" s="49" t="s">
        <v>43</v>
      </c>
      <c r="L20" s="318" t="s">
        <v>43</v>
      </c>
      <c r="M20" s="41" t="s">
        <v>10</v>
      </c>
      <c r="N20" s="50" t="s">
        <v>44</v>
      </c>
      <c r="O20" s="51" t="s">
        <v>45</v>
      </c>
      <c r="P20" s="166">
        <v>5.6</v>
      </c>
      <c r="Q20" s="166">
        <v>2.5</v>
      </c>
      <c r="R20" s="166">
        <v>2.2000000000000002</v>
      </c>
      <c r="S20" s="244"/>
      <c r="U20" s="73">
        <v>2.5</v>
      </c>
      <c r="V20" s="331">
        <f t="shared" si="1"/>
        <v>747</v>
      </c>
      <c r="W20" s="73">
        <v>304</v>
      </c>
      <c r="X20" s="73">
        <v>129</v>
      </c>
    </row>
    <row r="21" spans="1:28" ht="24.95" customHeight="1">
      <c r="A21" s="45">
        <f t="shared" si="5"/>
        <v>40724</v>
      </c>
      <c r="B21" s="46" t="str">
        <f t="shared" si="0"/>
        <v>四</v>
      </c>
      <c r="C21" s="55" t="s">
        <v>202</v>
      </c>
      <c r="D21" s="59" t="s">
        <v>21</v>
      </c>
      <c r="E21" s="303" t="s">
        <v>25</v>
      </c>
      <c r="F21" s="307" t="s">
        <v>294</v>
      </c>
      <c r="G21" s="304" t="s">
        <v>295</v>
      </c>
      <c r="H21" s="307" t="s">
        <v>133</v>
      </c>
      <c r="I21" s="326" t="s">
        <v>338</v>
      </c>
      <c r="J21" s="180"/>
      <c r="K21" s="307" t="s">
        <v>348</v>
      </c>
      <c r="L21" s="319" t="s">
        <v>349</v>
      </c>
      <c r="M21" s="41" t="s">
        <v>10</v>
      </c>
      <c r="N21" s="271" t="s">
        <v>223</v>
      </c>
      <c r="O21" s="275" t="s">
        <v>209</v>
      </c>
      <c r="P21" s="166">
        <v>5.4</v>
      </c>
      <c r="Q21" s="166">
        <v>1.9</v>
      </c>
      <c r="R21" s="166">
        <v>2.1</v>
      </c>
      <c r="S21" s="244"/>
      <c r="T21" s="269">
        <v>1</v>
      </c>
      <c r="U21" s="73">
        <v>2.8</v>
      </c>
      <c r="V21" s="331">
        <f t="shared" si="1"/>
        <v>726</v>
      </c>
      <c r="W21" s="73">
        <v>493</v>
      </c>
      <c r="X21" s="73">
        <v>119</v>
      </c>
      <c r="AB21" s="320"/>
    </row>
    <row r="22" spans="1:28" s="8" customFormat="1" ht="20.25">
      <c r="A22" s="7"/>
      <c r="B22" s="18" t="s">
        <v>324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</row>
    <row r="23" spans="1:28" s="17" customFormat="1" ht="11.1" customHeight="1">
      <c r="A23" s="15"/>
      <c r="B23" s="15">
        <f>I1</f>
        <v>6</v>
      </c>
      <c r="C23" s="16" t="s">
        <v>350</v>
      </c>
      <c r="D23" s="15"/>
      <c r="E23" s="15"/>
      <c r="F23" s="15"/>
      <c r="G23" s="15"/>
      <c r="H23" s="15"/>
      <c r="I23" s="15"/>
      <c r="J23" s="15"/>
      <c r="L23" s="15"/>
      <c r="M23" s="15"/>
      <c r="N23" s="15"/>
      <c r="O23" s="15"/>
      <c r="P23" s="15"/>
      <c r="Q23" s="15"/>
    </row>
    <row r="24" spans="1:28" s="17" customFormat="1" ht="11.1" customHeight="1">
      <c r="A24" s="15"/>
      <c r="B24" s="15"/>
      <c r="C24" s="11" t="s">
        <v>47</v>
      </c>
      <c r="D24" s="11" t="s">
        <v>248</v>
      </c>
      <c r="E24" s="12"/>
      <c r="F24" s="12"/>
      <c r="G24" s="12"/>
      <c r="H24" s="12"/>
      <c r="I24" s="12"/>
      <c r="J24" s="12"/>
      <c r="K24" s="12"/>
      <c r="L24" s="12"/>
      <c r="N24" s="15"/>
      <c r="P24" s="15"/>
      <c r="Q24" s="15"/>
    </row>
    <row r="25" spans="1:28" s="17" customFormat="1" ht="11.1" customHeight="1">
      <c r="A25" s="15"/>
      <c r="B25" s="15"/>
      <c r="C25" s="7"/>
      <c r="D25" s="7"/>
      <c r="E25" s="7"/>
      <c r="F25" s="7"/>
      <c r="G25" s="7"/>
      <c r="H25" s="7"/>
      <c r="I25" s="7"/>
      <c r="J25" s="7"/>
      <c r="K25" s="7"/>
      <c r="L25" s="7"/>
      <c r="M25" s="16"/>
      <c r="N25" s="15"/>
      <c r="P25" s="15"/>
      <c r="Q25" s="15"/>
    </row>
    <row r="26" spans="1:28" s="17" customFormat="1" ht="11.1" customHeight="1">
      <c r="A26" s="15"/>
      <c r="B26" s="15"/>
      <c r="C26" s="7"/>
      <c r="D26" s="7"/>
      <c r="E26" s="7"/>
      <c r="F26" s="7"/>
      <c r="G26" s="7"/>
      <c r="H26" s="7"/>
      <c r="I26" s="7"/>
      <c r="J26" s="7"/>
      <c r="K26" s="7"/>
      <c r="L26" s="7"/>
      <c r="M26" s="15"/>
      <c r="N26" s="15"/>
      <c r="O26" s="15"/>
      <c r="P26" s="15"/>
      <c r="Q26" s="15"/>
    </row>
    <row r="27" spans="1:28" s="17" customFormat="1" ht="11.1" customHeight="1">
      <c r="A27" s="15"/>
      <c r="B27" s="15"/>
      <c r="C27" s="7"/>
      <c r="D27" s="7"/>
      <c r="E27" s="7"/>
      <c r="F27" s="7"/>
      <c r="G27" s="7"/>
      <c r="H27" s="7"/>
      <c r="I27" s="7"/>
      <c r="J27" s="7"/>
      <c r="K27" s="7"/>
      <c r="L27" s="7"/>
      <c r="M27" s="15"/>
      <c r="N27" s="15"/>
      <c r="O27" s="15"/>
      <c r="P27" s="15"/>
      <c r="Q27" s="15"/>
    </row>
    <row r="28" spans="1:28" s="13" customFormat="1" ht="11.1" customHeight="1">
      <c r="A28" s="12"/>
      <c r="B28" s="12"/>
      <c r="C28" s="7"/>
      <c r="D28" s="7"/>
      <c r="E28" s="7"/>
      <c r="F28" s="7"/>
      <c r="G28" s="7"/>
      <c r="H28" s="7"/>
      <c r="I28" s="7"/>
      <c r="J28" s="7"/>
      <c r="K28" s="7"/>
      <c r="L28" s="7"/>
      <c r="M28" s="12"/>
      <c r="N28" s="12"/>
      <c r="O28" s="12"/>
      <c r="P28" s="12"/>
      <c r="Q28" s="12"/>
    </row>
    <row r="29" spans="1:28" s="8" customFormat="1">
      <c r="A29" s="7"/>
      <c r="B29" s="7"/>
      <c r="C29" s="2"/>
      <c r="D29" s="2"/>
      <c r="E29" s="2"/>
      <c r="F29" s="2"/>
      <c r="G29" s="2"/>
      <c r="H29" s="2"/>
      <c r="I29" s="2"/>
      <c r="J29" s="2"/>
      <c r="K29" s="2"/>
      <c r="L29" s="2"/>
      <c r="M29" s="7"/>
      <c r="N29" s="7"/>
      <c r="O29" s="7"/>
      <c r="P29" s="7"/>
      <c r="Q29" s="7"/>
    </row>
    <row r="30" spans="1:28" s="8" customFormat="1">
      <c r="A30" s="7"/>
      <c r="B30" s="7"/>
      <c r="C30" s="2"/>
      <c r="D30" s="2"/>
      <c r="E30" s="2"/>
      <c r="F30" s="2"/>
      <c r="G30" s="2"/>
      <c r="H30" s="2"/>
      <c r="I30" s="2"/>
      <c r="J30" s="2"/>
      <c r="K30" s="2"/>
      <c r="L30" s="2"/>
      <c r="M30" s="7"/>
      <c r="P30" s="7"/>
      <c r="Q30" s="7"/>
    </row>
    <row r="31" spans="1:28" s="8" customFormat="1">
      <c r="A31" s="7"/>
      <c r="B31" s="7"/>
      <c r="C31" s="2"/>
      <c r="D31" s="2"/>
      <c r="E31" s="2"/>
      <c r="F31" s="2"/>
      <c r="G31" s="2"/>
      <c r="H31" s="2"/>
      <c r="I31" s="2"/>
      <c r="J31" s="2"/>
      <c r="K31" s="2"/>
      <c r="L31" s="2"/>
      <c r="M31" s="7"/>
      <c r="N31" s="7"/>
      <c r="O31" s="7"/>
      <c r="P31" s="7"/>
      <c r="Q31" s="7"/>
    </row>
    <row r="32" spans="1:28" s="8" customFormat="1">
      <c r="A32" s="7"/>
      <c r="B32" s="7"/>
      <c r="C32" s="2"/>
      <c r="D32" s="2"/>
      <c r="E32" s="2"/>
      <c r="F32" s="2"/>
      <c r="G32" s="2"/>
      <c r="H32" s="2"/>
      <c r="I32" s="2"/>
      <c r="J32" s="2"/>
      <c r="K32" s="2"/>
      <c r="L32" s="2"/>
      <c r="M32" s="7"/>
      <c r="N32" s="7"/>
      <c r="O32" s="7"/>
      <c r="P32" s="7"/>
      <c r="Q32" s="7"/>
    </row>
    <row r="33" spans="1:17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</row>
    <row r="34" spans="1:17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</row>
    <row r="35" spans="1:17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</row>
    <row r="36" spans="1:17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</row>
    <row r="37" spans="1:17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</row>
    <row r="38" spans="1:17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</row>
    <row r="39" spans="1:17">
      <c r="A39" s="2"/>
      <c r="B39" s="2"/>
      <c r="M39" s="2"/>
      <c r="N39" s="2"/>
      <c r="O39" s="2"/>
      <c r="P39" s="2"/>
      <c r="Q39" s="2"/>
    </row>
    <row r="40" spans="1:17">
      <c r="A40" s="2"/>
      <c r="B40" s="2"/>
      <c r="M40" s="2"/>
      <c r="N40" s="2"/>
      <c r="O40" s="2"/>
      <c r="P40" s="2"/>
      <c r="Q40" s="2"/>
    </row>
    <row r="41" spans="1:17">
      <c r="A41" s="2"/>
      <c r="B41" s="2"/>
      <c r="M41" s="2"/>
      <c r="N41" s="2"/>
      <c r="O41" s="2"/>
      <c r="P41" s="2"/>
      <c r="Q41" s="2"/>
    </row>
    <row r="42" spans="1:17">
      <c r="A42" s="2"/>
      <c r="B42" s="2"/>
      <c r="M42" s="2"/>
      <c r="N42" s="2"/>
      <c r="O42" s="2"/>
      <c r="P42" s="2"/>
      <c r="Q42" s="2"/>
    </row>
  </sheetData>
  <mergeCells count="3">
    <mergeCell ref="I15:J15"/>
    <mergeCell ref="I19:J19"/>
    <mergeCell ref="I10:J10"/>
  </mergeCells>
  <phoneticPr fontId="1" type="noConversion"/>
  <pageMargins left="0" right="0" top="0" bottom="0" header="0" footer="0"/>
  <pageSetup paperSize="9" scale="110" orientation="landscape" r:id="rId1"/>
  <rowBreaks count="1" manualBreakCount="1">
    <brk id="21" max="23" man="1"/>
  </rowBreaks>
  <colBreaks count="1" manualBreakCount="1">
    <brk id="15" max="2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4"/>
  <sheetViews>
    <sheetView view="pageBreakPreview" zoomScale="120" zoomScaleNormal="100" zoomScaleSheetLayoutView="120" workbookViewId="0">
      <selection activeCell="I8" sqref="I8"/>
    </sheetView>
  </sheetViews>
  <sheetFormatPr defaultRowHeight="16.5"/>
  <cols>
    <col min="1" max="1" width="4.75" customWidth="1"/>
    <col min="3" max="3" width="8.625" customWidth="1"/>
    <col min="4" max="4" width="3" customWidth="1"/>
    <col min="5" max="5" width="2.625" customWidth="1"/>
    <col min="7" max="7" width="9.5" customWidth="1"/>
    <col min="8" max="8" width="4.875" customWidth="1"/>
    <col min="9" max="9" width="2.625" customWidth="1"/>
    <col min="11" max="11" width="10" customWidth="1"/>
    <col min="12" max="12" width="4.75" customWidth="1"/>
    <col min="13" max="13" width="3" customWidth="1"/>
    <col min="15" max="15" width="10.25" customWidth="1"/>
    <col min="16" max="16" width="4" customWidth="1"/>
    <col min="17" max="17" width="2.75" customWidth="1"/>
    <col min="18" max="18" width="4.625" customWidth="1"/>
    <col min="19" max="19" width="2.875" customWidth="1"/>
    <col min="20" max="20" width="2.75" customWidth="1"/>
    <col min="21" max="21" width="8.875" customWidth="1"/>
    <col min="22" max="22" width="9.5" customWidth="1"/>
    <col min="23" max="23" width="4" customWidth="1"/>
    <col min="24" max="24" width="2.625" customWidth="1"/>
    <col min="25" max="26" width="3.125" customWidth="1"/>
    <col min="27" max="27" width="2.75" customWidth="1"/>
    <col min="28" max="29" width="3.25" customWidth="1"/>
    <col min="30" max="31" width="3.125" customWidth="1"/>
  </cols>
  <sheetData>
    <row r="1" spans="1:31">
      <c r="A1" s="113">
        <v>110</v>
      </c>
      <c r="B1" s="87" t="s">
        <v>49</v>
      </c>
      <c r="C1" s="87" t="str">
        <f>國中!H1</f>
        <v>國民中學</v>
      </c>
      <c r="D1" s="87"/>
      <c r="E1" s="87" t="str">
        <f>國中!K1</f>
        <v>素食菜單</v>
      </c>
      <c r="F1" s="87"/>
      <c r="G1" s="87" t="s">
        <v>231</v>
      </c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  <c r="X1" s="87"/>
    </row>
    <row r="2" spans="1:31">
      <c r="A2" s="105" t="s">
        <v>20</v>
      </c>
      <c r="B2" s="106" t="s">
        <v>2</v>
      </c>
      <c r="C2" s="246" t="s">
        <v>3</v>
      </c>
      <c r="D2" s="251"/>
      <c r="E2" s="245"/>
      <c r="F2" s="246" t="s">
        <v>4</v>
      </c>
      <c r="G2" s="108" t="s">
        <v>5</v>
      </c>
      <c r="H2" s="109"/>
      <c r="I2" s="87"/>
      <c r="J2" s="106" t="s">
        <v>6</v>
      </c>
      <c r="K2" s="110" t="s">
        <v>7</v>
      </c>
      <c r="L2" s="109"/>
      <c r="M2" s="107"/>
      <c r="N2" s="111" t="s">
        <v>8</v>
      </c>
      <c r="O2" s="95" t="s">
        <v>9</v>
      </c>
      <c r="P2" s="95"/>
      <c r="Q2" s="95"/>
      <c r="R2" s="248" t="s">
        <v>10</v>
      </c>
      <c r="S2" s="96"/>
      <c r="T2" s="250"/>
      <c r="U2" s="112" t="s">
        <v>11</v>
      </c>
      <c r="V2" s="95" t="s">
        <v>12</v>
      </c>
      <c r="W2" s="87"/>
      <c r="X2" s="244"/>
    </row>
    <row r="3" spans="1:31" ht="28.5" customHeight="1">
      <c r="A3" s="103" t="str">
        <f>國中!C3</f>
        <v>R1</v>
      </c>
      <c r="B3" s="100" t="str">
        <f>國中!D3</f>
        <v>白米飯</v>
      </c>
      <c r="C3" s="276" t="str">
        <f>國中!E3</f>
        <v>米</v>
      </c>
      <c r="D3" s="344"/>
      <c r="E3" s="345"/>
      <c r="F3" s="347" t="str">
        <f>國中!F3</f>
        <v>洋芋絞若</v>
      </c>
      <c r="G3" s="388" t="str">
        <f>國中!G3</f>
        <v>素絞肉 馬鈴薯 薑</v>
      </c>
      <c r="H3" s="388"/>
      <c r="I3" s="388"/>
      <c r="J3" s="98" t="str">
        <f>國中!H3</f>
        <v>豆皮豆芽</v>
      </c>
      <c r="K3" s="389" t="str">
        <f>國中!I3</f>
        <v>豆皮 豆芽菜 乾香菇 薑</v>
      </c>
      <c r="L3" s="390"/>
      <c r="M3" s="391"/>
      <c r="N3" s="99" t="str">
        <f>國中!K3</f>
        <v>蛋香玉菜</v>
      </c>
      <c r="O3" s="392" t="str">
        <f>國中!L3</f>
        <v>雞蛋 高麗菜 紅蘿蔔 薑</v>
      </c>
      <c r="P3" s="392"/>
      <c r="Q3" s="392"/>
      <c r="R3" s="248" t="s">
        <v>232</v>
      </c>
      <c r="S3" s="249"/>
      <c r="T3" s="96"/>
      <c r="U3" s="98" t="str">
        <f>國中!N3</f>
        <v>紫菜湯</v>
      </c>
      <c r="V3" s="278" t="str">
        <f>國中!O3</f>
        <v>乾海帶  薑</v>
      </c>
      <c r="W3" s="279"/>
      <c r="X3" s="282"/>
    </row>
    <row r="4" spans="1:31" ht="31.5" customHeight="1">
      <c r="A4" s="103" t="str">
        <f>國中!C4</f>
        <v>R2</v>
      </c>
      <c r="B4" s="100" t="str">
        <f>國中!D4</f>
        <v>糙米飯</v>
      </c>
      <c r="C4" s="276" t="str">
        <f>國中!E4</f>
        <v>米 糙米</v>
      </c>
      <c r="D4" s="104"/>
      <c r="E4" s="101"/>
      <c r="F4" s="348" t="str">
        <f>國中!F4</f>
        <v>滷蛋</v>
      </c>
      <c r="G4" s="388" t="str">
        <f>國中!G4</f>
        <v>雞蛋</v>
      </c>
      <c r="H4" s="388"/>
      <c r="I4" s="388"/>
      <c r="J4" s="98" t="str">
        <f>國中!H4</f>
        <v>蘿蔔油腐</v>
      </c>
      <c r="K4" s="389" t="str">
        <f>國中!I4</f>
        <v>白蘿蔔 油豆腐 薑</v>
      </c>
      <c r="L4" s="390"/>
      <c r="M4" s="391"/>
      <c r="N4" s="99" t="str">
        <f>國中!K4</f>
        <v>羅勒海帶</v>
      </c>
      <c r="O4" s="392" t="str">
        <f>國中!L4</f>
        <v>杏鮑菇 乾海帶 薑 羅勒</v>
      </c>
      <c r="P4" s="392"/>
      <c r="Q4" s="392"/>
      <c r="R4" s="277" t="s">
        <v>10</v>
      </c>
      <c r="S4" s="96"/>
      <c r="T4" s="96"/>
      <c r="U4" s="98" t="str">
        <f>國中!N4</f>
        <v>蛋花蔬湯</v>
      </c>
      <c r="V4" s="278" t="str">
        <f>國中!O4</f>
        <v>雞蛋 時蔬 薑</v>
      </c>
      <c r="X4" s="80"/>
    </row>
    <row r="5" spans="1:31" ht="31.5" customHeight="1">
      <c r="A5" s="103" t="str">
        <f>國中!C5</f>
        <v>R3</v>
      </c>
      <c r="B5" s="100" t="str">
        <f>國中!D5</f>
        <v>拌飯特餐</v>
      </c>
      <c r="C5" s="276" t="str">
        <f>國中!E5</f>
        <v>米 糙米</v>
      </c>
      <c r="D5" s="104"/>
      <c r="E5" s="345"/>
      <c r="F5" s="348" t="str">
        <f>國中!F5</f>
        <v>咖哩毛豆</v>
      </c>
      <c r="G5" s="388" t="str">
        <f>國中!G5</f>
        <v>毛豆 馬鈴薯 胡蘿蔔 咖哩粉</v>
      </c>
      <c r="H5" s="388"/>
      <c r="I5" s="388"/>
      <c r="J5" s="98" t="str">
        <f>國中!H5</f>
        <v>拌飯配料</v>
      </c>
      <c r="K5" s="389" t="str">
        <f>國中!I5</f>
        <v>素絞肉 三色豆 薑黃粉</v>
      </c>
      <c r="L5" s="390"/>
      <c r="M5" s="391"/>
      <c r="N5" s="99" t="str">
        <f>國中!K5</f>
        <v>五香豆干</v>
      </c>
      <c r="O5" s="392" t="str">
        <f>國中!L5</f>
        <v>豆干 薑</v>
      </c>
      <c r="P5" s="392"/>
      <c r="Q5" s="392"/>
      <c r="R5" s="277" t="s">
        <v>10</v>
      </c>
      <c r="S5" s="96"/>
      <c r="T5" s="96"/>
      <c r="U5" s="98" t="str">
        <f>國中!N5</f>
        <v>時瓜湯</v>
      </c>
      <c r="V5" s="278" t="str">
        <f>國中!O5</f>
        <v>時瓜 紅蘿蔔 薑</v>
      </c>
      <c r="W5" s="279"/>
      <c r="X5" s="282"/>
    </row>
    <row r="6" spans="1:31" ht="36" customHeight="1">
      <c r="A6" s="103" t="str">
        <f>國中!C6</f>
        <v>R4</v>
      </c>
      <c r="B6" s="100" t="str">
        <f>國中!D6</f>
        <v>糙米飯</v>
      </c>
      <c r="C6" s="276" t="str">
        <f>國中!E6</f>
        <v>米 糙米</v>
      </c>
      <c r="D6" s="104"/>
      <c r="E6" s="101"/>
      <c r="F6" s="348" t="str">
        <f>國中!F6</f>
        <v>香滷豆包</v>
      </c>
      <c r="G6" s="388" t="str">
        <f>國中!G6</f>
        <v>豆包</v>
      </c>
      <c r="H6" s="388"/>
      <c r="I6" s="388"/>
      <c r="J6" s="98" t="str">
        <f>國中!H6</f>
        <v>蔬香佐蛋</v>
      </c>
      <c r="K6" s="389" t="str">
        <f>國中!I6</f>
        <v>雞蛋 時蔬 紅蘿蔔 薑</v>
      </c>
      <c r="L6" s="390"/>
      <c r="M6" s="391"/>
      <c r="N6" s="99" t="str">
        <f>國中!K6</f>
        <v>清炒瓜苗</v>
      </c>
      <c r="O6" s="392" t="str">
        <f>國中!L6</f>
        <v>隼人瓜苗 紅蘿蔔 薑</v>
      </c>
      <c r="P6" s="392"/>
      <c r="Q6" s="392"/>
      <c r="R6" s="277" t="s">
        <v>10</v>
      </c>
      <c r="S6" s="96"/>
      <c r="T6" s="96"/>
      <c r="U6" s="98" t="str">
        <f>國中!N6</f>
        <v>豆漿</v>
      </c>
      <c r="V6" s="278" t="str">
        <f>國中!O6</f>
        <v>黃豆 紅砂糖</v>
      </c>
      <c r="W6" s="280"/>
      <c r="X6" s="283"/>
    </row>
    <row r="7" spans="1:31" ht="36" customHeight="1">
      <c r="A7" s="103" t="str">
        <f>國中!C7</f>
        <v>R5</v>
      </c>
      <c r="B7" s="100" t="str">
        <f>國中!D7</f>
        <v>芝麻飯</v>
      </c>
      <c r="C7" s="276" t="str">
        <f>國中!E7</f>
        <v>米 芝麻(熟)</v>
      </c>
      <c r="D7" s="102"/>
      <c r="E7" s="101"/>
      <c r="F7" s="348" t="str">
        <f>國中!F7</f>
        <v>瓜仔麵筋</v>
      </c>
      <c r="G7" s="388" t="str">
        <f>國中!G7</f>
        <v>醬瓜 麵筋 薑</v>
      </c>
      <c r="H7" s="388"/>
      <c r="I7" s="388"/>
      <c r="J7" s="98" t="str">
        <f>國中!H7</f>
        <v>清炒花椰</v>
      </c>
      <c r="K7" s="389" t="str">
        <f>國中!I7</f>
        <v>冷凍花椰菜 紅蘿蔔 薑</v>
      </c>
      <c r="L7" s="390"/>
      <c r="M7" s="391"/>
      <c r="N7" s="99" t="str">
        <f>國中!K7</f>
        <v>香滷豆腐</v>
      </c>
      <c r="O7" s="392" t="str">
        <f>國中!L7</f>
        <v>豆腐 滷包 薑</v>
      </c>
      <c r="P7" s="392"/>
      <c r="Q7" s="392"/>
      <c r="R7" s="277" t="s">
        <v>109</v>
      </c>
      <c r="S7" s="96"/>
      <c r="T7" s="97"/>
      <c r="U7" s="98" t="str">
        <f>國中!N7</f>
        <v>蘿蔔湯</v>
      </c>
      <c r="V7" s="278" t="str">
        <f>國中!O7</f>
        <v>白蘿蔔 紅蘿蔔</v>
      </c>
      <c r="W7" s="280"/>
      <c r="X7" s="283"/>
    </row>
    <row r="8" spans="1:31">
      <c r="A8" s="74"/>
      <c r="B8" s="75" t="s">
        <v>52</v>
      </c>
      <c r="C8" s="346" t="s">
        <v>356</v>
      </c>
      <c r="D8" s="76"/>
      <c r="E8" s="76"/>
      <c r="F8" s="8"/>
      <c r="G8" s="74"/>
      <c r="H8" s="74"/>
      <c r="I8" s="74" t="s">
        <v>357</v>
      </c>
      <c r="J8" s="74"/>
      <c r="K8" s="74"/>
      <c r="L8" s="74"/>
      <c r="M8" s="74"/>
      <c r="N8" s="74"/>
      <c r="O8" s="74"/>
      <c r="P8" s="74"/>
      <c r="Q8" s="74"/>
      <c r="R8" s="74"/>
      <c r="S8" s="74"/>
      <c r="T8" s="74"/>
      <c r="U8" s="74"/>
      <c r="V8" s="74"/>
      <c r="W8" s="74"/>
      <c r="X8" s="74"/>
      <c r="Y8" s="8"/>
      <c r="Z8" s="8"/>
      <c r="AA8" s="8"/>
      <c r="AB8" s="8"/>
      <c r="AC8" s="8"/>
      <c r="AD8" s="8"/>
      <c r="AE8" s="8"/>
    </row>
    <row r="9" spans="1:31" ht="24.75">
      <c r="A9" s="123" t="s">
        <v>20</v>
      </c>
      <c r="B9" s="94" t="s">
        <v>2</v>
      </c>
      <c r="C9" s="124"/>
      <c r="D9" s="87"/>
      <c r="E9" s="88"/>
      <c r="F9" s="94" t="s">
        <v>4</v>
      </c>
      <c r="G9" s="87"/>
      <c r="H9" s="87"/>
      <c r="I9" s="88"/>
      <c r="J9" s="94" t="s">
        <v>6</v>
      </c>
      <c r="K9" s="87"/>
      <c r="L9" s="87"/>
      <c r="M9" s="88"/>
      <c r="N9" s="95" t="s">
        <v>8</v>
      </c>
      <c r="O9" s="87"/>
      <c r="P9" s="87"/>
      <c r="Q9" s="88"/>
      <c r="R9" s="96" t="s">
        <v>10</v>
      </c>
      <c r="S9" s="87"/>
      <c r="T9" s="88"/>
      <c r="U9" s="95" t="s">
        <v>11</v>
      </c>
      <c r="V9" s="87"/>
      <c r="W9" s="87"/>
      <c r="X9" s="88"/>
      <c r="Y9" s="353" t="s">
        <v>13</v>
      </c>
      <c r="Z9" s="352" t="s">
        <v>61</v>
      </c>
      <c r="AA9" s="351" t="s">
        <v>15</v>
      </c>
      <c r="AB9" s="352" t="s">
        <v>18</v>
      </c>
      <c r="AC9" s="351" t="s">
        <v>19</v>
      </c>
      <c r="AD9" s="350" t="s">
        <v>59</v>
      </c>
      <c r="AE9" s="349" t="s">
        <v>60</v>
      </c>
    </row>
    <row r="10" spans="1:31">
      <c r="A10" s="115">
        <f>國中!A3</f>
        <v>40700</v>
      </c>
      <c r="B10" s="70" t="str">
        <f>B3</f>
        <v>白米飯</v>
      </c>
      <c r="C10" s="22" t="str">
        <f>C3</f>
        <v>米</v>
      </c>
      <c r="D10" s="71">
        <v>10</v>
      </c>
      <c r="E10" s="79" t="s">
        <v>53</v>
      </c>
      <c r="F10" s="78" t="str">
        <f>F3</f>
        <v>洋芋絞若</v>
      </c>
      <c r="G10" s="155" t="str">
        <f>LEFT(G3,3)</f>
        <v>素絞肉</v>
      </c>
      <c r="H10" s="8">
        <v>1</v>
      </c>
      <c r="I10" s="79" t="s">
        <v>53</v>
      </c>
      <c r="J10" s="83" t="str">
        <f>J3</f>
        <v>豆皮豆芽</v>
      </c>
      <c r="K10" s="30" t="s">
        <v>238</v>
      </c>
      <c r="L10" s="30">
        <v>0.3</v>
      </c>
      <c r="M10" s="79" t="s">
        <v>53</v>
      </c>
      <c r="N10" s="85" t="str">
        <f>N3</f>
        <v>蛋香玉菜</v>
      </c>
      <c r="O10" s="8" t="s">
        <v>122</v>
      </c>
      <c r="P10" s="66">
        <v>1.6</v>
      </c>
      <c r="Q10" s="79" t="s">
        <v>53</v>
      </c>
      <c r="R10" s="1" t="str">
        <f>R3</f>
        <v>蔬菜</v>
      </c>
      <c r="S10" s="8">
        <v>7</v>
      </c>
      <c r="T10" s="79" t="s">
        <v>53</v>
      </c>
      <c r="U10" s="83" t="str">
        <f>U3</f>
        <v>紫菜湯</v>
      </c>
      <c r="V10" s="8" t="s">
        <v>105</v>
      </c>
      <c r="W10" s="243">
        <v>0.01</v>
      </c>
      <c r="X10" s="32" t="s">
        <v>53</v>
      </c>
      <c r="Y10" s="281">
        <v>5</v>
      </c>
      <c r="Z10" s="281">
        <v>2.5</v>
      </c>
      <c r="AA10" s="281">
        <v>1.9</v>
      </c>
      <c r="AB10" s="281">
        <v>2.9</v>
      </c>
      <c r="AC10" s="281">
        <v>700</v>
      </c>
      <c r="AD10" s="281">
        <v>155</v>
      </c>
      <c r="AE10" s="281">
        <v>117</v>
      </c>
    </row>
    <row r="11" spans="1:31">
      <c r="A11" s="252">
        <f>WEEKDAY(A10,1)</f>
        <v>2</v>
      </c>
      <c r="B11" s="8"/>
      <c r="C11" s="8"/>
      <c r="D11" s="8"/>
      <c r="E11" s="80"/>
      <c r="F11" s="8"/>
      <c r="G11" s="130" t="s">
        <v>138</v>
      </c>
      <c r="H11" s="66">
        <v>3</v>
      </c>
      <c r="I11" s="79" t="s">
        <v>53</v>
      </c>
      <c r="J11" s="8"/>
      <c r="K11" s="30" t="s">
        <v>141</v>
      </c>
      <c r="L11" s="30">
        <v>5</v>
      </c>
      <c r="M11" s="79" t="s">
        <v>53</v>
      </c>
      <c r="N11" s="8"/>
      <c r="O11" s="8" t="s">
        <v>239</v>
      </c>
      <c r="P11" s="8">
        <v>5</v>
      </c>
      <c r="Q11" s="79" t="s">
        <v>53</v>
      </c>
      <c r="R11" s="13" t="s">
        <v>351</v>
      </c>
      <c r="S11" s="28">
        <v>0.05</v>
      </c>
      <c r="T11" s="79" t="s">
        <v>53</v>
      </c>
      <c r="U11" s="8"/>
      <c r="V11" s="8"/>
      <c r="W11" s="182"/>
      <c r="X11" s="32" t="s">
        <v>53</v>
      </c>
      <c r="Y11" s="72"/>
      <c r="Z11" s="8"/>
      <c r="AA11" s="8"/>
      <c r="AB11" s="8"/>
      <c r="AC11" s="8"/>
      <c r="AD11" s="8"/>
      <c r="AE11" s="8"/>
    </row>
    <row r="12" spans="1:31">
      <c r="A12" s="116" t="str">
        <f>A3</f>
        <v>R1</v>
      </c>
      <c r="B12" s="8"/>
      <c r="C12" s="8"/>
      <c r="D12" s="8"/>
      <c r="E12" s="80"/>
      <c r="F12" s="8"/>
      <c r="G12" t="s">
        <v>140</v>
      </c>
      <c r="H12" s="8">
        <v>1</v>
      </c>
      <c r="I12" s="79" t="s">
        <v>53</v>
      </c>
      <c r="J12" s="8"/>
      <c r="K12" s="30" t="s">
        <v>354</v>
      </c>
      <c r="L12" s="184">
        <v>0.05</v>
      </c>
      <c r="M12" s="80"/>
      <c r="N12" s="8"/>
      <c r="O12" t="s">
        <v>139</v>
      </c>
      <c r="P12">
        <v>1</v>
      </c>
      <c r="Q12" s="79" t="s">
        <v>53</v>
      </c>
      <c r="R12" s="8"/>
      <c r="S12" s="8"/>
      <c r="T12" s="80"/>
      <c r="U12" s="8"/>
      <c r="V12" s="30" t="s">
        <v>80</v>
      </c>
      <c r="W12" s="28">
        <v>0.02</v>
      </c>
      <c r="X12" s="32" t="s">
        <v>53</v>
      </c>
      <c r="Y12" s="72"/>
      <c r="Z12" s="8"/>
      <c r="AA12" s="8"/>
      <c r="AB12" s="8"/>
      <c r="AC12" s="8"/>
      <c r="AD12" s="8"/>
      <c r="AE12" s="8"/>
    </row>
    <row r="13" spans="1:31">
      <c r="A13" s="116"/>
      <c r="B13" s="8"/>
      <c r="C13" s="8"/>
      <c r="D13" s="8"/>
      <c r="E13" s="80"/>
      <c r="F13" s="8"/>
      <c r="G13" s="13" t="str">
        <f>$R$11</f>
        <v>薑</v>
      </c>
      <c r="H13" s="184">
        <v>0.05</v>
      </c>
      <c r="I13" s="80"/>
      <c r="J13" s="8"/>
      <c r="K13" s="13" t="str">
        <f>$R$11</f>
        <v>薑</v>
      </c>
      <c r="L13" s="184">
        <v>0.05</v>
      </c>
      <c r="M13" s="80"/>
      <c r="N13" s="8"/>
      <c r="O13" s="13" t="str">
        <f>$R$11</f>
        <v>薑</v>
      </c>
      <c r="P13" s="184">
        <v>0.05</v>
      </c>
      <c r="Q13" s="79" t="s">
        <v>53</v>
      </c>
      <c r="R13" s="8"/>
      <c r="S13" s="8"/>
      <c r="T13" s="80"/>
      <c r="U13" s="8"/>
      <c r="W13" s="8"/>
      <c r="X13" s="32"/>
      <c r="Y13" s="72"/>
      <c r="Z13" s="8"/>
      <c r="AA13" s="8"/>
      <c r="AB13" s="8"/>
      <c r="AC13" s="8"/>
      <c r="AD13" s="8"/>
      <c r="AE13" s="8"/>
    </row>
    <row r="14" spans="1:31">
      <c r="A14" s="88"/>
      <c r="B14" s="87"/>
      <c r="C14" s="87"/>
      <c r="D14" s="87"/>
      <c r="E14" s="88"/>
      <c r="F14" s="87"/>
      <c r="G14" s="87"/>
      <c r="H14" s="87"/>
      <c r="I14" s="88"/>
      <c r="J14" s="87"/>
      <c r="K14" s="91"/>
      <c r="L14" s="92"/>
      <c r="M14" s="89"/>
      <c r="N14" s="87"/>
      <c r="O14" s="87"/>
      <c r="P14" s="87"/>
      <c r="Q14" s="88"/>
      <c r="R14" s="87"/>
      <c r="S14" s="87"/>
      <c r="T14" s="88"/>
      <c r="U14" s="87"/>
      <c r="V14" s="87"/>
      <c r="W14" s="87"/>
      <c r="Y14" s="93"/>
      <c r="Z14" s="87"/>
      <c r="AA14" s="87"/>
      <c r="AB14" s="87"/>
      <c r="AC14" s="87"/>
      <c r="AD14" s="87"/>
      <c r="AE14" s="87"/>
    </row>
    <row r="15" spans="1:31">
      <c r="A15" s="117">
        <f>國中!A4</f>
        <v>40701</v>
      </c>
      <c r="B15" t="str">
        <f>B4</f>
        <v>糙米飯</v>
      </c>
      <c r="C15" s="8" t="str">
        <f>LEFT(C4,1)</f>
        <v>米</v>
      </c>
      <c r="D15" s="8">
        <v>7</v>
      </c>
      <c r="E15" s="79" t="s">
        <v>53</v>
      </c>
      <c r="F15" s="8" t="str">
        <f>F4</f>
        <v>滷蛋</v>
      </c>
      <c r="G15" s="71" t="str">
        <f>G4</f>
        <v>雞蛋</v>
      </c>
      <c r="H15" s="8">
        <v>6</v>
      </c>
      <c r="I15" s="79" t="s">
        <v>53</v>
      </c>
      <c r="J15" t="str">
        <f>J4</f>
        <v>蘿蔔油腐</v>
      </c>
      <c r="K15" s="8" t="s">
        <v>240</v>
      </c>
      <c r="L15" s="33">
        <v>3</v>
      </c>
      <c r="M15" s="79" t="s">
        <v>53</v>
      </c>
      <c r="N15" t="str">
        <f>N4</f>
        <v>羅勒海帶</v>
      </c>
      <c r="O15" s="30" t="s">
        <v>69</v>
      </c>
      <c r="P15">
        <v>2</v>
      </c>
      <c r="Q15" s="79" t="s">
        <v>53</v>
      </c>
      <c r="R15" s="86" t="s">
        <v>10</v>
      </c>
      <c r="S15" s="8">
        <v>7</v>
      </c>
      <c r="T15" s="79" t="s">
        <v>53</v>
      </c>
      <c r="U15" t="str">
        <f>U4</f>
        <v>蛋花蔬湯</v>
      </c>
      <c r="V15" s="8" t="s">
        <v>111</v>
      </c>
      <c r="W15" s="36">
        <v>3</v>
      </c>
      <c r="X15" s="284" t="s">
        <v>53</v>
      </c>
      <c r="Y15" s="90">
        <v>5</v>
      </c>
      <c r="Z15" s="90">
        <v>1.9</v>
      </c>
      <c r="AA15" s="90">
        <v>2.9</v>
      </c>
      <c r="AB15" s="90">
        <v>2.5</v>
      </c>
      <c r="AC15" s="90">
        <v>700</v>
      </c>
      <c r="AD15" s="90">
        <v>155</v>
      </c>
      <c r="AE15" s="90">
        <v>117</v>
      </c>
    </row>
    <row r="16" spans="1:31">
      <c r="A16" s="252">
        <f>WEEKDAY(A15,1)</f>
        <v>3</v>
      </c>
      <c r="B16" s="8"/>
      <c r="C16" s="8" t="str">
        <f>RIGHT(C4,2)</f>
        <v>糙米</v>
      </c>
      <c r="D16" s="8">
        <v>3</v>
      </c>
      <c r="E16" s="79" t="s">
        <v>53</v>
      </c>
      <c r="F16" s="8"/>
      <c r="G16" s="8"/>
      <c r="H16" s="8"/>
      <c r="I16" s="80"/>
      <c r="J16" s="8"/>
      <c r="K16" s="8" t="s">
        <v>241</v>
      </c>
      <c r="L16" s="35">
        <v>3</v>
      </c>
      <c r="M16" s="79" t="s">
        <v>53</v>
      </c>
      <c r="O16" s="30" t="s">
        <v>243</v>
      </c>
      <c r="P16">
        <v>1</v>
      </c>
      <c r="Q16" s="79" t="s">
        <v>53</v>
      </c>
      <c r="R16" s="13" t="str">
        <f>$R$11</f>
        <v>薑</v>
      </c>
      <c r="S16" s="28">
        <v>0.05</v>
      </c>
      <c r="T16" s="79" t="s">
        <v>53</v>
      </c>
      <c r="U16" s="8"/>
      <c r="V16" s="8" t="s">
        <v>155</v>
      </c>
      <c r="W16" s="30">
        <v>0.6</v>
      </c>
      <c r="X16" s="32" t="s">
        <v>53</v>
      </c>
      <c r="Y16" s="72"/>
      <c r="Z16" s="8"/>
      <c r="AA16" s="8"/>
      <c r="AB16" s="8"/>
      <c r="AC16" s="8"/>
      <c r="AD16" s="8"/>
      <c r="AE16" s="8"/>
    </row>
    <row r="17" spans="1:31">
      <c r="A17" s="80" t="str">
        <f>A4</f>
        <v>R2</v>
      </c>
      <c r="B17" s="8"/>
      <c r="C17" s="8"/>
      <c r="D17" s="8"/>
      <c r="E17" s="80"/>
      <c r="F17" s="8"/>
      <c r="G17" s="8"/>
      <c r="H17" s="8"/>
      <c r="I17" s="80"/>
      <c r="J17" s="8"/>
      <c r="K17" s="8" t="s">
        <v>242</v>
      </c>
      <c r="L17" s="8">
        <v>0.5</v>
      </c>
      <c r="M17" s="79" t="s">
        <v>53</v>
      </c>
      <c r="O17" s="13" t="str">
        <f>$R$11</f>
        <v>薑</v>
      </c>
      <c r="P17" s="184">
        <v>0.05</v>
      </c>
      <c r="Q17" s="79" t="s">
        <v>53</v>
      </c>
      <c r="R17" s="8"/>
      <c r="S17" s="8"/>
      <c r="T17" s="80"/>
      <c r="U17" s="8"/>
      <c r="V17" t="s">
        <v>56</v>
      </c>
      <c r="W17" s="8">
        <v>1</v>
      </c>
      <c r="X17" s="32" t="s">
        <v>53</v>
      </c>
      <c r="Y17" s="72"/>
      <c r="Z17" s="8"/>
      <c r="AA17" s="8"/>
      <c r="AB17" s="8"/>
      <c r="AC17" s="8"/>
      <c r="AD17" s="8"/>
      <c r="AE17" s="8"/>
    </row>
    <row r="18" spans="1:31">
      <c r="A18" s="80"/>
      <c r="B18" s="8"/>
      <c r="C18" s="8"/>
      <c r="D18" s="8"/>
      <c r="E18" s="80"/>
      <c r="F18" s="8"/>
      <c r="G18" s="8"/>
      <c r="H18" s="8"/>
      <c r="I18" s="80"/>
      <c r="J18" s="8"/>
      <c r="K18" s="13" t="str">
        <f>$R$11</f>
        <v>薑</v>
      </c>
      <c r="L18" s="184">
        <v>0.05</v>
      </c>
      <c r="M18" s="79" t="s">
        <v>53</v>
      </c>
      <c r="N18" s="8"/>
      <c r="Q18" s="79" t="s">
        <v>53</v>
      </c>
      <c r="R18" s="8"/>
      <c r="S18" s="8"/>
      <c r="T18" s="80"/>
      <c r="U18" s="8"/>
      <c r="V18" s="30" t="s">
        <v>80</v>
      </c>
      <c r="W18" s="184">
        <v>0.02</v>
      </c>
      <c r="X18" s="8"/>
      <c r="Y18" s="72"/>
      <c r="Z18" s="8"/>
      <c r="AA18" s="8"/>
      <c r="AB18" s="8"/>
      <c r="AC18" s="8"/>
      <c r="AD18" s="8"/>
      <c r="AE18" s="8"/>
    </row>
    <row r="19" spans="1:31">
      <c r="A19" s="88"/>
      <c r="B19" s="87"/>
      <c r="C19" s="87"/>
      <c r="D19" s="87"/>
      <c r="E19" s="88"/>
      <c r="F19" s="87"/>
      <c r="G19" s="87"/>
      <c r="H19" s="87"/>
      <c r="I19" s="88"/>
      <c r="J19" s="87"/>
      <c r="K19" s="87"/>
      <c r="L19" s="87"/>
      <c r="M19" s="88"/>
      <c r="N19" s="87"/>
      <c r="O19" s="87"/>
      <c r="P19" s="87"/>
      <c r="Q19" s="89"/>
      <c r="R19" s="87"/>
      <c r="S19" s="87"/>
      <c r="T19" s="88"/>
      <c r="U19" s="87"/>
      <c r="V19" s="87"/>
      <c r="W19" s="87"/>
      <c r="X19" s="87"/>
      <c r="Y19" s="93"/>
      <c r="Z19" s="87"/>
      <c r="AA19" s="87"/>
      <c r="AB19" s="87"/>
      <c r="AC19" s="87"/>
      <c r="AD19" s="87"/>
      <c r="AE19" s="87"/>
    </row>
    <row r="20" spans="1:31">
      <c r="A20" s="117">
        <f>國中!A5</f>
        <v>40702</v>
      </c>
      <c r="B20" s="8" t="str">
        <f>B5</f>
        <v>拌飯特餐</v>
      </c>
      <c r="C20" s="8" t="s">
        <v>62</v>
      </c>
      <c r="D20" s="8">
        <v>8</v>
      </c>
      <c r="E20" s="79" t="s">
        <v>53</v>
      </c>
      <c r="F20" s="8" t="str">
        <f>F5</f>
        <v>咖哩毛豆</v>
      </c>
      <c r="G20" s="71" t="str">
        <f>LEFT(G5,2)</f>
        <v>毛豆</v>
      </c>
      <c r="H20" s="8">
        <v>6</v>
      </c>
      <c r="I20" s="79" t="s">
        <v>53</v>
      </c>
      <c r="J20" s="8" t="str">
        <f>J5</f>
        <v>拌飯配料</v>
      </c>
      <c r="K20" t="str">
        <f>LEFT(K5,3)</f>
        <v>素絞肉</v>
      </c>
      <c r="L20">
        <v>1.5</v>
      </c>
      <c r="M20" s="79" t="s">
        <v>53</v>
      </c>
      <c r="N20" s="8" t="str">
        <f>N5</f>
        <v>五香豆干</v>
      </c>
      <c r="O20" s="30" t="s">
        <v>112</v>
      </c>
      <c r="P20">
        <v>5</v>
      </c>
      <c r="Q20" s="79" t="s">
        <v>53</v>
      </c>
      <c r="R20" s="86" t="s">
        <v>10</v>
      </c>
      <c r="S20" s="8">
        <v>7</v>
      </c>
      <c r="T20" s="79" t="s">
        <v>53</v>
      </c>
      <c r="U20" s="8" t="str">
        <f>U5</f>
        <v>時瓜湯</v>
      </c>
      <c r="V20" s="8" t="s">
        <v>76</v>
      </c>
      <c r="W20" s="33">
        <v>4</v>
      </c>
      <c r="X20" s="32" t="s">
        <v>53</v>
      </c>
      <c r="Y20" s="90">
        <v>5</v>
      </c>
      <c r="Z20" s="90">
        <v>1.7</v>
      </c>
      <c r="AA20" s="90">
        <v>2.9</v>
      </c>
      <c r="AB20" s="90">
        <v>3</v>
      </c>
      <c r="AC20" s="90">
        <v>648</v>
      </c>
      <c r="AD20" s="90">
        <v>166</v>
      </c>
      <c r="AE20" s="90">
        <v>490</v>
      </c>
    </row>
    <row r="21" spans="1:31">
      <c r="A21" s="252">
        <f>WEEKDAY(A20,1)</f>
        <v>4</v>
      </c>
      <c r="B21" s="8"/>
      <c r="C21" s="8" t="s">
        <v>245</v>
      </c>
      <c r="D21" s="8">
        <v>3</v>
      </c>
      <c r="E21" s="79" t="s">
        <v>53</v>
      </c>
      <c r="F21" s="8"/>
      <c r="G21" s="8" t="s">
        <v>73</v>
      </c>
      <c r="H21" s="66">
        <v>3</v>
      </c>
      <c r="I21" s="79" t="s">
        <v>53</v>
      </c>
      <c r="J21" s="84"/>
      <c r="K21" s="8" t="s">
        <v>246</v>
      </c>
      <c r="L21" s="30">
        <v>2</v>
      </c>
      <c r="M21" s="79" t="s">
        <v>53</v>
      </c>
      <c r="N21" s="8"/>
      <c r="O21" s="13" t="str">
        <f>$R$11</f>
        <v>薑</v>
      </c>
      <c r="P21" s="184">
        <v>0.05</v>
      </c>
      <c r="Q21" s="79" t="s">
        <v>53</v>
      </c>
      <c r="R21" s="13" t="str">
        <f>$R$11</f>
        <v>薑</v>
      </c>
      <c r="S21" s="28">
        <v>0.05</v>
      </c>
      <c r="T21" s="79" t="s">
        <v>53</v>
      </c>
      <c r="U21" s="8"/>
      <c r="V21" t="s">
        <v>139</v>
      </c>
      <c r="W21" s="8">
        <v>1</v>
      </c>
      <c r="X21" s="32" t="s">
        <v>53</v>
      </c>
    </row>
    <row r="22" spans="1:31">
      <c r="A22" s="80" t="str">
        <f>A5</f>
        <v>R3</v>
      </c>
      <c r="B22" s="8"/>
      <c r="C22" s="8"/>
      <c r="D22" s="8"/>
      <c r="E22" s="80"/>
      <c r="F22" s="8"/>
      <c r="G22" t="s">
        <v>242</v>
      </c>
      <c r="H22" s="8">
        <v>1</v>
      </c>
      <c r="I22" s="79" t="s">
        <v>53</v>
      </c>
      <c r="J22" s="8"/>
      <c r="K22" s="13" t="str">
        <f>$R$11</f>
        <v>薑</v>
      </c>
      <c r="L22" s="184">
        <v>0.05</v>
      </c>
      <c r="M22" s="79" t="s">
        <v>53</v>
      </c>
      <c r="N22" s="8"/>
      <c r="Q22" s="79" t="s">
        <v>53</v>
      </c>
      <c r="R22" s="8"/>
      <c r="S22" s="8"/>
      <c r="T22" s="80"/>
      <c r="U22" s="8"/>
      <c r="V22" s="30" t="s">
        <v>80</v>
      </c>
      <c r="W22" s="417">
        <v>0.02</v>
      </c>
      <c r="X22" s="32" t="s">
        <v>53</v>
      </c>
      <c r="Y22" s="72"/>
      <c r="Z22" s="8"/>
      <c r="AA22" s="8"/>
      <c r="AB22" s="8"/>
      <c r="AC22" s="8"/>
      <c r="AD22" s="8"/>
      <c r="AE22" s="8"/>
    </row>
    <row r="23" spans="1:31">
      <c r="A23" s="80"/>
      <c r="B23" s="8"/>
      <c r="C23" s="8"/>
      <c r="D23" s="8"/>
      <c r="E23" s="80"/>
      <c r="F23" s="8"/>
      <c r="G23" t="s">
        <v>244</v>
      </c>
      <c r="I23" s="80"/>
      <c r="J23" s="8"/>
      <c r="K23" s="30" t="s">
        <v>247</v>
      </c>
      <c r="L23" s="297"/>
      <c r="M23" s="79" t="s">
        <v>53</v>
      </c>
      <c r="R23" s="8"/>
      <c r="S23" s="8"/>
      <c r="T23" s="80"/>
      <c r="U23" s="8"/>
      <c r="W23" s="8"/>
      <c r="Y23" s="72"/>
      <c r="Z23" s="8"/>
      <c r="AA23" s="8"/>
      <c r="AB23" s="8"/>
      <c r="AC23" s="8"/>
      <c r="AD23" s="8"/>
      <c r="AE23" s="8"/>
    </row>
    <row r="24" spans="1:31">
      <c r="A24" s="152"/>
      <c r="B24" s="151"/>
      <c r="C24" s="151"/>
      <c r="D24" s="151"/>
      <c r="E24" s="151"/>
      <c r="F24" s="151"/>
      <c r="G24" s="151"/>
      <c r="H24" s="151"/>
      <c r="I24" s="152"/>
      <c r="J24" s="151"/>
      <c r="M24" s="152"/>
      <c r="N24" s="151"/>
      <c r="O24" s="151"/>
      <c r="P24" s="151"/>
      <c r="Q24" s="151"/>
      <c r="R24" s="151"/>
      <c r="S24" s="151"/>
      <c r="T24" s="151"/>
      <c r="U24" s="160"/>
      <c r="V24" s="151"/>
      <c r="W24" s="151"/>
      <c r="X24" s="87"/>
      <c r="Y24" s="93"/>
    </row>
    <row r="25" spans="1:31">
      <c r="A25" s="115">
        <f>國中!A6</f>
        <v>40703</v>
      </c>
      <c r="B25" s="8" t="str">
        <f>B6</f>
        <v>糙米飯</v>
      </c>
      <c r="C25" s="8" t="str">
        <f>LEFT(C6,1)</f>
        <v>米</v>
      </c>
      <c r="D25" s="8">
        <v>7</v>
      </c>
      <c r="E25" s="79" t="s">
        <v>53</v>
      </c>
      <c r="F25" s="8" t="str">
        <f>F6</f>
        <v>香滷豆包</v>
      </c>
      <c r="G25" s="8" t="str">
        <f>LEFT(G6,4)</f>
        <v>豆包</v>
      </c>
      <c r="H25" s="8">
        <v>6</v>
      </c>
      <c r="I25" s="79" t="s">
        <v>53</v>
      </c>
      <c r="J25" s="8" t="str">
        <f>J6</f>
        <v>蔬香佐蛋</v>
      </c>
      <c r="K25" s="240" t="s">
        <v>122</v>
      </c>
      <c r="L25" s="66">
        <v>1.6</v>
      </c>
      <c r="M25" s="79" t="s">
        <v>53</v>
      </c>
      <c r="N25" s="8" t="str">
        <f>N6</f>
        <v>清炒瓜苗</v>
      </c>
      <c r="O25" s="30" t="s">
        <v>146</v>
      </c>
      <c r="P25" s="8">
        <v>4.5</v>
      </c>
      <c r="Q25" s="242" t="s">
        <v>53</v>
      </c>
      <c r="R25" s="86" t="s">
        <v>10</v>
      </c>
      <c r="S25" s="8">
        <v>7</v>
      </c>
      <c r="T25" s="79" t="s">
        <v>53</v>
      </c>
      <c r="U25" s="8" t="str">
        <f>U6</f>
        <v>豆漿</v>
      </c>
      <c r="V25" s="30" t="s">
        <v>236</v>
      </c>
      <c r="W25" s="30">
        <v>2</v>
      </c>
      <c r="X25" s="79" t="s">
        <v>53</v>
      </c>
      <c r="Y25" s="73">
        <v>5</v>
      </c>
      <c r="Z25" s="73">
        <v>1.8</v>
      </c>
      <c r="AA25" s="73">
        <v>3</v>
      </c>
      <c r="AB25" s="73">
        <v>2.6</v>
      </c>
      <c r="AC25" s="73">
        <v>677</v>
      </c>
      <c r="AD25" s="73">
        <v>146</v>
      </c>
      <c r="AE25" s="73">
        <v>665</v>
      </c>
    </row>
    <row r="26" spans="1:31">
      <c r="A26" s="252">
        <f>WEEKDAY(A25,1)</f>
        <v>5</v>
      </c>
      <c r="B26" s="8"/>
      <c r="C26" s="8" t="str">
        <f>RIGHT(C6,2)</f>
        <v>糙米</v>
      </c>
      <c r="D26" s="8">
        <v>3</v>
      </c>
      <c r="E26" s="79" t="s">
        <v>53</v>
      </c>
      <c r="F26" s="8"/>
      <c r="G26" s="8"/>
      <c r="H26" s="8"/>
      <c r="I26" s="79" t="s">
        <v>53</v>
      </c>
      <c r="J26" s="8"/>
      <c r="K26" s="8" t="s">
        <v>88</v>
      </c>
      <c r="L26" s="8">
        <v>5</v>
      </c>
      <c r="M26" s="79" t="s">
        <v>53</v>
      </c>
      <c r="N26" s="8"/>
      <c r="O26" s="8" t="s">
        <v>124</v>
      </c>
      <c r="P26" s="30">
        <v>0.5</v>
      </c>
      <c r="Q26" s="79" t="s">
        <v>53</v>
      </c>
      <c r="R26" s="13" t="str">
        <f>$R$11</f>
        <v>薑</v>
      </c>
      <c r="S26" s="28">
        <v>0.05</v>
      </c>
      <c r="T26" s="79" t="s">
        <v>53</v>
      </c>
      <c r="U26" s="8"/>
      <c r="V26" s="30" t="s">
        <v>237</v>
      </c>
      <c r="W26" s="30">
        <v>1</v>
      </c>
      <c r="X26" s="79" t="s">
        <v>53</v>
      </c>
      <c r="Y26" s="72"/>
      <c r="Z26" s="8"/>
      <c r="AA26" s="8"/>
      <c r="AB26" s="8"/>
      <c r="AC26" s="8"/>
      <c r="AD26" s="8"/>
      <c r="AE26" s="8"/>
    </row>
    <row r="27" spans="1:31">
      <c r="A27" s="80" t="str">
        <f>A6</f>
        <v>R4</v>
      </c>
      <c r="B27" s="8"/>
      <c r="C27" s="8"/>
      <c r="D27" s="8"/>
      <c r="E27" s="79"/>
      <c r="F27" s="8"/>
      <c r="G27" s="8"/>
      <c r="H27" s="8"/>
      <c r="I27" s="79" t="s">
        <v>53</v>
      </c>
      <c r="J27" s="8"/>
      <c r="K27" t="s">
        <v>56</v>
      </c>
      <c r="L27">
        <v>1</v>
      </c>
      <c r="M27" s="79" t="s">
        <v>53</v>
      </c>
      <c r="N27" s="8"/>
      <c r="O27" s="13" t="str">
        <f>$R$11</f>
        <v>薑</v>
      </c>
      <c r="P27" s="184">
        <v>0.05</v>
      </c>
      <c r="Q27" s="79" t="s">
        <v>53</v>
      </c>
      <c r="S27" s="28"/>
      <c r="T27" s="79"/>
      <c r="U27" s="8"/>
      <c r="X27" s="32" t="s">
        <v>53</v>
      </c>
      <c r="Y27" s="72"/>
      <c r="Z27" s="8"/>
      <c r="AA27" s="8"/>
      <c r="AB27" s="8"/>
      <c r="AC27" s="8"/>
      <c r="AD27" s="8"/>
      <c r="AE27" s="8"/>
    </row>
    <row r="28" spans="1:31">
      <c r="A28" s="80"/>
      <c r="B28" s="8"/>
      <c r="C28" s="8"/>
      <c r="D28" s="8"/>
      <c r="E28" s="80"/>
      <c r="F28" s="8"/>
      <c r="G28" s="13" t="str">
        <f>$R$11</f>
        <v>薑</v>
      </c>
      <c r="H28" s="184">
        <v>0.05</v>
      </c>
      <c r="I28" s="79" t="s">
        <v>53</v>
      </c>
      <c r="J28" s="8"/>
      <c r="K28" s="13" t="str">
        <f>$R$11</f>
        <v>薑</v>
      </c>
      <c r="L28" s="184">
        <v>0.05</v>
      </c>
      <c r="M28" s="79"/>
      <c r="N28" s="8"/>
      <c r="R28" s="8"/>
      <c r="S28" s="8"/>
      <c r="T28" s="80"/>
      <c r="U28" s="8"/>
      <c r="X28" s="32" t="s">
        <v>53</v>
      </c>
      <c r="Y28" s="72"/>
      <c r="Z28" s="8"/>
      <c r="AA28" s="8"/>
      <c r="AB28" s="8"/>
      <c r="AC28" s="8"/>
      <c r="AD28" s="8"/>
      <c r="AE28" s="8"/>
    </row>
    <row r="29" spans="1:31">
      <c r="A29" s="152"/>
      <c r="B29" s="151"/>
      <c r="C29" s="151"/>
      <c r="D29" s="151"/>
      <c r="E29" s="152"/>
      <c r="F29" s="151"/>
      <c r="G29" s="151"/>
      <c r="H29" s="151"/>
      <c r="I29" s="152"/>
      <c r="J29" s="151"/>
      <c r="K29" s="87"/>
      <c r="M29" s="89"/>
      <c r="N29" s="87"/>
      <c r="O29" s="87"/>
      <c r="P29" s="87"/>
      <c r="Q29" s="87"/>
      <c r="R29" s="87"/>
      <c r="S29" s="87"/>
      <c r="T29" s="88"/>
      <c r="U29" s="87"/>
      <c r="V29" s="87"/>
      <c r="W29" s="87"/>
      <c r="X29" s="151"/>
      <c r="Y29" s="72"/>
    </row>
    <row r="30" spans="1:31">
      <c r="A30" s="117">
        <f>國中!A7</f>
        <v>40704</v>
      </c>
      <c r="B30" s="8" t="str">
        <f>B7</f>
        <v>芝麻飯</v>
      </c>
      <c r="C30" s="8" t="str">
        <f>LEFT(C7,1)</f>
        <v>米</v>
      </c>
      <c r="D30" s="8">
        <v>10</v>
      </c>
      <c r="E30" s="79" t="s">
        <v>53</v>
      </c>
      <c r="F30" t="str">
        <f>F7</f>
        <v>瓜仔麵筋</v>
      </c>
      <c r="G30" s="8" t="str">
        <f>LEFT(G7,2)</f>
        <v>醬瓜</v>
      </c>
      <c r="H30" s="8">
        <v>6</v>
      </c>
      <c r="I30" s="79" t="s">
        <v>53</v>
      </c>
      <c r="J30" s="8" t="str">
        <f>J7</f>
        <v>清炒花椰</v>
      </c>
      <c r="K30" s="333" t="str">
        <f>LEFT(K7,5)</f>
        <v>冷凍花椰菜</v>
      </c>
      <c r="L30" s="285">
        <v>5</v>
      </c>
      <c r="M30" s="79" t="s">
        <v>53</v>
      </c>
      <c r="N30" s="8" t="str">
        <f>N7</f>
        <v>香滷豆腐</v>
      </c>
      <c r="O30" s="8" t="s">
        <v>252</v>
      </c>
      <c r="P30" s="8">
        <v>5</v>
      </c>
      <c r="Q30" s="79" t="s">
        <v>53</v>
      </c>
      <c r="R30" s="67" t="s">
        <v>108</v>
      </c>
      <c r="S30" s="8">
        <v>7</v>
      </c>
      <c r="T30" s="79" t="s">
        <v>53</v>
      </c>
      <c r="U30" s="8" t="str">
        <f>U7</f>
        <v>蘿蔔湯</v>
      </c>
      <c r="V30" s="8" t="s">
        <v>74</v>
      </c>
      <c r="W30" s="33">
        <v>4</v>
      </c>
      <c r="X30" s="32" t="s">
        <v>53</v>
      </c>
      <c r="Y30" s="73">
        <v>5.8</v>
      </c>
      <c r="Z30" s="73">
        <v>2.2000000000000002</v>
      </c>
      <c r="AA30" s="73">
        <v>2.6</v>
      </c>
      <c r="AB30" s="73">
        <v>2.4</v>
      </c>
      <c r="AC30" s="73">
        <v>712</v>
      </c>
      <c r="AD30" s="73">
        <v>233</v>
      </c>
      <c r="AE30" s="73">
        <v>216</v>
      </c>
    </row>
    <row r="31" spans="1:31">
      <c r="A31" s="252">
        <f>WEEKDAY(A30,1)</f>
        <v>6</v>
      </c>
      <c r="C31" s="8" t="str">
        <f>RIGHT(C7,5)</f>
        <v>芝麻(熟)</v>
      </c>
      <c r="D31" s="28">
        <v>0.01</v>
      </c>
      <c r="E31" s="79" t="s">
        <v>53</v>
      </c>
      <c r="G31" s="30" t="s">
        <v>251</v>
      </c>
      <c r="H31" s="30">
        <v>1</v>
      </c>
      <c r="I31" s="79" t="s">
        <v>53</v>
      </c>
      <c r="K31" s="30" t="s">
        <v>56</v>
      </c>
      <c r="L31" s="71">
        <v>0.5</v>
      </c>
      <c r="M31" s="79" t="s">
        <v>53</v>
      </c>
      <c r="O31" s="30" t="s">
        <v>253</v>
      </c>
      <c r="P31" s="8"/>
      <c r="Q31" s="79" t="s">
        <v>53</v>
      </c>
      <c r="R31" s="13" t="str">
        <f>$R$11</f>
        <v>薑</v>
      </c>
      <c r="S31" s="28">
        <v>0.05</v>
      </c>
      <c r="T31" s="79" t="s">
        <v>53</v>
      </c>
      <c r="V31" s="30" t="s">
        <v>56</v>
      </c>
      <c r="W31" s="8">
        <v>1</v>
      </c>
      <c r="X31" s="32" t="s">
        <v>53</v>
      </c>
      <c r="Y31" s="72"/>
      <c r="Z31" s="8"/>
      <c r="AA31" s="8"/>
      <c r="AB31" s="8"/>
      <c r="AC31" s="8"/>
      <c r="AD31" s="8"/>
      <c r="AE31" s="8"/>
    </row>
    <row r="32" spans="1:31">
      <c r="A32" s="80" t="str">
        <f>A7</f>
        <v>R5</v>
      </c>
      <c r="G32" s="13" t="str">
        <f>$R$11</f>
        <v>薑</v>
      </c>
      <c r="H32" s="184">
        <v>0.05</v>
      </c>
      <c r="I32" s="79" t="s">
        <v>53</v>
      </c>
      <c r="K32" s="13" t="str">
        <f>$R$11</f>
        <v>薑</v>
      </c>
      <c r="L32" s="184">
        <v>0.05</v>
      </c>
      <c r="M32" s="79" t="s">
        <v>53</v>
      </c>
      <c r="O32" s="13" t="str">
        <f>$R$11</f>
        <v>薑</v>
      </c>
      <c r="P32" s="184">
        <v>0.05</v>
      </c>
      <c r="Q32" s="79" t="s">
        <v>53</v>
      </c>
      <c r="V32" s="30" t="s">
        <v>80</v>
      </c>
      <c r="W32" s="417">
        <v>0.02</v>
      </c>
      <c r="X32" s="32" t="s">
        <v>53</v>
      </c>
      <c r="Y32" s="72"/>
      <c r="Z32" s="8"/>
      <c r="AA32" s="8"/>
      <c r="AB32" s="8"/>
      <c r="AC32" s="8"/>
      <c r="AD32" s="8"/>
      <c r="AE32" s="8"/>
    </row>
    <row r="33" spans="1:31">
      <c r="A33" s="80"/>
      <c r="I33" s="79" t="s">
        <v>53</v>
      </c>
      <c r="M33" s="80"/>
      <c r="Q33" s="79" t="s">
        <v>53</v>
      </c>
      <c r="W33" s="8"/>
      <c r="X33" s="8"/>
      <c r="Y33" s="72"/>
      <c r="Z33" s="8"/>
      <c r="AA33" s="8"/>
      <c r="AB33" s="8"/>
      <c r="AC33" s="8"/>
      <c r="AD33" s="8"/>
      <c r="AE33" s="8"/>
    </row>
    <row r="34" spans="1:31">
      <c r="A34" s="80"/>
      <c r="M34" s="80"/>
      <c r="X34" s="80"/>
      <c r="Y34" s="72"/>
      <c r="Z34" s="8"/>
      <c r="AA34" s="8"/>
      <c r="AB34" s="8"/>
      <c r="AC34" s="8"/>
      <c r="AD34" s="8"/>
      <c r="AE34" s="8"/>
    </row>
  </sheetData>
  <mergeCells count="15">
    <mergeCell ref="G3:I3"/>
    <mergeCell ref="K4:M4"/>
    <mergeCell ref="O4:Q4"/>
    <mergeCell ref="K7:M7"/>
    <mergeCell ref="G5:I5"/>
    <mergeCell ref="G6:I6"/>
    <mergeCell ref="O6:Q6"/>
    <mergeCell ref="G4:I4"/>
    <mergeCell ref="O3:Q3"/>
    <mergeCell ref="O5:Q5"/>
    <mergeCell ref="G7:I7"/>
    <mergeCell ref="O7:Q7"/>
    <mergeCell ref="K3:M3"/>
    <mergeCell ref="K5:M5"/>
    <mergeCell ref="K6:M6"/>
  </mergeCells>
  <phoneticPr fontId="1" type="noConversion"/>
  <pageMargins left="0" right="0" top="0" bottom="0" header="0" footer="0"/>
  <pageSetup paperSize="9" scale="89" orientation="landscape" r:id="rId1"/>
  <colBreaks count="1" manualBreakCount="1">
    <brk id="31" max="32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9"/>
  <sheetViews>
    <sheetView view="pageBreakPreview" topLeftCell="A7" zoomScale="120" zoomScaleNormal="100" zoomScaleSheetLayoutView="120" workbookViewId="0">
      <selection activeCell="I9" sqref="I9"/>
    </sheetView>
  </sheetViews>
  <sheetFormatPr defaultRowHeight="16.5"/>
  <cols>
    <col min="1" max="1" width="5" customWidth="1"/>
    <col min="3" max="3" width="8.625" customWidth="1"/>
    <col min="4" max="4" width="2.75" customWidth="1"/>
    <col min="5" max="5" width="2.625" customWidth="1"/>
    <col min="6" max="6" width="9.375" customWidth="1"/>
    <col min="8" max="8" width="5.25" customWidth="1"/>
    <col min="9" max="9" width="2.625" customWidth="1"/>
    <col min="10" max="10" width="9.75" customWidth="1"/>
    <col min="11" max="11" width="10.875" customWidth="1"/>
    <col min="12" max="12" width="4.875" customWidth="1"/>
    <col min="13" max="13" width="3" customWidth="1"/>
    <col min="14" max="14" width="9.5" customWidth="1"/>
    <col min="15" max="15" width="11.375" customWidth="1"/>
    <col min="16" max="16" width="4.875" customWidth="1"/>
    <col min="17" max="17" width="2.75" customWidth="1"/>
    <col min="18" max="18" width="4.625" customWidth="1"/>
    <col min="19" max="19" width="2.875" hidden="1" customWidth="1"/>
    <col min="20" max="20" width="2.75" hidden="1" customWidth="1"/>
    <col min="22" max="22" width="8.875" customWidth="1"/>
    <col min="23" max="23" width="4.875" customWidth="1"/>
    <col min="24" max="24" width="2.625" customWidth="1"/>
    <col min="25" max="26" width="3.125" customWidth="1"/>
    <col min="27" max="27" width="2.75" customWidth="1"/>
    <col min="28" max="28" width="3.25" customWidth="1"/>
    <col min="29" max="29" width="2.875" customWidth="1"/>
    <col min="30" max="30" width="2.75" customWidth="1"/>
    <col min="31" max="31" width="2.625" customWidth="1"/>
  </cols>
  <sheetData>
    <row r="1" spans="1:31">
      <c r="A1" s="129">
        <v>110</v>
      </c>
      <c r="B1" s="129" t="s">
        <v>49</v>
      </c>
      <c r="C1" s="129" t="str">
        <f>國中!H1</f>
        <v>國民中學</v>
      </c>
      <c r="D1" s="129"/>
      <c r="E1" s="129" t="str">
        <f>國中!K1</f>
        <v>素食菜單</v>
      </c>
      <c r="F1" s="129"/>
      <c r="G1" s="129" t="s">
        <v>233</v>
      </c>
      <c r="H1" s="129"/>
      <c r="I1" s="130"/>
      <c r="J1" s="129"/>
      <c r="K1" s="129"/>
      <c r="L1" s="129"/>
      <c r="M1" s="129"/>
      <c r="N1" s="129"/>
      <c r="O1" s="129"/>
      <c r="P1" s="129"/>
      <c r="Q1" s="129"/>
      <c r="R1" s="129"/>
      <c r="S1" s="129"/>
      <c r="T1" s="129"/>
      <c r="U1" s="129"/>
      <c r="V1" s="129"/>
      <c r="W1" s="129"/>
      <c r="X1" s="129"/>
      <c r="Y1" s="129"/>
      <c r="Z1" s="129"/>
      <c r="AA1" s="129"/>
      <c r="AB1" s="129"/>
      <c r="AC1" s="129"/>
      <c r="AD1" s="129"/>
      <c r="AE1" s="129"/>
    </row>
    <row r="2" spans="1:31">
      <c r="A2" s="131" t="s">
        <v>20</v>
      </c>
      <c r="B2" s="132" t="s">
        <v>116</v>
      </c>
      <c r="C2" s="133" t="s">
        <v>117</v>
      </c>
      <c r="D2" s="134"/>
      <c r="E2" s="135"/>
      <c r="F2" s="136" t="s">
        <v>113</v>
      </c>
      <c r="G2" s="137" t="s">
        <v>114</v>
      </c>
      <c r="H2" s="138"/>
      <c r="I2" s="139"/>
      <c r="J2" s="140" t="s">
        <v>118</v>
      </c>
      <c r="K2" s="133" t="s">
        <v>115</v>
      </c>
      <c r="L2" s="134"/>
      <c r="M2" s="135"/>
      <c r="N2" s="141" t="s">
        <v>8</v>
      </c>
      <c r="O2" s="142" t="s">
        <v>9</v>
      </c>
      <c r="P2" s="142"/>
      <c r="Q2" s="143"/>
      <c r="R2" s="145" t="s">
        <v>10</v>
      </c>
      <c r="S2" s="145"/>
      <c r="T2" s="144"/>
      <c r="U2" s="143" t="s">
        <v>11</v>
      </c>
      <c r="V2" s="142" t="s">
        <v>12</v>
      </c>
      <c r="W2" s="146"/>
      <c r="X2" s="189"/>
      <c r="Y2" s="129"/>
      <c r="Z2" s="129"/>
      <c r="AA2" s="129"/>
      <c r="AB2" s="129"/>
      <c r="AC2" s="129"/>
      <c r="AD2" s="129"/>
      <c r="AE2" s="129"/>
    </row>
    <row r="3" spans="1:31" ht="28.5" customHeight="1">
      <c r="A3" s="335" t="str">
        <f>國中!C8</f>
        <v>S1</v>
      </c>
      <c r="B3" s="334" t="str">
        <f>國中!D8</f>
        <v>白米飯</v>
      </c>
      <c r="C3" s="355" t="str">
        <f>國中!E8</f>
        <v>米</v>
      </c>
      <c r="D3" s="147"/>
      <c r="E3" s="147"/>
      <c r="F3" s="77" t="str">
        <f>國中!F8</f>
        <v>豉香油腐</v>
      </c>
      <c r="G3" s="401" t="str">
        <f>國中!G8</f>
        <v>油豆腐 白蘿蔔 胡蘿蔔 豆豉 薑</v>
      </c>
      <c r="H3" s="402"/>
      <c r="I3" s="402"/>
      <c r="J3" s="77" t="str">
        <f>國中!H8</f>
        <v>豆皮豆芽</v>
      </c>
      <c r="K3" s="403" t="str">
        <f>國中!I8</f>
        <v>豆皮 豆芽菜 乾香菇 薑</v>
      </c>
      <c r="L3" s="404"/>
      <c r="M3" s="405"/>
      <c r="N3" s="77" t="str">
        <f>國中!K8</f>
        <v>蜜汁豆干</v>
      </c>
      <c r="O3" s="402" t="str">
        <f>國中!L8</f>
        <v>豆干 滷包</v>
      </c>
      <c r="P3" s="402"/>
      <c r="Q3" s="406"/>
      <c r="R3" s="340" t="s">
        <v>10</v>
      </c>
      <c r="S3" s="149"/>
      <c r="T3" s="287"/>
      <c r="U3" s="120" t="str">
        <f>國中!N8</f>
        <v>金針湯</v>
      </c>
      <c r="V3" s="399" t="str">
        <f>國中!O8</f>
        <v>乾金針 榨菜</v>
      </c>
      <c r="W3" s="399"/>
      <c r="X3" s="400"/>
      <c r="Y3" s="129"/>
      <c r="Z3" s="129"/>
      <c r="AA3" s="129"/>
      <c r="AB3" s="129"/>
      <c r="AC3" s="129"/>
      <c r="AD3" s="129"/>
      <c r="AE3" s="129"/>
    </row>
    <row r="4" spans="1:31" ht="31.5" customHeight="1">
      <c r="A4" s="336" t="str">
        <f>國中!C9</f>
        <v>S2</v>
      </c>
      <c r="B4" s="337" t="str">
        <f>國中!D9</f>
        <v>糙米飯</v>
      </c>
      <c r="C4" s="356" t="str">
        <f>國中!E9</f>
        <v>米 糙米</v>
      </c>
      <c r="D4" s="147"/>
      <c r="E4" s="147"/>
      <c r="F4" s="77" t="str">
        <f>國中!F9</f>
        <v>香滷麵腸</v>
      </c>
      <c r="G4" s="401" t="str">
        <f>國中!G9</f>
        <v>麵腸</v>
      </c>
      <c r="H4" s="402"/>
      <c r="I4" s="402"/>
      <c r="J4" s="77" t="str">
        <f>國中!H9</f>
        <v>茄汁豆腐</v>
      </c>
      <c r="K4" s="403" t="str">
        <f>國中!I9</f>
        <v>豆腐 番茄醬</v>
      </c>
      <c r="L4" s="404"/>
      <c r="M4" s="405"/>
      <c r="N4" s="77" t="str">
        <f>國中!K9</f>
        <v>蔬香冬粉</v>
      </c>
      <c r="O4" s="402" t="str">
        <f>國中!L9</f>
        <v>雞蛋 冬粉 時蔬 乾木耳 薑</v>
      </c>
      <c r="P4" s="402"/>
      <c r="Q4" s="406"/>
      <c r="R4" s="341" t="s">
        <v>10</v>
      </c>
      <c r="S4" s="288"/>
      <c r="T4" s="292"/>
      <c r="U4" s="120" t="str">
        <f>國中!N9</f>
        <v>時瓜湯</v>
      </c>
      <c r="V4" s="399" t="str">
        <f>國中!O9</f>
        <v>時瓜 紅蘿蔔 薑</v>
      </c>
      <c r="W4" s="399"/>
      <c r="X4" s="400"/>
      <c r="Y4" s="129"/>
      <c r="Z4" s="129"/>
      <c r="AA4" s="129"/>
      <c r="AB4" s="129"/>
      <c r="AC4" s="129"/>
      <c r="AD4" s="129"/>
      <c r="AE4" s="129"/>
    </row>
    <row r="5" spans="1:31" ht="31.5" customHeight="1">
      <c r="A5" s="339" t="str">
        <f>國中!C10</f>
        <v>S3</v>
      </c>
      <c r="B5" s="338" t="str">
        <f>國中!D10</f>
        <v>炊粉特餐</v>
      </c>
      <c r="C5" s="357" t="str">
        <f>國中!E10</f>
        <v>米粉</v>
      </c>
      <c r="D5" s="147"/>
      <c r="E5" s="147"/>
      <c r="F5" s="77" t="str">
        <f>國中!F10</f>
        <v>滷蛋</v>
      </c>
      <c r="G5" s="401" t="str">
        <f>國中!G10</f>
        <v>雞蛋</v>
      </c>
      <c r="H5" s="402"/>
      <c r="I5" s="402"/>
      <c r="J5" s="77" t="str">
        <f>國中!H10</f>
        <v>炊粉配料</v>
      </c>
      <c r="K5" s="403" t="str">
        <f>國中!I10</f>
        <v>素絞肉 紅蘿蔔 乾香菇 時蔬  薑</v>
      </c>
      <c r="L5" s="404"/>
      <c r="M5" s="405"/>
      <c r="N5" s="77" t="str">
        <f>國中!K10</f>
        <v>包子</v>
      </c>
      <c r="O5" s="402" t="str">
        <f>國中!L10</f>
        <v>冷凍包子</v>
      </c>
      <c r="P5" s="402"/>
      <c r="Q5" s="406"/>
      <c r="R5" s="342" t="s">
        <v>10</v>
      </c>
      <c r="S5" s="290"/>
      <c r="T5" s="291"/>
      <c r="U5" s="120" t="str">
        <f>國中!N10</f>
        <v>大滷湯</v>
      </c>
      <c r="V5" s="399" t="str">
        <f>國中!O10</f>
        <v>蛋 筍絲 時蔬 紅蘿蔔 乾木耳</v>
      </c>
      <c r="W5" s="399"/>
      <c r="X5" s="400"/>
      <c r="Y5" s="129"/>
      <c r="Z5" s="129"/>
      <c r="AA5" s="129"/>
      <c r="AB5" s="129"/>
      <c r="AC5" s="129"/>
      <c r="AD5" s="129"/>
      <c r="AE5" s="129"/>
    </row>
    <row r="6" spans="1:31" ht="36" customHeight="1">
      <c r="A6" s="335" t="str">
        <f>國中!C11</f>
        <v>S4</v>
      </c>
      <c r="B6" s="337" t="str">
        <f>國中!D11</f>
        <v>糙米飯</v>
      </c>
      <c r="C6" s="355" t="str">
        <f>國中!E11</f>
        <v>米 糙米</v>
      </c>
      <c r="D6" s="147"/>
      <c r="E6" s="147"/>
      <c r="F6" s="77" t="str">
        <f>國中!F11</f>
        <v>洋芋毛豆</v>
      </c>
      <c r="G6" s="401" t="str">
        <f>國中!G11</f>
        <v>毛豆 馬鈴薯 紅蘿蔔 薑</v>
      </c>
      <c r="H6" s="402"/>
      <c r="I6" s="402"/>
      <c r="J6" s="77" t="str">
        <f>國中!H11</f>
        <v>枸杞甘藍</v>
      </c>
      <c r="K6" s="403" t="str">
        <f>國中!I11</f>
        <v>甘藍 枸杞 薑</v>
      </c>
      <c r="L6" s="404"/>
      <c r="M6" s="405"/>
      <c r="N6" s="77" t="str">
        <f>國中!K11</f>
        <v>三色炒蛋</v>
      </c>
      <c r="O6" s="402" t="str">
        <f>國中!L11</f>
        <v>雞蛋 三色豆</v>
      </c>
      <c r="P6" s="402"/>
      <c r="Q6" s="406"/>
      <c r="R6" s="342" t="s">
        <v>10</v>
      </c>
      <c r="S6" s="288"/>
      <c r="T6" s="289"/>
      <c r="U6" s="120" t="str">
        <f>國中!N11</f>
        <v>冬瓜西米露</v>
      </c>
      <c r="V6" s="399" t="str">
        <f>國中!O11</f>
        <v>冬瓜糖磚 西谷米 紅砂糖</v>
      </c>
      <c r="W6" s="399"/>
      <c r="X6" s="400"/>
      <c r="Y6" s="129"/>
      <c r="Z6" s="129"/>
      <c r="AA6" s="129"/>
      <c r="AB6" s="129"/>
      <c r="AC6" s="129"/>
      <c r="AD6" s="129"/>
      <c r="AE6" s="129"/>
    </row>
    <row r="7" spans="1:31" ht="36" customHeight="1">
      <c r="A7" s="364" t="str">
        <f>國中!C12</f>
        <v>S5</v>
      </c>
      <c r="B7" s="363" t="str">
        <f>國中!D12</f>
        <v>小米飯</v>
      </c>
      <c r="C7" s="356" t="str">
        <f>國中!E12</f>
        <v>米 小米</v>
      </c>
      <c r="D7" s="148"/>
      <c r="E7" s="360"/>
      <c r="F7" s="361" t="str">
        <f>國中!F12</f>
        <v>花生麵筋</v>
      </c>
      <c r="G7" s="393" t="str">
        <f>國中!G12</f>
        <v>熟花生 麵筋 薑</v>
      </c>
      <c r="H7" s="394"/>
      <c r="I7" s="395"/>
      <c r="J7" s="361" t="str">
        <f>國中!H12</f>
        <v>豆皮海帶</v>
      </c>
      <c r="K7" s="396" t="str">
        <f>國中!I12</f>
        <v>海帶 豆皮 薑</v>
      </c>
      <c r="L7" s="397"/>
      <c r="M7" s="398"/>
      <c r="N7" s="361" t="str">
        <f>國中!K12</f>
        <v>清炒瓜苗</v>
      </c>
      <c r="O7" s="393" t="str">
        <f>國中!L12</f>
        <v>隼人瓜苗 紅蘿蔔 薑</v>
      </c>
      <c r="P7" s="394"/>
      <c r="Q7" s="395"/>
      <c r="R7" s="342" t="s">
        <v>109</v>
      </c>
      <c r="S7" s="288"/>
      <c r="T7" s="289"/>
      <c r="U7" s="120" t="str">
        <f>國中!N12</f>
        <v>時蔬湯</v>
      </c>
      <c r="V7" s="399" t="str">
        <f>國中!O12</f>
        <v>時蔬 紅蘿蔔 薑</v>
      </c>
      <c r="W7" s="399"/>
      <c r="X7" s="400"/>
      <c r="Y7" s="129"/>
      <c r="Z7" s="129"/>
      <c r="AA7" s="129"/>
      <c r="AB7" s="129"/>
      <c r="AC7" s="129"/>
      <c r="AD7" s="129"/>
      <c r="AE7" s="129"/>
    </row>
    <row r="8" spans="1:31">
      <c r="A8" s="130"/>
      <c r="B8" s="362" t="s">
        <v>52</v>
      </c>
      <c r="C8" s="358" t="s">
        <v>356</v>
      </c>
      <c r="D8" s="359"/>
      <c r="E8" s="150"/>
      <c r="F8" s="130"/>
      <c r="G8" s="130"/>
      <c r="H8" s="365"/>
      <c r="I8" s="130" t="str">
        <f>國中R!I8</f>
        <v>其中每周供應特餐一次，當日主食及副菜一得混搭供應，國中4菜1湯，國小3菜1湯</v>
      </c>
      <c r="J8" s="130"/>
      <c r="K8" s="130"/>
      <c r="L8" s="130"/>
      <c r="M8" s="130"/>
      <c r="N8" s="130"/>
      <c r="O8" s="130"/>
      <c r="P8" s="130"/>
      <c r="Q8" s="130"/>
      <c r="R8" s="343"/>
      <c r="S8" s="286"/>
      <c r="T8" s="130"/>
      <c r="U8" s="130"/>
      <c r="V8" s="130"/>
      <c r="W8" s="130"/>
      <c r="X8" s="130"/>
      <c r="Y8" s="130"/>
      <c r="Z8" s="130"/>
      <c r="AA8" s="130"/>
      <c r="AB8" s="130"/>
      <c r="AC8" s="130"/>
      <c r="AD8" s="130"/>
      <c r="AE8" s="130"/>
    </row>
    <row r="9" spans="1:31" ht="24.75">
      <c r="A9" s="123" t="s">
        <v>20</v>
      </c>
      <c r="B9" s="94" t="s">
        <v>2</v>
      </c>
      <c r="C9" s="124"/>
      <c r="D9" s="87"/>
      <c r="E9" s="87"/>
      <c r="F9" s="125" t="s">
        <v>4</v>
      </c>
      <c r="G9" s="87"/>
      <c r="H9" s="87"/>
      <c r="I9" s="87"/>
      <c r="J9" s="125" t="s">
        <v>6</v>
      </c>
      <c r="K9" s="87"/>
      <c r="L9" s="87"/>
      <c r="M9" s="87"/>
      <c r="N9" s="126" t="s">
        <v>8</v>
      </c>
      <c r="O9" s="87"/>
      <c r="P9" s="87"/>
      <c r="Q9" s="88"/>
      <c r="R9" s="127" t="s">
        <v>10</v>
      </c>
      <c r="S9" s="87"/>
      <c r="T9" s="88"/>
      <c r="U9" s="95" t="s">
        <v>11</v>
      </c>
      <c r="V9" s="87"/>
      <c r="W9" s="87"/>
      <c r="X9" s="68"/>
      <c r="Y9" s="204" t="s">
        <v>13</v>
      </c>
      <c r="Z9" s="205" t="s">
        <v>61</v>
      </c>
      <c r="AA9" s="293" t="s">
        <v>15</v>
      </c>
      <c r="AB9" s="205" t="s">
        <v>18</v>
      </c>
      <c r="AC9" s="293" t="s">
        <v>19</v>
      </c>
      <c r="AD9" s="294" t="s">
        <v>59</v>
      </c>
      <c r="AE9" s="295" t="s">
        <v>60</v>
      </c>
    </row>
    <row r="10" spans="1:31">
      <c r="A10" s="115">
        <f>國中!A8</f>
        <v>40707</v>
      </c>
      <c r="B10" s="70" t="str">
        <f>B3</f>
        <v>白米飯</v>
      </c>
      <c r="C10" s="22" t="str">
        <f>C3</f>
        <v>米</v>
      </c>
      <c r="D10" s="71">
        <v>10</v>
      </c>
      <c r="E10" s="32" t="s">
        <v>53</v>
      </c>
      <c r="F10" s="128" t="str">
        <f>F3</f>
        <v>豉香油腐</v>
      </c>
      <c r="G10" s="8" t="str">
        <f>LEFT(G3,2)</f>
        <v>油豆</v>
      </c>
      <c r="H10" s="33">
        <v>6</v>
      </c>
      <c r="I10" s="32" t="s">
        <v>53</v>
      </c>
      <c r="J10" s="128" t="str">
        <f>J3</f>
        <v>豆皮豆芽</v>
      </c>
      <c r="K10" s="8" t="str">
        <f>LEFT(K3,2)</f>
        <v>豆皮</v>
      </c>
      <c r="L10" s="33">
        <v>1</v>
      </c>
      <c r="M10" s="32" t="s">
        <v>53</v>
      </c>
      <c r="N10" s="128" t="str">
        <f>N3</f>
        <v>蜜汁豆干</v>
      </c>
      <c r="O10" s="30" t="s">
        <v>256</v>
      </c>
      <c r="P10">
        <v>4.5</v>
      </c>
      <c r="Q10" s="79" t="s">
        <v>53</v>
      </c>
      <c r="R10" s="121" t="s">
        <v>10</v>
      </c>
      <c r="S10" s="8">
        <v>7</v>
      </c>
      <c r="T10" s="79" t="s">
        <v>53</v>
      </c>
      <c r="U10" s="83" t="str">
        <f>U3</f>
        <v>金針湯</v>
      </c>
      <c r="V10" t="s">
        <v>144</v>
      </c>
      <c r="W10">
        <v>0.1</v>
      </c>
      <c r="X10" s="187" t="s">
        <v>53</v>
      </c>
      <c r="Y10" s="166">
        <v>5.5</v>
      </c>
      <c r="Z10" s="166">
        <v>2.1</v>
      </c>
      <c r="AA10" s="166">
        <v>2.5</v>
      </c>
      <c r="AB10" s="166">
        <v>2.5</v>
      </c>
      <c r="AC10" s="166">
        <v>727</v>
      </c>
      <c r="AD10" s="166">
        <v>262</v>
      </c>
      <c r="AE10" s="166">
        <v>115</v>
      </c>
    </row>
    <row r="11" spans="1:31">
      <c r="A11" s="167">
        <f>WEEKDAY(A10,1)</f>
        <v>2</v>
      </c>
      <c r="B11" s="8"/>
      <c r="C11" s="8"/>
      <c r="D11" s="8"/>
      <c r="E11" s="8"/>
      <c r="F11" s="72"/>
      <c r="G11" s="8" t="s">
        <v>147</v>
      </c>
      <c r="H11" s="8">
        <v>3</v>
      </c>
      <c r="I11" s="32" t="s">
        <v>53</v>
      </c>
      <c r="J11" s="72"/>
      <c r="K11" s="8" t="s">
        <v>161</v>
      </c>
      <c r="L11" s="34">
        <v>5</v>
      </c>
      <c r="M11" s="32" t="s">
        <v>53</v>
      </c>
      <c r="N11" s="72"/>
      <c r="O11" s="30" t="s">
        <v>257</v>
      </c>
      <c r="Q11" s="79" t="s">
        <v>53</v>
      </c>
      <c r="R11" s="119" t="s">
        <v>351</v>
      </c>
      <c r="S11" s="28">
        <v>0.05</v>
      </c>
      <c r="T11" s="79" t="s">
        <v>53</v>
      </c>
      <c r="U11" s="8"/>
      <c r="V11" t="s">
        <v>145</v>
      </c>
      <c r="W11">
        <v>0.6</v>
      </c>
      <c r="X11" s="168" t="s">
        <v>53</v>
      </c>
      <c r="Y11" s="158"/>
      <c r="Z11" s="8"/>
      <c r="AA11" s="8"/>
      <c r="AB11" s="8"/>
      <c r="AC11" s="8"/>
      <c r="AD11" s="8"/>
      <c r="AE11" s="27"/>
    </row>
    <row r="12" spans="1:31">
      <c r="A12" s="116" t="str">
        <f>A3</f>
        <v>S1</v>
      </c>
      <c r="B12" s="8"/>
      <c r="C12" s="8"/>
      <c r="D12" s="8"/>
      <c r="E12" s="8"/>
      <c r="F12" s="72"/>
      <c r="G12" s="8" t="s">
        <v>142</v>
      </c>
      <c r="H12" s="8">
        <v>1</v>
      </c>
      <c r="I12" s="32" t="s">
        <v>53</v>
      </c>
      <c r="K12" s="30" t="s">
        <v>355</v>
      </c>
      <c r="L12" s="30">
        <v>1</v>
      </c>
      <c r="M12" s="32" t="s">
        <v>53</v>
      </c>
      <c r="N12" s="72"/>
      <c r="O12" s="13"/>
      <c r="P12" s="184"/>
      <c r="Q12" s="79" t="s">
        <v>53</v>
      </c>
      <c r="R12" s="80"/>
      <c r="S12" s="8"/>
      <c r="T12" s="80"/>
      <c r="U12" s="8"/>
      <c r="X12" s="168" t="s">
        <v>53</v>
      </c>
      <c r="Y12" s="158"/>
      <c r="Z12" s="8"/>
      <c r="AA12" s="8"/>
      <c r="AB12" s="8"/>
      <c r="AC12" s="8"/>
      <c r="AD12" s="8"/>
      <c r="AE12" s="27"/>
    </row>
    <row r="13" spans="1:31">
      <c r="A13" s="116"/>
      <c r="B13" s="8"/>
      <c r="C13" s="8"/>
      <c r="D13" s="8"/>
      <c r="E13" s="8"/>
      <c r="F13" s="72"/>
      <c r="G13" s="13" t="str">
        <f>$R$11</f>
        <v>薑</v>
      </c>
      <c r="H13" s="184">
        <v>0.05</v>
      </c>
      <c r="I13" s="32" t="s">
        <v>53</v>
      </c>
      <c r="J13" s="72"/>
      <c r="K13" s="13" t="str">
        <f>$R$11</f>
        <v>薑</v>
      </c>
      <c r="L13" s="184">
        <v>0.05</v>
      </c>
      <c r="M13" s="32" t="s">
        <v>53</v>
      </c>
      <c r="N13" s="72"/>
      <c r="O13" s="8"/>
      <c r="P13" s="8"/>
      <c r="Q13" s="79"/>
      <c r="R13" s="80"/>
      <c r="S13" s="8"/>
      <c r="T13" s="80"/>
      <c r="U13" s="8"/>
      <c r="X13" s="168" t="s">
        <v>53</v>
      </c>
      <c r="Y13" s="158"/>
      <c r="Z13" s="8"/>
      <c r="AA13" s="8"/>
      <c r="AB13" s="8"/>
      <c r="AC13" s="8"/>
      <c r="AD13" s="8"/>
      <c r="AE13" s="27"/>
    </row>
    <row r="14" spans="1:31">
      <c r="A14" s="80"/>
      <c r="B14" s="8"/>
      <c r="C14" s="8"/>
      <c r="D14" s="8"/>
      <c r="E14" s="8"/>
      <c r="F14" s="72"/>
      <c r="G14" s="30" t="s">
        <v>254</v>
      </c>
      <c r="J14" s="72"/>
      <c r="M14" s="32" t="s">
        <v>53</v>
      </c>
      <c r="N14" s="72"/>
      <c r="Q14" s="79" t="s">
        <v>53</v>
      </c>
      <c r="R14" s="80"/>
      <c r="S14" s="8"/>
      <c r="T14" s="80"/>
      <c r="U14" s="8"/>
      <c r="V14" s="8"/>
      <c r="W14" s="8"/>
      <c r="X14" s="168"/>
      <c r="Y14" s="158"/>
      <c r="Z14" s="8"/>
      <c r="AA14" s="8"/>
      <c r="AB14" s="8"/>
      <c r="AC14" s="8"/>
      <c r="AD14" s="8"/>
      <c r="AE14" s="27"/>
    </row>
    <row r="15" spans="1:31">
      <c r="A15" s="88"/>
      <c r="B15" s="87"/>
      <c r="C15" s="87"/>
      <c r="D15" s="87"/>
      <c r="E15" s="87"/>
      <c r="F15" s="93"/>
      <c r="G15" s="87"/>
      <c r="H15" s="87"/>
      <c r="I15" s="87"/>
      <c r="J15" s="93"/>
      <c r="K15" s="87"/>
      <c r="L15" s="87"/>
      <c r="M15" s="122" t="s">
        <v>53</v>
      </c>
      <c r="N15" s="93"/>
      <c r="O15" s="87"/>
      <c r="P15" s="87"/>
      <c r="Q15" s="88"/>
      <c r="R15" s="88"/>
      <c r="S15" s="87"/>
      <c r="T15" s="88"/>
      <c r="U15" s="93"/>
      <c r="V15" s="87"/>
      <c r="W15" s="87"/>
      <c r="X15" s="178"/>
      <c r="Y15" s="158"/>
      <c r="Z15" s="8"/>
      <c r="AA15" s="8"/>
      <c r="AB15" s="8"/>
      <c r="AC15" s="8"/>
      <c r="AD15" s="8"/>
      <c r="AE15" s="27"/>
    </row>
    <row r="16" spans="1:31">
      <c r="A16" s="117">
        <f>國中!A9</f>
        <v>40708</v>
      </c>
      <c r="B16" s="8" t="str">
        <f>B4</f>
        <v>糙米飯</v>
      </c>
      <c r="C16" s="8" t="s">
        <v>62</v>
      </c>
      <c r="D16" s="8">
        <v>7</v>
      </c>
      <c r="E16" s="32" t="s">
        <v>53</v>
      </c>
      <c r="F16" s="72" t="str">
        <f>F4</f>
        <v>香滷麵腸</v>
      </c>
      <c r="G16" s="8" t="str">
        <f>LEFT(G4,4)</f>
        <v>麵腸</v>
      </c>
      <c r="H16" s="8">
        <v>6</v>
      </c>
      <c r="I16" s="32" t="s">
        <v>53</v>
      </c>
      <c r="J16" s="72" t="str">
        <f>J4</f>
        <v>茄汁豆腐</v>
      </c>
      <c r="K16" s="71" t="s">
        <v>182</v>
      </c>
      <c r="L16" s="8">
        <v>1</v>
      </c>
      <c r="M16" s="32" t="s">
        <v>53</v>
      </c>
      <c r="N16" s="72" t="str">
        <f>N4</f>
        <v>蔬香冬粉</v>
      </c>
      <c r="O16" s="8" t="s">
        <v>72</v>
      </c>
      <c r="P16" s="66">
        <v>1</v>
      </c>
      <c r="Q16" s="79" t="s">
        <v>53</v>
      </c>
      <c r="R16" s="121" t="s">
        <v>10</v>
      </c>
      <c r="S16" s="8">
        <v>7</v>
      </c>
      <c r="T16" s="79" t="s">
        <v>53</v>
      </c>
      <c r="U16" s="8" t="str">
        <f>U4</f>
        <v>時瓜湯</v>
      </c>
      <c r="V16" s="8" t="s">
        <v>91</v>
      </c>
      <c r="W16" s="33">
        <v>4</v>
      </c>
      <c r="X16" s="187" t="s">
        <v>53</v>
      </c>
      <c r="Y16" s="166">
        <v>6</v>
      </c>
      <c r="Z16" s="166">
        <v>1.4</v>
      </c>
      <c r="AA16" s="166">
        <v>2.8</v>
      </c>
      <c r="AB16" s="166">
        <v>2.6</v>
      </c>
      <c r="AC16" s="166">
        <v>726</v>
      </c>
      <c r="AD16" s="166">
        <v>190</v>
      </c>
      <c r="AE16" s="166">
        <v>100</v>
      </c>
    </row>
    <row r="17" spans="1:31">
      <c r="A17" s="167">
        <f>WEEKDAY(A16,1)</f>
        <v>3</v>
      </c>
      <c r="B17" s="8"/>
      <c r="C17" s="8" t="s">
        <v>63</v>
      </c>
      <c r="D17" s="8">
        <v>3</v>
      </c>
      <c r="E17" s="32" t="s">
        <v>53</v>
      </c>
      <c r="F17" s="72"/>
      <c r="I17" s="32" t="s">
        <v>53</v>
      </c>
      <c r="J17" s="72"/>
      <c r="K17" s="8" t="s">
        <v>97</v>
      </c>
      <c r="L17" s="33">
        <v>5</v>
      </c>
      <c r="M17" s="32" t="s">
        <v>53</v>
      </c>
      <c r="N17" s="72"/>
      <c r="O17" t="s">
        <v>149</v>
      </c>
      <c r="P17" s="33">
        <v>1</v>
      </c>
      <c r="Q17" s="79" t="s">
        <v>53</v>
      </c>
      <c r="R17" s="13" t="str">
        <f>$R$11</f>
        <v>薑</v>
      </c>
      <c r="S17" s="28">
        <v>0.05</v>
      </c>
      <c r="T17" s="79" t="s">
        <v>53</v>
      </c>
      <c r="U17" s="8"/>
      <c r="V17" s="30" t="s">
        <v>89</v>
      </c>
      <c r="W17" s="8">
        <v>1</v>
      </c>
      <c r="X17" s="168" t="s">
        <v>53</v>
      </c>
      <c r="Y17" s="158"/>
      <c r="Z17" s="8"/>
      <c r="AA17" s="8"/>
      <c r="AB17" s="8"/>
      <c r="AC17" s="8"/>
      <c r="AD17" s="8"/>
      <c r="AE17" s="27"/>
    </row>
    <row r="18" spans="1:31">
      <c r="A18" s="80" t="str">
        <f>A4</f>
        <v>S2</v>
      </c>
      <c r="B18" s="8"/>
      <c r="C18" s="8"/>
      <c r="D18" s="8"/>
      <c r="E18" s="8"/>
      <c r="F18" s="72"/>
      <c r="I18" s="32" t="s">
        <v>53</v>
      </c>
      <c r="J18" s="72"/>
      <c r="K18" s="30" t="s">
        <v>258</v>
      </c>
      <c r="L18" s="30"/>
      <c r="M18" s="32" t="s">
        <v>53</v>
      </c>
      <c r="N18" s="72"/>
      <c r="O18" t="s">
        <v>157</v>
      </c>
      <c r="P18">
        <v>1</v>
      </c>
      <c r="Q18" s="79" t="s">
        <v>53</v>
      </c>
      <c r="R18" s="80"/>
      <c r="S18" s="8"/>
      <c r="T18" s="80"/>
      <c r="U18" s="8"/>
      <c r="V18" s="30"/>
      <c r="W18" s="8"/>
      <c r="X18" s="168" t="s">
        <v>53</v>
      </c>
      <c r="Y18" s="158"/>
      <c r="Z18" s="8"/>
      <c r="AA18" s="8"/>
      <c r="AB18" s="8"/>
      <c r="AC18" s="8"/>
      <c r="AD18" s="8"/>
      <c r="AE18" s="27"/>
    </row>
    <row r="19" spans="1:31">
      <c r="A19" s="80"/>
      <c r="B19" s="8"/>
      <c r="C19" s="8"/>
      <c r="D19" s="8"/>
      <c r="E19" s="8"/>
      <c r="F19" s="72"/>
      <c r="G19" s="13" t="str">
        <f>$R$11</f>
        <v>薑</v>
      </c>
      <c r="H19" s="184">
        <v>0.05</v>
      </c>
      <c r="I19" s="32" t="s">
        <v>53</v>
      </c>
      <c r="J19" s="72"/>
      <c r="K19" s="13" t="str">
        <f>$R$11</f>
        <v>薑</v>
      </c>
      <c r="L19" s="184">
        <v>0.05</v>
      </c>
      <c r="M19" s="32" t="s">
        <v>53</v>
      </c>
      <c r="N19" s="72"/>
      <c r="O19" t="s">
        <v>150</v>
      </c>
      <c r="P19" s="184">
        <v>0.05</v>
      </c>
      <c r="Q19" s="79" t="s">
        <v>53</v>
      </c>
      <c r="R19" s="80"/>
      <c r="S19" s="8"/>
      <c r="T19" s="80"/>
      <c r="U19" s="8"/>
      <c r="V19" s="30" t="s">
        <v>90</v>
      </c>
      <c r="W19" s="8"/>
      <c r="X19" s="68"/>
      <c r="Y19" s="158"/>
      <c r="Z19" s="8"/>
      <c r="AA19" s="8"/>
      <c r="AB19" s="8"/>
      <c r="AC19" s="8"/>
      <c r="AD19" s="8"/>
      <c r="AE19" s="27"/>
    </row>
    <row r="20" spans="1:31">
      <c r="A20" s="80"/>
      <c r="B20" s="8"/>
      <c r="C20" s="8"/>
      <c r="D20" s="8"/>
      <c r="E20" s="8"/>
      <c r="F20" s="72"/>
      <c r="G20" s="8"/>
      <c r="H20" s="8"/>
      <c r="I20" s="8"/>
      <c r="J20" s="72"/>
      <c r="K20" s="8"/>
      <c r="L20" s="8"/>
      <c r="M20" s="8"/>
      <c r="N20" s="72"/>
      <c r="O20" s="13" t="str">
        <f>$R$11</f>
        <v>薑</v>
      </c>
      <c r="P20" s="184">
        <v>0.05</v>
      </c>
      <c r="Q20" s="80"/>
      <c r="R20" s="80"/>
      <c r="S20" s="8"/>
      <c r="T20" s="80"/>
      <c r="U20" s="8"/>
      <c r="V20" s="8"/>
      <c r="W20" s="8"/>
      <c r="X20" s="68"/>
      <c r="Y20" s="158"/>
      <c r="Z20" s="8"/>
      <c r="AA20" s="8"/>
      <c r="AB20" s="8"/>
      <c r="AC20" s="8"/>
      <c r="AD20" s="8"/>
      <c r="AE20" s="27"/>
    </row>
    <row r="21" spans="1:31">
      <c r="A21" s="88"/>
      <c r="B21" s="87"/>
      <c r="C21" s="87"/>
      <c r="D21" s="87"/>
      <c r="E21" s="87"/>
      <c r="F21" s="93"/>
      <c r="G21" s="87"/>
      <c r="H21" s="87"/>
      <c r="I21" s="87"/>
      <c r="J21" s="93"/>
      <c r="K21" s="87"/>
      <c r="L21" s="87"/>
      <c r="M21" s="87"/>
      <c r="N21" s="93"/>
      <c r="O21" s="87"/>
      <c r="P21" s="87"/>
      <c r="Q21" s="88"/>
      <c r="R21" s="88"/>
      <c r="S21" s="87"/>
      <c r="T21" s="88"/>
      <c r="U21" s="87"/>
      <c r="V21" s="87"/>
      <c r="W21" s="87"/>
      <c r="X21" s="68"/>
      <c r="Y21" s="158"/>
      <c r="Z21" s="8"/>
      <c r="AA21" s="8"/>
      <c r="AB21" s="8"/>
      <c r="AC21" s="8"/>
      <c r="AD21" s="8"/>
      <c r="AE21" s="27"/>
    </row>
    <row r="22" spans="1:31">
      <c r="A22" s="117">
        <f>國中!A10</f>
        <v>40709</v>
      </c>
      <c r="B22" s="8" t="str">
        <f>B5</f>
        <v>炊粉特餐</v>
      </c>
      <c r="C22" s="8" t="str">
        <f>RIGHT(C5,2)</f>
        <v>米粉</v>
      </c>
      <c r="D22" s="8">
        <v>3</v>
      </c>
      <c r="E22" s="32" t="s">
        <v>53</v>
      </c>
      <c r="F22" s="72" t="str">
        <f>F5</f>
        <v>滷蛋</v>
      </c>
      <c r="G22" s="71" t="str">
        <f>LEFT(G5,4)</f>
        <v>雞蛋</v>
      </c>
      <c r="H22" s="8">
        <v>9</v>
      </c>
      <c r="I22" s="32" t="s">
        <v>53</v>
      </c>
      <c r="J22" s="72" t="str">
        <f>J5</f>
        <v>炊粉配料</v>
      </c>
      <c r="K22" s="8" t="s">
        <v>83</v>
      </c>
      <c r="L22" s="182">
        <v>1.5</v>
      </c>
      <c r="M22" s="32" t="s">
        <v>53</v>
      </c>
      <c r="N22" s="72" t="str">
        <f>N5</f>
        <v>包子</v>
      </c>
      <c r="O22" t="s">
        <v>255</v>
      </c>
      <c r="P22" s="8">
        <v>3</v>
      </c>
      <c r="Q22" s="79" t="s">
        <v>53</v>
      </c>
      <c r="R22" s="121" t="s">
        <v>10</v>
      </c>
      <c r="S22" s="8">
        <v>7</v>
      </c>
      <c r="T22" s="79" t="s">
        <v>53</v>
      </c>
      <c r="U22" s="8" t="str">
        <f>U5</f>
        <v>大滷湯</v>
      </c>
      <c r="V22" s="8" t="s">
        <v>72</v>
      </c>
      <c r="W22" s="8">
        <v>0.6</v>
      </c>
      <c r="X22" s="187" t="s">
        <v>53</v>
      </c>
      <c r="Y22" s="166">
        <v>5</v>
      </c>
      <c r="Z22" s="166">
        <v>1.6</v>
      </c>
      <c r="AA22" s="166">
        <v>3.3</v>
      </c>
      <c r="AB22" s="166">
        <v>2.5</v>
      </c>
      <c r="AC22" s="166">
        <v>684</v>
      </c>
      <c r="AD22" s="166">
        <v>245</v>
      </c>
      <c r="AE22" s="166">
        <v>326</v>
      </c>
    </row>
    <row r="23" spans="1:31">
      <c r="A23" s="167">
        <f>WEEKDAY(A22,1)</f>
        <v>4</v>
      </c>
      <c r="B23" s="8"/>
      <c r="E23" s="32" t="s">
        <v>53</v>
      </c>
      <c r="F23" s="72"/>
      <c r="G23" s="8"/>
      <c r="H23" s="8"/>
      <c r="J23" s="72"/>
      <c r="K23" s="30" t="s">
        <v>162</v>
      </c>
      <c r="L23" s="182">
        <v>1.5</v>
      </c>
      <c r="M23" s="32" t="s">
        <v>53</v>
      </c>
      <c r="N23" s="72"/>
      <c r="O23" s="13"/>
      <c r="P23" s="184"/>
      <c r="Q23" s="32" t="s">
        <v>53</v>
      </c>
      <c r="R23" s="13" t="str">
        <f>$R$11</f>
        <v>薑</v>
      </c>
      <c r="S23" s="28">
        <v>0.05</v>
      </c>
      <c r="T23" s="79" t="s">
        <v>53</v>
      </c>
      <c r="U23" s="8"/>
      <c r="V23" t="s">
        <v>166</v>
      </c>
      <c r="W23">
        <v>2</v>
      </c>
      <c r="X23" s="168" t="s">
        <v>53</v>
      </c>
      <c r="Y23" s="158"/>
      <c r="Z23" s="8"/>
      <c r="AA23" s="8"/>
      <c r="AB23" s="8"/>
      <c r="AC23" s="8"/>
      <c r="AD23" s="8"/>
      <c r="AE23" s="27"/>
    </row>
    <row r="24" spans="1:31">
      <c r="A24" s="80" t="str">
        <f>A5</f>
        <v>S3</v>
      </c>
      <c r="B24" s="8"/>
      <c r="C24" s="8"/>
      <c r="D24" s="8"/>
      <c r="E24" s="8"/>
      <c r="F24" s="72"/>
      <c r="G24" s="8"/>
      <c r="H24" s="8"/>
      <c r="J24" s="72"/>
      <c r="K24" s="30" t="s">
        <v>107</v>
      </c>
      <c r="L24" s="182">
        <v>1.5</v>
      </c>
      <c r="M24" s="32" t="s">
        <v>53</v>
      </c>
      <c r="N24" s="72"/>
      <c r="O24" s="8"/>
      <c r="P24" s="8"/>
      <c r="Q24" s="80"/>
      <c r="R24" s="119"/>
      <c r="S24" s="28"/>
      <c r="T24" s="79"/>
      <c r="U24" s="8"/>
      <c r="V24" t="s">
        <v>157</v>
      </c>
      <c r="W24">
        <v>2</v>
      </c>
      <c r="X24" s="168" t="s">
        <v>53</v>
      </c>
      <c r="Y24" s="158"/>
      <c r="Z24" s="8"/>
      <c r="AA24" s="8"/>
      <c r="AB24" s="8"/>
      <c r="AC24" s="8"/>
      <c r="AD24" s="8"/>
      <c r="AE24" s="27"/>
    </row>
    <row r="25" spans="1:31">
      <c r="A25" s="80"/>
      <c r="B25" s="8"/>
      <c r="C25" s="8"/>
      <c r="D25" s="8"/>
      <c r="E25" s="8"/>
      <c r="F25" s="72"/>
      <c r="G25" s="8"/>
      <c r="H25" s="8"/>
      <c r="J25" s="72"/>
      <c r="K25" s="13" t="str">
        <f>$R$11</f>
        <v>薑</v>
      </c>
      <c r="L25" s="184">
        <v>0.05</v>
      </c>
      <c r="M25" s="32" t="s">
        <v>53</v>
      </c>
      <c r="N25" s="72"/>
      <c r="O25" s="8"/>
      <c r="P25" s="8"/>
      <c r="Q25" s="80"/>
      <c r="R25" s="119"/>
      <c r="S25" s="28"/>
      <c r="T25" s="79"/>
      <c r="U25" s="8"/>
      <c r="V25" t="s">
        <v>159</v>
      </c>
      <c r="W25">
        <v>1</v>
      </c>
      <c r="X25" s="168" t="s">
        <v>53</v>
      </c>
      <c r="Y25" s="158"/>
      <c r="Z25" s="8"/>
      <c r="AA25" s="8"/>
      <c r="AB25" s="8"/>
      <c r="AC25" s="8"/>
      <c r="AD25" s="8"/>
      <c r="AE25" s="27"/>
    </row>
    <row r="26" spans="1:31">
      <c r="A26" s="80"/>
      <c r="B26" s="8"/>
      <c r="C26" s="8"/>
      <c r="D26" s="8"/>
      <c r="E26" s="8"/>
      <c r="F26" s="72"/>
      <c r="G26" s="8"/>
      <c r="H26" s="8"/>
      <c r="I26" s="8"/>
      <c r="J26" s="72"/>
      <c r="K26" s="13"/>
      <c r="L26" s="8"/>
      <c r="M26" s="8"/>
      <c r="N26" s="72"/>
      <c r="O26" s="8"/>
      <c r="P26" s="8"/>
      <c r="Q26" s="80"/>
      <c r="R26" s="80"/>
      <c r="S26" s="8"/>
      <c r="T26" s="80"/>
      <c r="U26" s="8"/>
      <c r="V26" t="s">
        <v>167</v>
      </c>
      <c r="W26">
        <v>0.01</v>
      </c>
      <c r="X26" s="168" t="s">
        <v>53</v>
      </c>
      <c r="Y26" s="158"/>
      <c r="Z26" s="8"/>
      <c r="AA26" s="8"/>
      <c r="AB26" s="8"/>
      <c r="AC26" s="8"/>
      <c r="AD26" s="8"/>
      <c r="AE26" s="27"/>
    </row>
    <row r="27" spans="1:31">
      <c r="A27" s="88"/>
      <c r="B27" s="87"/>
      <c r="C27" s="87"/>
      <c r="D27" s="87"/>
      <c r="E27" s="87"/>
      <c r="F27" s="93"/>
      <c r="G27" s="87"/>
      <c r="H27" s="87"/>
      <c r="I27" s="87"/>
      <c r="J27" s="93"/>
      <c r="K27" s="87"/>
      <c r="M27" s="88"/>
      <c r="N27" s="93"/>
      <c r="O27" s="87"/>
      <c r="P27" s="87"/>
      <c r="Q27" s="88"/>
      <c r="R27" s="88"/>
      <c r="S27" s="87"/>
      <c r="T27" s="88"/>
      <c r="U27" s="87"/>
      <c r="V27" s="87"/>
      <c r="W27" s="87"/>
      <c r="X27" s="178"/>
      <c r="Y27" s="158"/>
      <c r="Z27" s="8"/>
      <c r="AA27" s="8"/>
      <c r="AB27" s="8"/>
      <c r="AC27" s="8"/>
      <c r="AD27" s="8"/>
      <c r="AE27" s="27"/>
    </row>
    <row r="28" spans="1:31">
      <c r="A28" s="117">
        <f>國中!A11</f>
        <v>40710</v>
      </c>
      <c r="B28" s="8" t="str">
        <f>B6</f>
        <v>糙米飯</v>
      </c>
      <c r="C28" s="8" t="s">
        <v>25</v>
      </c>
      <c r="D28" s="8">
        <v>7</v>
      </c>
      <c r="E28" s="32" t="s">
        <v>53</v>
      </c>
      <c r="F28" s="72" t="str">
        <f>F6</f>
        <v>洋芋毛豆</v>
      </c>
      <c r="G28" s="8" t="str">
        <f>LEFT(G6,2)</f>
        <v>毛豆</v>
      </c>
      <c r="H28" s="33">
        <v>6</v>
      </c>
      <c r="I28" s="32" t="s">
        <v>53</v>
      </c>
      <c r="J28" s="72" t="str">
        <f>J6</f>
        <v>枸杞甘藍</v>
      </c>
      <c r="K28" s="30" t="s">
        <v>183</v>
      </c>
      <c r="L28" s="376">
        <v>7</v>
      </c>
      <c r="M28" s="284" t="s">
        <v>53</v>
      </c>
      <c r="N28" s="354" t="str">
        <f>N6</f>
        <v>三色炒蛋</v>
      </c>
      <c r="O28" s="8" t="s">
        <v>259</v>
      </c>
      <c r="P28" s="66">
        <v>1.8</v>
      </c>
      <c r="Q28" s="79" t="s">
        <v>53</v>
      </c>
      <c r="R28" s="121" t="s">
        <v>10</v>
      </c>
      <c r="S28" s="8">
        <v>7</v>
      </c>
      <c r="T28" s="79" t="s">
        <v>53</v>
      </c>
      <c r="U28" s="8" t="str">
        <f>U6</f>
        <v>冬瓜西米露</v>
      </c>
      <c r="V28" s="30"/>
      <c r="W28" s="8"/>
      <c r="X28" s="168" t="s">
        <v>53</v>
      </c>
      <c r="Y28" s="166">
        <v>5.5</v>
      </c>
      <c r="Z28" s="166">
        <v>1.7</v>
      </c>
      <c r="AA28" s="166">
        <v>2.1</v>
      </c>
      <c r="AB28" s="166">
        <v>3</v>
      </c>
      <c r="AC28" s="166">
        <v>678</v>
      </c>
      <c r="AD28" s="166">
        <v>152</v>
      </c>
      <c r="AE28" s="166">
        <v>186</v>
      </c>
    </row>
    <row r="29" spans="1:31">
      <c r="A29" s="167">
        <f>WEEKDAY(A28,1)</f>
        <v>5</v>
      </c>
      <c r="B29" s="8"/>
      <c r="C29" s="8" t="s">
        <v>63</v>
      </c>
      <c r="D29" s="8">
        <v>3</v>
      </c>
      <c r="E29" s="32" t="s">
        <v>53</v>
      </c>
      <c r="F29" s="72"/>
      <c r="G29" s="8" t="s">
        <v>138</v>
      </c>
      <c r="H29" s="66">
        <v>3</v>
      </c>
      <c r="I29" s="32" t="s">
        <v>53</v>
      </c>
      <c r="J29" s="72"/>
      <c r="K29" t="s">
        <v>66</v>
      </c>
      <c r="L29" s="184">
        <v>0.05</v>
      </c>
      <c r="M29" s="32" t="s">
        <v>53</v>
      </c>
      <c r="N29" s="72"/>
      <c r="O29" t="s">
        <v>260</v>
      </c>
      <c r="P29">
        <v>3</v>
      </c>
      <c r="Q29" s="79" t="s">
        <v>53</v>
      </c>
      <c r="R29" s="13" t="str">
        <f>$R$11</f>
        <v>薑</v>
      </c>
      <c r="S29" s="28">
        <v>0.05</v>
      </c>
      <c r="T29" s="79" t="s">
        <v>53</v>
      </c>
      <c r="U29" s="8"/>
      <c r="V29" t="s">
        <v>143</v>
      </c>
      <c r="W29">
        <v>1.2</v>
      </c>
      <c r="X29" s="168" t="s">
        <v>53</v>
      </c>
      <c r="Y29" s="158"/>
      <c r="Z29" s="8"/>
      <c r="AA29" s="8"/>
      <c r="AB29" s="8"/>
      <c r="AC29" s="8"/>
      <c r="AD29" s="8"/>
      <c r="AE29" s="27"/>
    </row>
    <row r="30" spans="1:31">
      <c r="A30" s="80" t="str">
        <f>A6</f>
        <v>S4</v>
      </c>
      <c r="B30" s="8"/>
      <c r="C30" s="8"/>
      <c r="D30" s="8"/>
      <c r="E30" s="32"/>
      <c r="F30" s="72"/>
      <c r="H30" s="8"/>
      <c r="I30" s="32" t="s">
        <v>53</v>
      </c>
      <c r="J30" s="72"/>
      <c r="K30" t="s">
        <v>278</v>
      </c>
      <c r="L30" s="296">
        <v>0.05</v>
      </c>
      <c r="M30" s="32" t="s">
        <v>53</v>
      </c>
      <c r="N30" s="72"/>
      <c r="O30" s="13" t="str">
        <f>$R$11</f>
        <v>薑</v>
      </c>
      <c r="P30">
        <v>0.02</v>
      </c>
      <c r="Q30" s="32" t="s">
        <v>53</v>
      </c>
      <c r="R30" s="119"/>
      <c r="S30" s="28"/>
      <c r="T30" s="79"/>
      <c r="U30" s="8"/>
      <c r="V30" t="s">
        <v>156</v>
      </c>
      <c r="W30">
        <v>1</v>
      </c>
      <c r="X30" s="168" t="s">
        <v>53</v>
      </c>
      <c r="Y30" s="158"/>
      <c r="Z30" s="8"/>
      <c r="AA30" s="8"/>
      <c r="AB30" s="8"/>
      <c r="AC30" s="8"/>
      <c r="AD30" s="8"/>
      <c r="AE30" s="27"/>
    </row>
    <row r="31" spans="1:31">
      <c r="A31" s="80"/>
      <c r="B31" s="8"/>
      <c r="C31" s="8"/>
      <c r="D31" s="8"/>
      <c r="E31" s="32"/>
      <c r="F31" s="72"/>
      <c r="G31" s="30" t="s">
        <v>56</v>
      </c>
      <c r="H31" s="8">
        <v>0.5</v>
      </c>
      <c r="I31" s="122" t="s">
        <v>53</v>
      </c>
      <c r="J31" s="72"/>
      <c r="K31" s="13" t="str">
        <f>$R$11</f>
        <v>薑</v>
      </c>
      <c r="L31" s="184">
        <v>0.05</v>
      </c>
      <c r="M31" s="32" t="s">
        <v>53</v>
      </c>
      <c r="N31" s="72"/>
      <c r="O31" s="13"/>
      <c r="Q31" s="32" t="s">
        <v>53</v>
      </c>
      <c r="R31" s="119"/>
      <c r="S31" s="28"/>
      <c r="T31" s="79"/>
      <c r="U31" s="8"/>
      <c r="V31" s="8" t="s">
        <v>77</v>
      </c>
      <c r="W31" s="8">
        <v>1</v>
      </c>
      <c r="Y31" s="158"/>
      <c r="Z31" s="8"/>
      <c r="AA31" s="8"/>
      <c r="AB31" s="8"/>
      <c r="AC31" s="8"/>
      <c r="AD31" s="8"/>
      <c r="AE31" s="27"/>
    </row>
    <row r="32" spans="1:31">
      <c r="A32" s="80"/>
      <c r="B32" s="8"/>
      <c r="C32" s="8"/>
      <c r="D32" s="8"/>
      <c r="E32" s="8"/>
      <c r="F32" s="72"/>
      <c r="G32" s="8" t="s">
        <v>87</v>
      </c>
      <c r="H32" s="8"/>
      <c r="J32" s="72"/>
      <c r="L32" s="8"/>
      <c r="M32" s="8"/>
      <c r="N32" s="72"/>
      <c r="Q32" s="79" t="s">
        <v>53</v>
      </c>
      <c r="R32" s="80"/>
      <c r="S32" s="8"/>
      <c r="T32" s="80"/>
      <c r="U32" s="8"/>
      <c r="V32" s="8"/>
      <c r="W32" s="8"/>
      <c r="X32" s="68"/>
      <c r="Y32" s="158"/>
      <c r="Z32" s="8"/>
      <c r="AA32" s="8"/>
      <c r="AB32" s="8"/>
      <c r="AC32" s="8"/>
      <c r="AD32" s="8"/>
      <c r="AE32" s="27"/>
    </row>
    <row r="33" spans="1:31">
      <c r="A33" s="88"/>
      <c r="B33" s="87"/>
      <c r="C33" s="87"/>
      <c r="D33" s="87"/>
      <c r="E33" s="87"/>
      <c r="F33" s="93"/>
      <c r="G33" s="87"/>
      <c r="H33" s="87"/>
      <c r="J33" s="93"/>
      <c r="K33" s="87"/>
      <c r="L33" s="87"/>
      <c r="M33" s="87"/>
      <c r="N33" s="93"/>
      <c r="O33" s="87"/>
      <c r="P33" s="87"/>
      <c r="Q33" s="88"/>
      <c r="R33" s="88"/>
      <c r="S33" s="87"/>
      <c r="T33" s="88"/>
      <c r="U33" s="87"/>
      <c r="V33" s="87"/>
      <c r="W33" s="87"/>
      <c r="X33" s="68"/>
      <c r="Y33" s="158"/>
      <c r="Z33" s="8"/>
      <c r="AA33" s="8"/>
      <c r="AB33" s="8"/>
      <c r="AC33" s="8"/>
      <c r="AD33" s="8"/>
      <c r="AE33" s="27"/>
    </row>
    <row r="34" spans="1:31">
      <c r="A34" s="117">
        <f>國中!A12</f>
        <v>40711</v>
      </c>
      <c r="B34" s="8" t="str">
        <f>B7</f>
        <v>小米飯</v>
      </c>
      <c r="C34" s="8" t="s">
        <v>94</v>
      </c>
      <c r="D34" s="71">
        <v>10</v>
      </c>
      <c r="E34" s="32" t="s">
        <v>53</v>
      </c>
      <c r="F34" s="72" t="str">
        <f>F7</f>
        <v>花生麵筋</v>
      </c>
      <c r="G34" s="8" t="str">
        <f>LEFT(G7,3)</f>
        <v>熟花生</v>
      </c>
      <c r="H34" s="8">
        <v>1</v>
      </c>
      <c r="I34" s="284" t="s">
        <v>53</v>
      </c>
      <c r="J34" s="72" t="str">
        <f>J7</f>
        <v>豆皮海帶</v>
      </c>
      <c r="K34" t="str">
        <f>LEFT(K7,3)</f>
        <v xml:space="preserve">海帶 </v>
      </c>
      <c r="L34" s="33">
        <v>3</v>
      </c>
      <c r="M34" s="32" t="s">
        <v>53</v>
      </c>
      <c r="N34" s="72" t="str">
        <f>N7</f>
        <v>清炒瓜苗</v>
      </c>
      <c r="O34" s="30" t="s">
        <v>146</v>
      </c>
      <c r="P34" s="8">
        <v>4.5</v>
      </c>
      <c r="Q34" s="79" t="s">
        <v>53</v>
      </c>
      <c r="R34" s="121" t="str">
        <f>R7</f>
        <v>有機</v>
      </c>
      <c r="S34" s="8">
        <v>7</v>
      </c>
      <c r="T34" s="79" t="s">
        <v>53</v>
      </c>
      <c r="U34" s="8" t="str">
        <f>U7</f>
        <v>時蔬湯</v>
      </c>
      <c r="V34" s="8" t="s">
        <v>88</v>
      </c>
      <c r="W34" s="33">
        <v>3</v>
      </c>
      <c r="X34" s="187" t="s">
        <v>53</v>
      </c>
      <c r="Y34" s="166">
        <v>6.5</v>
      </c>
      <c r="Z34" s="166">
        <v>2</v>
      </c>
      <c r="AA34" s="166">
        <v>2.4</v>
      </c>
      <c r="AB34" s="166">
        <v>2.9</v>
      </c>
      <c r="AC34" s="166">
        <v>768</v>
      </c>
      <c r="AD34" s="166">
        <v>159</v>
      </c>
      <c r="AE34" s="166">
        <v>145</v>
      </c>
    </row>
    <row r="35" spans="1:31">
      <c r="A35" s="167">
        <f>WEEKDAY(A34,1)</f>
        <v>6</v>
      </c>
      <c r="B35" s="8"/>
      <c r="C35" s="8" t="str">
        <f>LEFT(B34,2)</f>
        <v>小米</v>
      </c>
      <c r="D35" s="29">
        <v>0.4</v>
      </c>
      <c r="E35" s="32" t="s">
        <v>53</v>
      </c>
      <c r="F35" s="72"/>
      <c r="G35" s="8" t="s">
        <v>148</v>
      </c>
      <c r="H35" s="36">
        <v>2</v>
      </c>
      <c r="I35" s="79" t="s">
        <v>53</v>
      </c>
      <c r="J35" s="72"/>
      <c r="K35" t="s">
        <v>261</v>
      </c>
      <c r="L35">
        <v>1</v>
      </c>
      <c r="M35" s="32" t="s">
        <v>53</v>
      </c>
      <c r="N35" s="72"/>
      <c r="O35" s="8" t="s">
        <v>124</v>
      </c>
      <c r="P35" s="30">
        <v>0.5</v>
      </c>
      <c r="Q35" s="79" t="s">
        <v>53</v>
      </c>
      <c r="R35" s="13" t="str">
        <f>$R$11</f>
        <v>薑</v>
      </c>
      <c r="S35" s="28">
        <v>0.05</v>
      </c>
      <c r="T35" s="79" t="s">
        <v>53</v>
      </c>
      <c r="U35" s="8"/>
      <c r="V35" s="30" t="s">
        <v>159</v>
      </c>
      <c r="W35" s="8">
        <v>0.5</v>
      </c>
      <c r="X35" s="168" t="s">
        <v>53</v>
      </c>
      <c r="Y35" s="158"/>
      <c r="Z35" s="8"/>
      <c r="AA35" s="8"/>
      <c r="AB35" s="8"/>
      <c r="AC35" s="8"/>
      <c r="AD35" s="8"/>
      <c r="AE35" s="27"/>
    </row>
    <row r="36" spans="1:31">
      <c r="A36" s="80" t="str">
        <f>A7</f>
        <v>S5</v>
      </c>
      <c r="B36" s="8"/>
      <c r="C36" s="8"/>
      <c r="D36" s="8"/>
      <c r="E36" s="8"/>
      <c r="F36" s="72"/>
      <c r="I36" s="79" t="s">
        <v>53</v>
      </c>
      <c r="J36" s="72"/>
      <c r="K36" s="13" t="str">
        <f>$R$11</f>
        <v>薑</v>
      </c>
      <c r="L36" s="184">
        <v>0.05</v>
      </c>
      <c r="M36" s="32" t="s">
        <v>53</v>
      </c>
      <c r="N36" s="72"/>
      <c r="O36" s="13" t="str">
        <f>$R$11</f>
        <v>薑</v>
      </c>
      <c r="P36" s="184">
        <v>0.05</v>
      </c>
      <c r="Q36" s="79" t="s">
        <v>53</v>
      </c>
      <c r="R36" s="80"/>
      <c r="S36" s="8"/>
      <c r="T36" s="80"/>
      <c r="U36" s="8"/>
      <c r="V36" s="30"/>
      <c r="W36" s="8"/>
      <c r="X36" s="168" t="s">
        <v>53</v>
      </c>
      <c r="Y36" s="158"/>
      <c r="Z36" s="8"/>
      <c r="AA36" s="8"/>
      <c r="AB36" s="8"/>
      <c r="AC36" s="8"/>
      <c r="AD36" s="8"/>
      <c r="AE36" s="27"/>
    </row>
    <row r="37" spans="1:31">
      <c r="A37" s="80"/>
      <c r="B37" s="8"/>
      <c r="C37" s="8"/>
      <c r="D37" s="8"/>
      <c r="E37" s="8"/>
      <c r="F37" s="72"/>
      <c r="G37" s="13" t="str">
        <f>$R$11</f>
        <v>薑</v>
      </c>
      <c r="H37" s="184">
        <v>0.05</v>
      </c>
      <c r="I37" s="79" t="s">
        <v>53</v>
      </c>
      <c r="J37" s="72"/>
      <c r="M37" s="32" t="s">
        <v>53</v>
      </c>
      <c r="N37" s="72"/>
      <c r="O37" s="13"/>
      <c r="P37" s="184"/>
      <c r="Q37" s="79" t="s">
        <v>53</v>
      </c>
      <c r="R37" s="80"/>
      <c r="S37" s="8"/>
      <c r="T37" s="80"/>
      <c r="U37" s="8"/>
      <c r="V37" s="30" t="s">
        <v>90</v>
      </c>
      <c r="W37" s="8">
        <v>0.02</v>
      </c>
      <c r="X37" s="68"/>
      <c r="Y37" s="158"/>
      <c r="Z37" s="8"/>
      <c r="AA37" s="8"/>
      <c r="AB37" s="8"/>
      <c r="AC37" s="8"/>
      <c r="AD37" s="8"/>
      <c r="AE37" s="27"/>
    </row>
    <row r="38" spans="1:31">
      <c r="A38" s="80"/>
      <c r="B38" s="8"/>
      <c r="C38" s="8"/>
      <c r="D38" s="25"/>
      <c r="E38" s="25"/>
      <c r="F38" s="72"/>
      <c r="I38" s="25"/>
      <c r="J38" s="158"/>
      <c r="M38" s="32" t="s">
        <v>53</v>
      </c>
      <c r="N38" s="72"/>
      <c r="O38" s="8"/>
      <c r="P38" s="8"/>
      <c r="Q38" s="81"/>
      <c r="R38" s="80"/>
      <c r="S38" s="25"/>
      <c r="T38" s="81"/>
      <c r="U38" s="8"/>
      <c r="V38" s="8"/>
      <c r="W38" s="8"/>
      <c r="X38" s="190"/>
      <c r="Y38" s="188"/>
      <c r="Z38" s="25"/>
      <c r="AA38" s="25"/>
      <c r="AB38" s="25"/>
      <c r="AC38" s="25"/>
      <c r="AD38" s="25"/>
      <c r="AE38" s="24"/>
    </row>
    <row r="39" spans="1:31">
      <c r="A39" s="8"/>
      <c r="F39" s="8"/>
      <c r="J39" s="8"/>
      <c r="K39" s="30"/>
      <c r="L39" s="8"/>
      <c r="M39" s="21"/>
      <c r="N39" s="8"/>
      <c r="P39" s="8"/>
      <c r="R39" s="8"/>
      <c r="U39" s="8"/>
    </row>
  </sheetData>
  <mergeCells count="20">
    <mergeCell ref="G3:I3"/>
    <mergeCell ref="K3:M3"/>
    <mergeCell ref="O3:Q3"/>
    <mergeCell ref="V3:X3"/>
    <mergeCell ref="G4:I4"/>
    <mergeCell ref="K4:M4"/>
    <mergeCell ref="O4:Q4"/>
    <mergeCell ref="V4:X4"/>
    <mergeCell ref="G7:I7"/>
    <mergeCell ref="K7:M7"/>
    <mergeCell ref="O7:Q7"/>
    <mergeCell ref="V7:X7"/>
    <mergeCell ref="G5:I5"/>
    <mergeCell ref="K5:M5"/>
    <mergeCell ref="O5:Q5"/>
    <mergeCell ref="V5:X5"/>
    <mergeCell ref="G6:I6"/>
    <mergeCell ref="K6:M6"/>
    <mergeCell ref="O6:Q6"/>
    <mergeCell ref="V6:X6"/>
  </mergeCells>
  <phoneticPr fontId="1" type="noConversion"/>
  <pageMargins left="0" right="0" top="0" bottom="0" header="0" footer="0"/>
  <pageSetup paperSize="9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7"/>
  <sheetViews>
    <sheetView view="pageBreakPreview" topLeftCell="A2" zoomScale="120" zoomScaleNormal="100" zoomScaleSheetLayoutView="120" workbookViewId="0">
      <selection activeCell="I9" sqref="I9"/>
    </sheetView>
  </sheetViews>
  <sheetFormatPr defaultRowHeight="16.5"/>
  <cols>
    <col min="1" max="1" width="4.875" customWidth="1"/>
    <col min="3" max="3" width="7.125" customWidth="1"/>
    <col min="4" max="4" width="2.75" customWidth="1"/>
    <col min="5" max="5" width="2.625" customWidth="1"/>
    <col min="6" max="6" width="9.25" customWidth="1"/>
    <col min="7" max="7" width="10.625" customWidth="1"/>
    <col min="8" max="8" width="4.875" customWidth="1"/>
    <col min="9" max="9" width="2.625" customWidth="1"/>
    <col min="10" max="10" width="9.125" customWidth="1"/>
    <col min="11" max="11" width="10.625" customWidth="1"/>
    <col min="12" max="12" width="4.5" customWidth="1"/>
    <col min="13" max="13" width="3" customWidth="1"/>
    <col min="14" max="14" width="9.25" customWidth="1"/>
    <col min="15" max="15" width="11.75" customWidth="1"/>
    <col min="16" max="16" width="3.875" customWidth="1"/>
    <col min="17" max="17" width="2.75" customWidth="1"/>
    <col min="18" max="18" width="4.625" customWidth="1"/>
    <col min="19" max="19" width="2.875" customWidth="1"/>
    <col min="20" max="20" width="2.75" customWidth="1"/>
    <col min="21" max="21" width="9.375" customWidth="1"/>
    <col min="22" max="22" width="9.125" customWidth="1"/>
    <col min="23" max="23" width="4.875" customWidth="1"/>
    <col min="24" max="24" width="2.625" customWidth="1"/>
    <col min="25" max="26" width="3.125" customWidth="1"/>
    <col min="27" max="27" width="2.75" customWidth="1"/>
    <col min="28" max="28" width="3.25" customWidth="1"/>
    <col min="29" max="29" width="2.875" customWidth="1"/>
    <col min="30" max="30" width="2.75" customWidth="1"/>
    <col min="31" max="31" width="2.625" customWidth="1"/>
  </cols>
  <sheetData>
    <row r="1" spans="1:31">
      <c r="A1" s="151">
        <v>110</v>
      </c>
      <c r="B1" s="151" t="s">
        <v>49</v>
      </c>
      <c r="C1" s="151" t="str">
        <f>國中!H1</f>
        <v>國民中學</v>
      </c>
      <c r="D1" s="151"/>
      <c r="E1" s="151" t="str">
        <f>國中!K1</f>
        <v>素食菜單</v>
      </c>
      <c r="F1" s="151"/>
      <c r="G1" s="151" t="s">
        <v>234</v>
      </c>
      <c r="H1" s="151"/>
      <c r="I1" s="151"/>
      <c r="J1" s="151"/>
      <c r="K1" s="151"/>
      <c r="L1" s="151"/>
      <c r="M1" s="151"/>
      <c r="N1" s="151"/>
      <c r="O1" s="151"/>
      <c r="P1" s="151"/>
      <c r="Q1" s="151"/>
      <c r="R1" s="151"/>
      <c r="S1" s="151"/>
      <c r="T1" s="151"/>
      <c r="U1" s="151"/>
      <c r="V1" s="151"/>
      <c r="W1" s="151"/>
      <c r="X1" s="151"/>
    </row>
    <row r="2" spans="1:31">
      <c r="A2" s="209" t="s">
        <v>20</v>
      </c>
      <c r="B2" s="210" t="s">
        <v>2</v>
      </c>
      <c r="C2" s="211" t="s">
        <v>3</v>
      </c>
      <c r="D2" s="212"/>
      <c r="E2" s="210"/>
      <c r="F2" s="210" t="s">
        <v>4</v>
      </c>
      <c r="G2" s="231" t="s">
        <v>5</v>
      </c>
      <c r="H2" s="231"/>
      <c r="I2" s="180"/>
      <c r="J2" s="210" t="s">
        <v>6</v>
      </c>
      <c r="K2" s="211" t="s">
        <v>7</v>
      </c>
      <c r="L2" s="212"/>
      <c r="M2" s="210"/>
      <c r="N2" s="213" t="s">
        <v>8</v>
      </c>
      <c r="O2" s="214" t="s">
        <v>9</v>
      </c>
      <c r="P2" s="214"/>
      <c r="Q2" s="213"/>
      <c r="R2" s="366" t="s">
        <v>10</v>
      </c>
      <c r="S2" s="215"/>
      <c r="T2" s="216"/>
      <c r="U2" s="213" t="s">
        <v>11</v>
      </c>
      <c r="V2" s="214" t="s">
        <v>12</v>
      </c>
      <c r="W2" s="181"/>
      <c r="X2" s="180"/>
    </row>
    <row r="3" spans="1:31" ht="28.5" customHeight="1">
      <c r="A3" s="219" t="str">
        <f>國中!C13</f>
        <v>T1</v>
      </c>
      <c r="B3" s="220" t="str">
        <f>國中!D13</f>
        <v>白米飯</v>
      </c>
      <c r="C3" s="221" t="str">
        <f>國中!E13</f>
        <v>米</v>
      </c>
      <c r="D3" s="221"/>
      <c r="E3" s="222"/>
      <c r="F3" s="223" t="str">
        <f>國中!F13</f>
        <v>咖哩毛豆</v>
      </c>
      <c r="G3" s="407" t="str">
        <f>國中!G13</f>
        <v>毛豆 馬鈴薯 胡蘿蔔 咖哩粉</v>
      </c>
      <c r="H3" s="407"/>
      <c r="I3" s="408"/>
      <c r="J3" s="217" t="str">
        <f>國中!H13</f>
        <v>蛋香紅仁</v>
      </c>
      <c r="K3" s="409" t="str">
        <f>國中!I13</f>
        <v>雞蛋 紅蘿蔔 薑</v>
      </c>
      <c r="L3" s="410"/>
      <c r="M3" s="411"/>
      <c r="N3" s="218" t="str">
        <f>國中!K13</f>
        <v>香滷豆干</v>
      </c>
      <c r="O3" s="407" t="str">
        <f>國中!L13</f>
        <v>豆干 滷包</v>
      </c>
      <c r="P3" s="407"/>
      <c r="Q3" s="408"/>
      <c r="R3" s="366" t="s">
        <v>10</v>
      </c>
      <c r="S3" s="215"/>
      <c r="T3" s="216"/>
      <c r="U3" s="217" t="str">
        <f>國中!N13</f>
        <v>海芽湯</v>
      </c>
      <c r="V3" s="412" t="str">
        <f>國中!O13</f>
        <v>乾海帶 薑</v>
      </c>
      <c r="W3" s="412"/>
      <c r="X3" s="413"/>
    </row>
    <row r="4" spans="1:31" ht="31.5" customHeight="1">
      <c r="A4" s="219" t="str">
        <f>國中!C14</f>
        <v>T2</v>
      </c>
      <c r="B4" s="220" t="str">
        <f>國中!D14</f>
        <v>糙米飯</v>
      </c>
      <c r="C4" s="221" t="str">
        <f>國中!E14</f>
        <v>米 糙米</v>
      </c>
      <c r="D4" s="221"/>
      <c r="E4" s="222"/>
      <c r="F4" s="223" t="str">
        <f>國中!F14</f>
        <v>塔香豆包</v>
      </c>
      <c r="G4" s="407" t="str">
        <f>國中!G14</f>
        <v>豆包 乾海帶 九層塔 薑</v>
      </c>
      <c r="H4" s="407"/>
      <c r="I4" s="408"/>
      <c r="J4" s="217" t="str">
        <f>國中!H14</f>
        <v>清炒瓜苗</v>
      </c>
      <c r="K4" s="409" t="str">
        <f>國中!I14</f>
        <v>隼人瓜苗 紅蘿蔔 薑</v>
      </c>
      <c r="L4" s="410"/>
      <c r="M4" s="411"/>
      <c r="N4" s="218" t="str">
        <f>國中!K14</f>
        <v>豆皮時蔬</v>
      </c>
      <c r="O4" s="407" t="str">
        <f>國中!L14</f>
        <v>豆皮 時蔬 乾木耳 薑</v>
      </c>
      <c r="P4" s="407"/>
      <c r="Q4" s="408"/>
      <c r="R4" s="366" t="s">
        <v>10</v>
      </c>
      <c r="S4" s="215"/>
      <c r="T4" s="216"/>
      <c r="U4" s="217" t="str">
        <f>國中!N14</f>
        <v>時瓜湯</v>
      </c>
      <c r="V4" s="412" t="str">
        <f>國中!O14</f>
        <v>時瓜 紅蘿蔔 薑</v>
      </c>
      <c r="W4" s="412"/>
      <c r="X4" s="413"/>
    </row>
    <row r="5" spans="1:31" ht="36" customHeight="1">
      <c r="A5" s="219" t="str">
        <f>國中!C15</f>
        <v>T3</v>
      </c>
      <c r="B5" s="220" t="str">
        <f>國中!D15</f>
        <v>油飯特餐</v>
      </c>
      <c r="C5" s="221" t="str">
        <f>國中!E15</f>
        <v>米 糯米</v>
      </c>
      <c r="D5" s="221"/>
      <c r="E5" s="222"/>
      <c r="F5" s="223" t="str">
        <f>國中!F15</f>
        <v>滷蛋</v>
      </c>
      <c r="G5" s="407" t="str">
        <f>國中!G15</f>
        <v>雞蛋</v>
      </c>
      <c r="H5" s="407"/>
      <c r="I5" s="408"/>
      <c r="J5" s="217" t="str">
        <f>國中!H15</f>
        <v>油飯配料</v>
      </c>
      <c r="K5" s="409" t="str">
        <f>國中!I15</f>
        <v>素絞肉 蘿蔔乾 乾香菇 薑</v>
      </c>
      <c r="L5" s="410"/>
      <c r="M5" s="411"/>
      <c r="N5" s="218" t="str">
        <f>國中!K15</f>
        <v>家常豆腐</v>
      </c>
      <c r="O5" s="407" t="str">
        <f>國中!L15</f>
        <v>豆腐  紅蘿蔔 薑</v>
      </c>
      <c r="P5" s="407"/>
      <c r="Q5" s="408"/>
      <c r="R5" s="366" t="s">
        <v>10</v>
      </c>
      <c r="S5" s="215"/>
      <c r="T5" s="216"/>
      <c r="U5" s="217" t="str">
        <f>國中!N15</f>
        <v>味噌湯</v>
      </c>
      <c r="V5" s="412" t="str">
        <f>國中!O15</f>
        <v>乾海帶 味噌</v>
      </c>
      <c r="W5" s="412"/>
      <c r="X5" s="413"/>
    </row>
    <row r="6" spans="1:31" ht="36" customHeight="1">
      <c r="A6" s="219" t="str">
        <f>國中!C16</f>
        <v>T4</v>
      </c>
      <c r="B6" s="220" t="str">
        <f>國中!D16</f>
        <v>糙米飯</v>
      </c>
      <c r="C6" s="221" t="str">
        <f>國中!E16</f>
        <v>米 糙米</v>
      </c>
      <c r="D6" s="221"/>
      <c r="E6" s="222"/>
      <c r="F6" s="223" t="str">
        <f>國中!F16</f>
        <v>鐵板油腐</v>
      </c>
      <c r="G6" s="407" t="str">
        <f>國中!G16</f>
        <v>油豆腐 麻竹筍干 乾木耳 薑</v>
      </c>
      <c r="H6" s="407"/>
      <c r="I6" s="408"/>
      <c r="J6" s="217" t="str">
        <f>國中!H16</f>
        <v>脆拌海帶</v>
      </c>
      <c r="K6" s="409" t="str">
        <f>國中!I16</f>
        <v>海帶 豆皮 薑</v>
      </c>
      <c r="L6" s="410"/>
      <c r="M6" s="411"/>
      <c r="N6" s="218" t="str">
        <f>國中!K16</f>
        <v>蛋香白菜</v>
      </c>
      <c r="O6" s="407" t="str">
        <f>國中!L16</f>
        <v>雞蛋 圓白菜 乾木耳 薑</v>
      </c>
      <c r="P6" s="407"/>
      <c r="Q6" s="408"/>
      <c r="R6" s="366" t="s">
        <v>10</v>
      </c>
      <c r="S6" s="215"/>
      <c r="T6" s="216"/>
      <c r="U6" s="217" t="str">
        <f>國中!N16</f>
        <v>粉圓甜湯</v>
      </c>
      <c r="V6" s="412" t="str">
        <f>國中!O16</f>
        <v>粉圓 紅砂糖</v>
      </c>
      <c r="W6" s="412"/>
      <c r="X6" s="413"/>
    </row>
    <row r="7" spans="1:31" ht="36" customHeight="1">
      <c r="A7" s="219" t="str">
        <f>國中!C17</f>
        <v>T5</v>
      </c>
      <c r="B7" s="220" t="str">
        <f>國中!D17</f>
        <v>紫米飯</v>
      </c>
      <c r="C7" s="221" t="str">
        <f>國中!E17</f>
        <v>米 紫米</v>
      </c>
      <c r="D7" s="221"/>
      <c r="E7" s="222"/>
      <c r="F7" s="223" t="str">
        <f>國中!F17</f>
        <v>醬瓜麵腸</v>
      </c>
      <c r="G7" s="407" t="str">
        <f>國中!G17</f>
        <v>麵腸 醬瓜 薑</v>
      </c>
      <c r="H7" s="407"/>
      <c r="I7" s="408"/>
      <c r="J7" s="217" t="str">
        <f>國中!H17</f>
        <v>螞蟻上樹</v>
      </c>
      <c r="K7" s="409" t="str">
        <f>國中!I17</f>
        <v>素絞肉 冬粉 紅蘿蔔 乾木耳 薑</v>
      </c>
      <c r="L7" s="410"/>
      <c r="M7" s="411"/>
      <c r="N7" s="218" t="str">
        <f>國中!K17</f>
        <v>泡菜凍腐</v>
      </c>
      <c r="O7" s="407" t="str">
        <f>國中!L17</f>
        <v>凍豆腐 韓式泡菜 薑</v>
      </c>
      <c r="P7" s="407"/>
      <c r="Q7" s="408"/>
      <c r="R7" s="366" t="s">
        <v>109</v>
      </c>
      <c r="S7" s="215"/>
      <c r="T7" s="216"/>
      <c r="U7" s="217" t="str">
        <f>國中!N17</f>
        <v>時蔬湯</v>
      </c>
      <c r="V7" s="412" t="str">
        <f>國中!O17</f>
        <v>時蔬 紅蘿蔔 薑</v>
      </c>
      <c r="W7" s="412"/>
      <c r="X7" s="413"/>
    </row>
    <row r="8" spans="1:31">
      <c r="A8" s="8"/>
      <c r="B8" s="226" t="s">
        <v>52</v>
      </c>
      <c r="C8" s="26" t="s">
        <v>358</v>
      </c>
      <c r="D8" s="22"/>
      <c r="E8" s="22"/>
      <c r="F8" s="8"/>
      <c r="G8" s="8"/>
      <c r="H8" s="8"/>
      <c r="I8" s="8" t="str">
        <f>國中R!I8</f>
        <v>其中每周供應特餐一次，當日主食及副菜一得混搭供應，國中4菜1湯，國小3菜1湯</v>
      </c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</row>
    <row r="9" spans="1:31" ht="24.75">
      <c r="A9" s="302" t="s">
        <v>20</v>
      </c>
      <c r="B9" s="163" t="s">
        <v>2</v>
      </c>
      <c r="C9" s="164"/>
      <c r="D9" s="151"/>
      <c r="E9" s="152"/>
      <c r="F9" s="163" t="s">
        <v>4</v>
      </c>
      <c r="G9" s="151"/>
      <c r="H9" s="151"/>
      <c r="I9" s="152"/>
      <c r="J9" s="163" t="s">
        <v>6</v>
      </c>
      <c r="K9" s="151"/>
      <c r="L9" s="151"/>
      <c r="M9" s="152"/>
      <c r="N9" s="239" t="s">
        <v>8</v>
      </c>
      <c r="O9" s="151"/>
      <c r="P9" s="151"/>
      <c r="Q9" s="152"/>
      <c r="R9" s="368" t="s">
        <v>10</v>
      </c>
      <c r="S9" s="151"/>
      <c r="T9" s="151"/>
      <c r="U9" s="380" t="s">
        <v>11</v>
      </c>
      <c r="V9" s="151"/>
      <c r="W9" s="151"/>
      <c r="X9" s="80"/>
      <c r="Y9" s="373" t="s">
        <v>13</v>
      </c>
      <c r="Z9" s="205" t="s">
        <v>61</v>
      </c>
      <c r="AA9" s="206" t="s">
        <v>15</v>
      </c>
      <c r="AB9" s="207" t="s">
        <v>18</v>
      </c>
      <c r="AC9" s="206" t="s">
        <v>19</v>
      </c>
      <c r="AD9" s="179" t="s">
        <v>59</v>
      </c>
      <c r="AE9" s="208" t="s">
        <v>60</v>
      </c>
    </row>
    <row r="10" spans="1:31">
      <c r="A10" s="117">
        <f>國中!A13</f>
        <v>40714</v>
      </c>
      <c r="B10" s="70" t="str">
        <f>B3</f>
        <v>白米飯</v>
      </c>
      <c r="C10" s="22" t="str">
        <f>C3</f>
        <v>米</v>
      </c>
      <c r="D10" s="71">
        <v>10</v>
      </c>
      <c r="E10" s="79" t="s">
        <v>53</v>
      </c>
      <c r="F10" s="170" t="str">
        <f>F3</f>
        <v>咖哩毛豆</v>
      </c>
      <c r="G10" s="155" t="str">
        <f>LEFT(G3,4)</f>
        <v>毛豆 馬</v>
      </c>
      <c r="H10" s="33">
        <v>6</v>
      </c>
      <c r="I10" s="79" t="s">
        <v>53</v>
      </c>
      <c r="J10" s="170" t="str">
        <f>J3</f>
        <v>蛋香紅仁</v>
      </c>
      <c r="K10" s="74" t="s">
        <v>72</v>
      </c>
      <c r="L10" s="285">
        <v>1.2</v>
      </c>
      <c r="M10" s="79" t="s">
        <v>53</v>
      </c>
      <c r="N10" s="170" t="str">
        <f>N3</f>
        <v>香滷豆干</v>
      </c>
      <c r="O10" t="s">
        <v>170</v>
      </c>
      <c r="P10">
        <v>5</v>
      </c>
      <c r="Q10" s="79" t="s">
        <v>53</v>
      </c>
      <c r="R10" s="369" t="s">
        <v>10</v>
      </c>
      <c r="S10" s="8">
        <v>7</v>
      </c>
      <c r="T10" s="32" t="s">
        <v>53</v>
      </c>
      <c r="U10" s="128" t="str">
        <f>U3</f>
        <v>海芽湯</v>
      </c>
      <c r="V10" s="8" t="s">
        <v>84</v>
      </c>
      <c r="W10" s="29">
        <v>0.1</v>
      </c>
      <c r="X10" s="242" t="s">
        <v>53</v>
      </c>
      <c r="Y10" s="202">
        <v>5</v>
      </c>
      <c r="Z10" s="201">
        <v>2</v>
      </c>
      <c r="AA10" s="202">
        <v>3</v>
      </c>
      <c r="AB10" s="202">
        <v>2.8</v>
      </c>
      <c r="AC10" s="202">
        <v>751</v>
      </c>
      <c r="AD10" s="202">
        <v>332</v>
      </c>
      <c r="AE10" s="203">
        <v>235</v>
      </c>
    </row>
    <row r="11" spans="1:31">
      <c r="A11" s="252">
        <f>WEEKDAY(A10,1)</f>
        <v>2</v>
      </c>
      <c r="B11" s="8"/>
      <c r="C11" s="8"/>
      <c r="D11" s="8"/>
      <c r="E11" s="80"/>
      <c r="F11" s="8"/>
      <c r="G11" s="8" t="s">
        <v>266</v>
      </c>
      <c r="H11" s="34">
        <v>3</v>
      </c>
      <c r="I11" s="79" t="s">
        <v>53</v>
      </c>
      <c r="J11" s="8"/>
      <c r="K11" t="s">
        <v>106</v>
      </c>
      <c r="L11" s="34">
        <v>4</v>
      </c>
      <c r="M11" s="79" t="s">
        <v>53</v>
      </c>
      <c r="N11" s="8"/>
      <c r="O11" t="s">
        <v>171</v>
      </c>
      <c r="Q11" s="79" t="s">
        <v>53</v>
      </c>
      <c r="R11" s="370" t="s">
        <v>351</v>
      </c>
      <c r="S11" s="28">
        <v>0.05</v>
      </c>
      <c r="T11" s="32" t="s">
        <v>53</v>
      </c>
      <c r="U11" s="72"/>
      <c r="V11" s="30" t="s">
        <v>96</v>
      </c>
      <c r="W11" s="8"/>
      <c r="X11" s="79" t="s">
        <v>53</v>
      </c>
      <c r="Y11" s="8"/>
      <c r="Z11" s="8"/>
      <c r="AA11" s="8"/>
      <c r="AB11" s="8"/>
      <c r="AC11" s="8"/>
      <c r="AD11" s="8"/>
      <c r="AE11" s="8"/>
    </row>
    <row r="12" spans="1:31">
      <c r="A12" s="116" t="str">
        <f>A3</f>
        <v>T1</v>
      </c>
      <c r="B12" s="8"/>
      <c r="C12" s="8"/>
      <c r="D12" s="8"/>
      <c r="E12" s="80"/>
      <c r="F12" s="8"/>
      <c r="G12" s="8" t="str">
        <f>$R$11</f>
        <v>薑</v>
      </c>
      <c r="H12" s="8">
        <v>1</v>
      </c>
      <c r="I12" s="79" t="s">
        <v>53</v>
      </c>
      <c r="J12" s="8"/>
      <c r="K12" s="8" t="str">
        <f>$R$11</f>
        <v>薑</v>
      </c>
      <c r="L12" s="184">
        <v>0.05</v>
      </c>
      <c r="M12" s="79" t="s">
        <v>53</v>
      </c>
      <c r="N12" s="8"/>
      <c r="O12" s="8" t="str">
        <f>$R$11</f>
        <v>薑</v>
      </c>
      <c r="P12" s="184">
        <v>0.05</v>
      </c>
      <c r="Q12" s="79" t="s">
        <v>53</v>
      </c>
      <c r="R12" s="371"/>
      <c r="S12" s="8"/>
      <c r="T12" s="8"/>
      <c r="U12" s="72"/>
      <c r="V12" s="30" t="s">
        <v>90</v>
      </c>
      <c r="W12" s="8"/>
      <c r="X12" s="79" t="s">
        <v>53</v>
      </c>
      <c r="Y12" s="8"/>
      <c r="Z12" s="8"/>
      <c r="AA12" s="8"/>
      <c r="AB12" s="8"/>
      <c r="AC12" s="8"/>
      <c r="AD12" s="8"/>
      <c r="AE12" s="8"/>
    </row>
    <row r="13" spans="1:31">
      <c r="A13" s="80"/>
      <c r="B13" s="8"/>
      <c r="C13" s="8"/>
      <c r="D13" s="8"/>
      <c r="E13" s="80"/>
      <c r="F13" s="8"/>
      <c r="G13" s="8" t="s">
        <v>265</v>
      </c>
      <c r="I13" s="79" t="s">
        <v>53</v>
      </c>
      <c r="J13" s="8"/>
      <c r="M13" s="79" t="s">
        <v>53</v>
      </c>
      <c r="N13" s="8"/>
      <c r="Q13" s="79" t="s">
        <v>53</v>
      </c>
      <c r="R13" s="371"/>
      <c r="S13" s="8"/>
      <c r="T13" s="8"/>
      <c r="U13" s="72"/>
      <c r="V13" s="30"/>
      <c r="W13" s="8"/>
      <c r="X13" s="80"/>
      <c r="Y13" s="8"/>
      <c r="Z13" s="8"/>
      <c r="AA13" s="8"/>
      <c r="AB13" s="8"/>
      <c r="AC13" s="8"/>
      <c r="AD13" s="8"/>
      <c r="AE13" s="8"/>
    </row>
    <row r="14" spans="1:31">
      <c r="A14" s="80"/>
      <c r="B14" s="8"/>
      <c r="C14" s="8"/>
      <c r="D14" s="87"/>
      <c r="E14" s="88"/>
      <c r="F14" s="93"/>
      <c r="G14" s="8"/>
      <c r="H14" s="87"/>
      <c r="I14" s="152"/>
      <c r="J14" s="151"/>
      <c r="K14" s="151"/>
      <c r="L14" s="151"/>
      <c r="M14" s="152"/>
      <c r="N14" s="151"/>
      <c r="O14" s="151"/>
      <c r="P14" s="151"/>
      <c r="Q14" s="152"/>
      <c r="R14" s="372"/>
      <c r="S14" s="151"/>
      <c r="T14" s="151"/>
      <c r="U14" s="160"/>
      <c r="V14" s="151"/>
      <c r="W14" s="151"/>
      <c r="X14" s="152"/>
      <c r="Y14" s="151"/>
      <c r="Z14" s="151"/>
      <c r="AA14" s="151"/>
      <c r="AB14" s="151"/>
      <c r="AC14" s="151"/>
      <c r="AD14" s="151"/>
      <c r="AE14" s="151"/>
    </row>
    <row r="15" spans="1:31">
      <c r="A15" s="378">
        <f>國中!A14</f>
        <v>40715</v>
      </c>
      <c r="B15" s="354" t="str">
        <f>B4</f>
        <v>糙米飯</v>
      </c>
      <c r="C15" s="74" t="s">
        <v>62</v>
      </c>
      <c r="D15" s="8">
        <v>7</v>
      </c>
      <c r="E15" s="79" t="s">
        <v>53</v>
      </c>
      <c r="F15" s="8" t="str">
        <f>F4</f>
        <v>塔香豆包</v>
      </c>
      <c r="G15" s="74" t="str">
        <f>LEFT(G4,2)</f>
        <v>豆包</v>
      </c>
      <c r="H15" s="8">
        <v>6</v>
      </c>
      <c r="I15" s="79" t="s">
        <v>53</v>
      </c>
      <c r="J15" s="8" t="str">
        <f>J4</f>
        <v>清炒瓜苗</v>
      </c>
      <c r="K15" s="8" t="s">
        <v>176</v>
      </c>
      <c r="L15" s="241">
        <v>4.5</v>
      </c>
      <c r="M15" s="79" t="s">
        <v>53</v>
      </c>
      <c r="N15" s="8" t="str">
        <f>N4</f>
        <v>豆皮時蔬</v>
      </c>
      <c r="O15" t="str">
        <f>LEFT(O4,4)</f>
        <v>豆皮 時</v>
      </c>
      <c r="P15">
        <v>1</v>
      </c>
      <c r="Q15" s="242" t="s">
        <v>53</v>
      </c>
      <c r="R15" s="369" t="s">
        <v>10</v>
      </c>
      <c r="S15" s="8">
        <v>7</v>
      </c>
      <c r="T15" s="32" t="s">
        <v>53</v>
      </c>
      <c r="U15" s="72" t="str">
        <f>U4</f>
        <v>時瓜湯</v>
      </c>
      <c r="V15" s="8" t="s">
        <v>76</v>
      </c>
      <c r="W15" s="33">
        <v>4</v>
      </c>
      <c r="X15" s="79" t="s">
        <v>53</v>
      </c>
      <c r="Y15" s="196">
        <v>5.6</v>
      </c>
      <c r="Z15" s="195">
        <v>1.7</v>
      </c>
      <c r="AA15" s="166">
        <v>2.4</v>
      </c>
      <c r="AB15" s="166">
        <v>2.8</v>
      </c>
      <c r="AC15" s="166">
        <v>741</v>
      </c>
      <c r="AD15" s="196">
        <v>363</v>
      </c>
      <c r="AE15" s="195">
        <v>249</v>
      </c>
    </row>
    <row r="16" spans="1:31">
      <c r="A16" s="252">
        <f>WEEKDAY(A15,1)</f>
        <v>3</v>
      </c>
      <c r="B16" s="8"/>
      <c r="C16" s="8" t="s">
        <v>63</v>
      </c>
      <c r="D16" s="8">
        <v>3</v>
      </c>
      <c r="E16" s="79" t="s">
        <v>53</v>
      </c>
      <c r="F16" s="8"/>
      <c r="G16" s="8" t="s">
        <v>169</v>
      </c>
      <c r="H16" s="33">
        <v>1.8</v>
      </c>
      <c r="I16" s="79" t="s">
        <v>53</v>
      </c>
      <c r="J16" s="8"/>
      <c r="K16" s="30" t="s">
        <v>56</v>
      </c>
      <c r="L16" s="29">
        <v>0.5</v>
      </c>
      <c r="M16" s="79" t="s">
        <v>53</v>
      </c>
      <c r="N16" s="8"/>
      <c r="O16" t="s">
        <v>262</v>
      </c>
      <c r="P16">
        <v>5</v>
      </c>
      <c r="Q16" s="79" t="s">
        <v>53</v>
      </c>
      <c r="R16" s="8" t="str">
        <f>$R$11</f>
        <v>薑</v>
      </c>
      <c r="S16" s="28">
        <v>0.05</v>
      </c>
      <c r="T16" s="32" t="s">
        <v>53</v>
      </c>
      <c r="U16" s="72"/>
      <c r="V16" s="30" t="s">
        <v>56</v>
      </c>
      <c r="W16" s="8">
        <v>1</v>
      </c>
      <c r="X16" s="80"/>
      <c r="Y16" s="8"/>
      <c r="Z16" s="8"/>
      <c r="AA16" s="8"/>
      <c r="AB16" s="8"/>
      <c r="AC16" s="8"/>
      <c r="AD16" s="8"/>
      <c r="AE16" s="8"/>
    </row>
    <row r="17" spans="1:31">
      <c r="A17" s="80" t="str">
        <f>A4</f>
        <v>T2</v>
      </c>
      <c r="B17" s="8"/>
      <c r="C17" s="8"/>
      <c r="D17" s="8"/>
      <c r="E17" s="80"/>
      <c r="F17" s="8"/>
      <c r="G17" s="8" t="str">
        <f>$R$11</f>
        <v>薑</v>
      </c>
      <c r="H17" s="184">
        <v>0.05</v>
      </c>
      <c r="I17" s="79" t="s">
        <v>53</v>
      </c>
      <c r="J17" s="8"/>
      <c r="K17" s="8" t="str">
        <f>$R$11</f>
        <v>薑</v>
      </c>
      <c r="L17" s="184">
        <v>0.05</v>
      </c>
      <c r="M17" s="79" t="s">
        <v>53</v>
      </c>
      <c r="N17" s="8"/>
      <c r="O17" t="s">
        <v>264</v>
      </c>
      <c r="P17" s="381">
        <v>0.05</v>
      </c>
      <c r="Q17" s="79" t="s">
        <v>53</v>
      </c>
      <c r="R17" s="371"/>
      <c r="S17" s="8"/>
      <c r="T17" s="8"/>
      <c r="U17" s="72"/>
      <c r="V17" s="30" t="s">
        <v>58</v>
      </c>
      <c r="W17" s="8">
        <v>1</v>
      </c>
      <c r="X17" s="80"/>
      <c r="Y17" s="8"/>
      <c r="Z17" s="8"/>
      <c r="AA17" s="8"/>
      <c r="AB17" s="8"/>
      <c r="AC17" s="8"/>
      <c r="AD17" s="8"/>
      <c r="AE17" s="8"/>
    </row>
    <row r="18" spans="1:31">
      <c r="A18" s="80"/>
      <c r="B18" s="8"/>
      <c r="C18" s="8"/>
      <c r="D18" s="8"/>
      <c r="E18" s="80"/>
      <c r="F18" s="8"/>
      <c r="G18" s="8" t="s">
        <v>70</v>
      </c>
      <c r="H18" s="8"/>
      <c r="I18" s="80"/>
      <c r="J18" s="8"/>
      <c r="M18" s="79" t="s">
        <v>53</v>
      </c>
      <c r="N18" s="8"/>
      <c r="O18" s="8" t="str">
        <f>$R$11</f>
        <v>薑</v>
      </c>
      <c r="P18" s="184">
        <v>0.05</v>
      </c>
      <c r="Q18" s="79" t="s">
        <v>53</v>
      </c>
      <c r="R18" s="371"/>
      <c r="S18" s="8"/>
      <c r="T18" s="8"/>
      <c r="U18" s="72"/>
      <c r="V18" s="30" t="s">
        <v>80</v>
      </c>
      <c r="W18" s="8"/>
      <c r="X18" s="80"/>
      <c r="Y18" s="8"/>
      <c r="Z18" s="8"/>
      <c r="AA18" s="8"/>
      <c r="AB18" s="8"/>
      <c r="AC18" s="8"/>
      <c r="AD18" s="8"/>
      <c r="AE18" s="8"/>
    </row>
    <row r="19" spans="1:31">
      <c r="A19" s="88"/>
      <c r="B19" s="93"/>
      <c r="C19" s="87"/>
      <c r="D19" s="87"/>
      <c r="E19" s="88"/>
      <c r="F19" s="8"/>
      <c r="G19" s="8"/>
      <c r="H19" s="87"/>
      <c r="I19" s="88"/>
      <c r="J19" s="151"/>
      <c r="K19" s="8"/>
      <c r="L19" s="8"/>
      <c r="M19" s="88"/>
      <c r="N19" s="93"/>
      <c r="O19" s="87"/>
      <c r="P19" s="87"/>
      <c r="Q19" s="152"/>
      <c r="R19" s="372"/>
      <c r="S19" s="151"/>
      <c r="T19" s="151"/>
      <c r="U19" s="72"/>
      <c r="V19" s="87"/>
      <c r="W19" s="87"/>
      <c r="X19" s="152"/>
      <c r="Y19" s="151"/>
      <c r="Z19" s="151"/>
      <c r="AA19" s="151"/>
      <c r="AB19" s="151"/>
      <c r="AC19" s="151"/>
      <c r="AD19" s="151"/>
      <c r="AE19" s="151"/>
    </row>
    <row r="20" spans="1:31">
      <c r="A20" s="117">
        <f>國中!A15</f>
        <v>40716</v>
      </c>
      <c r="B20" s="8" t="str">
        <f>B5</f>
        <v>油飯特餐</v>
      </c>
      <c r="C20" s="155" t="str">
        <f>LEFT(C5,1)</f>
        <v>米</v>
      </c>
      <c r="D20" s="74">
        <v>8</v>
      </c>
      <c r="E20" s="79" t="s">
        <v>53</v>
      </c>
      <c r="F20" s="354" t="str">
        <f>F5</f>
        <v>滷蛋</v>
      </c>
      <c r="G20" s="74" t="str">
        <f>LEFT(G5,5)</f>
        <v>雞蛋</v>
      </c>
      <c r="H20" s="8">
        <v>6</v>
      </c>
      <c r="I20" s="79" t="s">
        <v>53</v>
      </c>
      <c r="J20" s="8" t="str">
        <f>J5</f>
        <v>油飯配料</v>
      </c>
      <c r="K20" s="74" t="s">
        <v>110</v>
      </c>
      <c r="L20" s="379">
        <v>1.5</v>
      </c>
      <c r="M20" s="79" t="s">
        <v>53</v>
      </c>
      <c r="N20" s="8" t="str">
        <f>N5</f>
        <v>家常豆腐</v>
      </c>
      <c r="O20" s="8" t="s">
        <v>172</v>
      </c>
      <c r="P20" s="33">
        <v>5</v>
      </c>
      <c r="Q20" s="242" t="s">
        <v>53</v>
      </c>
      <c r="R20" s="369" t="s">
        <v>10</v>
      </c>
      <c r="S20" s="8">
        <v>7</v>
      </c>
      <c r="T20" s="32" t="s">
        <v>53</v>
      </c>
      <c r="U20" s="354" t="str">
        <f>U5</f>
        <v>味噌湯</v>
      </c>
      <c r="V20" s="8" t="s">
        <v>84</v>
      </c>
      <c r="W20" s="29">
        <v>0.1</v>
      </c>
      <c r="X20" s="79" t="s">
        <v>53</v>
      </c>
      <c r="Y20" s="203">
        <v>2.5</v>
      </c>
      <c r="Z20" s="166">
        <v>1.5</v>
      </c>
      <c r="AA20" s="166">
        <v>3</v>
      </c>
      <c r="AB20" s="166">
        <v>2.8</v>
      </c>
      <c r="AC20" s="166">
        <v>564</v>
      </c>
      <c r="AD20" s="166">
        <v>359</v>
      </c>
      <c r="AE20" s="193">
        <v>222</v>
      </c>
    </row>
    <row r="21" spans="1:31">
      <c r="A21" s="252">
        <f>WEEKDAY(A20,1)</f>
        <v>4</v>
      </c>
      <c r="B21" s="8"/>
      <c r="C21" s="8" t="str">
        <f>RIGHT(C5,2)</f>
        <v>糯米</v>
      </c>
      <c r="D21" s="8">
        <v>3</v>
      </c>
      <c r="E21" s="79" t="s">
        <v>53</v>
      </c>
      <c r="F21" s="8"/>
      <c r="I21" s="79" t="s">
        <v>53</v>
      </c>
      <c r="J21" s="8"/>
      <c r="K21" s="30" t="s">
        <v>123</v>
      </c>
      <c r="L21" s="165">
        <v>1.5</v>
      </c>
      <c r="M21" s="79" t="s">
        <v>53</v>
      </c>
      <c r="N21" s="8"/>
      <c r="O21" s="30" t="s">
        <v>56</v>
      </c>
      <c r="P21" s="13">
        <v>0.5</v>
      </c>
      <c r="Q21" s="79" t="s">
        <v>53</v>
      </c>
      <c r="R21" s="8" t="str">
        <f>$R$11</f>
        <v>薑</v>
      </c>
      <c r="S21" s="28">
        <v>0.05</v>
      </c>
      <c r="T21" s="32" t="s">
        <v>53</v>
      </c>
      <c r="U21" s="72"/>
      <c r="V21" s="30" t="s">
        <v>160</v>
      </c>
      <c r="W21" s="8"/>
      <c r="X21" s="79" t="s">
        <v>53</v>
      </c>
      <c r="Y21" s="8"/>
      <c r="Z21" s="8"/>
      <c r="AA21" s="8"/>
      <c r="AB21" s="8"/>
      <c r="AC21" s="8"/>
      <c r="AD21" s="8"/>
      <c r="AE21" s="8"/>
    </row>
    <row r="22" spans="1:31">
      <c r="A22" s="80" t="str">
        <f>A5</f>
        <v>T3</v>
      </c>
      <c r="B22" s="8"/>
      <c r="C22" s="8"/>
      <c r="D22" s="8"/>
      <c r="E22" s="80"/>
      <c r="F22" s="8"/>
      <c r="I22" s="79" t="s">
        <v>53</v>
      </c>
      <c r="J22" s="8"/>
      <c r="K22" s="30" t="s">
        <v>64</v>
      </c>
      <c r="L22" s="13">
        <v>0.5</v>
      </c>
      <c r="M22" s="79" t="s">
        <v>53</v>
      </c>
      <c r="N22" s="8"/>
      <c r="O22" s="30"/>
      <c r="P22" s="8"/>
      <c r="Q22" s="79" t="s">
        <v>53</v>
      </c>
      <c r="R22" s="370"/>
      <c r="S22" s="28"/>
      <c r="T22" s="32"/>
      <c r="U22" s="72"/>
      <c r="V22" s="30" t="s">
        <v>90</v>
      </c>
      <c r="W22" s="13">
        <v>0.02</v>
      </c>
      <c r="X22" s="79" t="s">
        <v>53</v>
      </c>
      <c r="Y22" s="8"/>
      <c r="Z22" s="8"/>
      <c r="AA22" s="8"/>
      <c r="AB22" s="8"/>
      <c r="AC22" s="8"/>
      <c r="AD22" s="8"/>
      <c r="AE22" s="8"/>
    </row>
    <row r="23" spans="1:31">
      <c r="A23" s="80"/>
      <c r="B23" s="8"/>
      <c r="C23" s="8"/>
      <c r="D23" s="8"/>
      <c r="E23" s="80"/>
      <c r="F23" s="8"/>
      <c r="I23" s="79" t="s">
        <v>53</v>
      </c>
      <c r="J23" s="8"/>
      <c r="K23" s="30" t="s">
        <v>65</v>
      </c>
      <c r="L23" s="184">
        <v>0.05</v>
      </c>
      <c r="M23" s="79"/>
      <c r="N23" s="8"/>
      <c r="O23" s="8" t="str">
        <f>$R$11</f>
        <v>薑</v>
      </c>
      <c r="P23" s="184">
        <v>0.05</v>
      </c>
      <c r="Q23" s="79" t="s">
        <v>53</v>
      </c>
      <c r="R23" s="370"/>
      <c r="S23" s="28"/>
      <c r="T23" s="32"/>
      <c r="U23" s="72"/>
      <c r="X23" s="79" t="s">
        <v>53</v>
      </c>
      <c r="Y23" s="8"/>
      <c r="Z23" s="8"/>
      <c r="AA23" s="8"/>
      <c r="AB23" s="8"/>
      <c r="AC23" s="8"/>
      <c r="AD23" s="8"/>
      <c r="AE23" s="8"/>
    </row>
    <row r="24" spans="1:31">
      <c r="A24" s="80"/>
      <c r="B24" s="8"/>
      <c r="C24" s="8"/>
      <c r="D24" s="8"/>
      <c r="E24" s="80"/>
      <c r="F24" s="8"/>
      <c r="I24" s="80"/>
      <c r="J24" s="8"/>
      <c r="K24" s="8" t="str">
        <f>$R$11</f>
        <v>薑</v>
      </c>
      <c r="L24" s="184">
        <v>0.05</v>
      </c>
      <c r="M24" s="79" t="s">
        <v>53</v>
      </c>
      <c r="N24" s="8"/>
      <c r="O24" s="13"/>
      <c r="P24" s="184"/>
      <c r="Q24" s="79" t="s">
        <v>53</v>
      </c>
      <c r="R24" s="371"/>
      <c r="S24" s="8"/>
      <c r="T24" s="8"/>
      <c r="U24" s="72"/>
      <c r="V24" s="30"/>
      <c r="W24" s="185"/>
      <c r="X24" s="79" t="s">
        <v>53</v>
      </c>
      <c r="Y24" s="8"/>
      <c r="Z24" s="8"/>
      <c r="AA24" s="8"/>
      <c r="AB24" s="8"/>
      <c r="AC24" s="8"/>
      <c r="AD24" s="8"/>
      <c r="AE24" s="8"/>
    </row>
    <row r="25" spans="1:31">
      <c r="A25" s="88"/>
      <c r="B25" s="8"/>
      <c r="C25" s="8"/>
      <c r="D25" s="87"/>
      <c r="E25" s="80"/>
      <c r="F25" s="93"/>
      <c r="G25" s="87"/>
      <c r="H25" s="151"/>
      <c r="I25" s="152"/>
      <c r="J25" s="151"/>
      <c r="K25" s="151"/>
      <c r="L25" s="151"/>
      <c r="M25" s="152"/>
      <c r="N25" s="151"/>
      <c r="O25" s="151"/>
      <c r="P25" s="87"/>
      <c r="Q25" s="88"/>
      <c r="R25" s="372"/>
      <c r="S25" s="151"/>
      <c r="T25" s="151"/>
      <c r="U25" s="72"/>
      <c r="V25" s="88"/>
      <c r="W25" s="87"/>
      <c r="X25" s="79" t="s">
        <v>53</v>
      </c>
      <c r="Y25" s="8"/>
      <c r="Z25" s="8"/>
      <c r="AA25" s="8"/>
      <c r="AB25" s="8"/>
      <c r="AC25" s="8"/>
      <c r="AD25" s="8"/>
      <c r="AE25" s="8"/>
    </row>
    <row r="26" spans="1:31">
      <c r="A26" s="117">
        <f>國中!A16</f>
        <v>40717</v>
      </c>
      <c r="B26" s="354" t="str">
        <f>B6</f>
        <v>糙米飯</v>
      </c>
      <c r="C26" s="74" t="s">
        <v>25</v>
      </c>
      <c r="D26" s="8">
        <v>7</v>
      </c>
      <c r="E26" s="284" t="s">
        <v>53</v>
      </c>
      <c r="F26" s="8" t="str">
        <f>F6</f>
        <v>鐵板油腐</v>
      </c>
      <c r="G26" s="8" t="str">
        <f>LEFT(G6,4)</f>
        <v xml:space="preserve">油豆腐 </v>
      </c>
      <c r="H26" s="8">
        <v>9</v>
      </c>
      <c r="I26" s="79" t="s">
        <v>53</v>
      </c>
      <c r="J26" s="8" t="str">
        <f>J6</f>
        <v>脆拌海帶</v>
      </c>
      <c r="K26" s="30" t="s">
        <v>270</v>
      </c>
      <c r="L26" s="118">
        <v>2</v>
      </c>
      <c r="M26" s="79" t="s">
        <v>53</v>
      </c>
      <c r="N26" s="8" t="str">
        <f>N6</f>
        <v>蛋香白菜</v>
      </c>
      <c r="O26" s="8" t="s">
        <v>177</v>
      </c>
      <c r="P26" s="66">
        <v>1.6</v>
      </c>
      <c r="Q26" s="79" t="s">
        <v>53</v>
      </c>
      <c r="R26" s="369" t="s">
        <v>10</v>
      </c>
      <c r="S26" s="8">
        <v>7</v>
      </c>
      <c r="T26" s="32" t="s">
        <v>53</v>
      </c>
      <c r="U26" s="354" t="str">
        <f>U6</f>
        <v>粉圓甜湯</v>
      </c>
      <c r="V26" s="8" t="s">
        <v>119</v>
      </c>
      <c r="W26" s="8">
        <v>2</v>
      </c>
      <c r="X26" s="374" t="s">
        <v>53</v>
      </c>
      <c r="Y26" s="191">
        <v>5.2</v>
      </c>
      <c r="Z26" s="52">
        <v>2.8</v>
      </c>
      <c r="AA26" s="52">
        <v>1.5</v>
      </c>
      <c r="AB26" s="166">
        <v>2.9</v>
      </c>
      <c r="AC26" s="166">
        <v>745</v>
      </c>
      <c r="AD26" s="166">
        <v>359</v>
      </c>
      <c r="AE26" s="166">
        <v>222</v>
      </c>
    </row>
    <row r="27" spans="1:31">
      <c r="A27" s="252">
        <f>WEEKDAY(A26,1)</f>
        <v>5</v>
      </c>
      <c r="B27" s="8"/>
      <c r="C27" s="8" t="s">
        <v>63</v>
      </c>
      <c r="D27" s="8">
        <v>3</v>
      </c>
      <c r="E27" s="79" t="s">
        <v>53</v>
      </c>
      <c r="F27" s="8"/>
      <c r="G27" s="30" t="s">
        <v>263</v>
      </c>
      <c r="H27" s="34">
        <v>1</v>
      </c>
      <c r="I27" s="79" t="s">
        <v>53</v>
      </c>
      <c r="J27" s="8"/>
      <c r="K27" s="30" t="s">
        <v>261</v>
      </c>
      <c r="L27" s="382">
        <v>0.3</v>
      </c>
      <c r="M27" s="79" t="s">
        <v>53</v>
      </c>
      <c r="N27" s="8"/>
      <c r="O27" s="8" t="s">
        <v>271</v>
      </c>
      <c r="P27" s="35">
        <v>5</v>
      </c>
      <c r="Q27" s="79" t="s">
        <v>53</v>
      </c>
      <c r="R27" s="8" t="str">
        <f>$R$11</f>
        <v>薑</v>
      </c>
      <c r="S27" s="28">
        <v>0.05</v>
      </c>
      <c r="T27" s="32" t="s">
        <v>53</v>
      </c>
      <c r="U27" s="72"/>
      <c r="V27" s="30" t="s">
        <v>93</v>
      </c>
      <c r="W27" s="30">
        <v>1</v>
      </c>
      <c r="X27" s="79" t="s">
        <v>53</v>
      </c>
      <c r="Y27" s="8"/>
      <c r="Z27" s="8"/>
      <c r="AA27" s="8"/>
      <c r="AB27" s="8"/>
      <c r="AC27" s="8"/>
      <c r="AD27" s="8"/>
      <c r="AE27" s="8"/>
    </row>
    <row r="28" spans="1:31">
      <c r="A28" s="80" t="str">
        <f>A5</f>
        <v>T3</v>
      </c>
      <c r="B28" s="8"/>
      <c r="C28" s="8"/>
      <c r="D28" s="8"/>
      <c r="E28" s="79"/>
      <c r="F28" s="8"/>
      <c r="G28" s="30" t="s">
        <v>264</v>
      </c>
      <c r="H28" s="8">
        <v>0.05</v>
      </c>
      <c r="I28" s="79" t="s">
        <v>53</v>
      </c>
      <c r="J28" s="8"/>
      <c r="K28" s="30"/>
      <c r="L28" s="82"/>
      <c r="M28" s="79" t="s">
        <v>53</v>
      </c>
      <c r="N28" s="8"/>
      <c r="O28" s="8" t="s">
        <v>178</v>
      </c>
      <c r="P28" s="13">
        <v>0.5</v>
      </c>
      <c r="Q28" s="79" t="s">
        <v>53</v>
      </c>
      <c r="R28" s="370"/>
      <c r="S28" s="28"/>
      <c r="T28" s="32"/>
      <c r="U28" s="72"/>
      <c r="X28" s="80"/>
      <c r="Y28" s="8"/>
      <c r="Z28" s="8"/>
      <c r="AA28" s="8"/>
      <c r="AB28" s="8"/>
      <c r="AC28" s="8"/>
      <c r="AD28" s="8"/>
      <c r="AE28" s="8"/>
    </row>
    <row r="29" spans="1:31">
      <c r="A29" s="80"/>
      <c r="B29" s="8"/>
      <c r="C29" s="8"/>
      <c r="D29" s="8"/>
      <c r="E29" s="79"/>
      <c r="F29" s="8"/>
      <c r="G29" s="8" t="str">
        <f>$R$11</f>
        <v>薑</v>
      </c>
      <c r="I29" s="79"/>
      <c r="J29" s="8"/>
      <c r="K29" s="8" t="str">
        <f>$R$11</f>
        <v>薑</v>
      </c>
      <c r="L29" s="185">
        <v>0.05</v>
      </c>
      <c r="M29" s="79" t="s">
        <v>53</v>
      </c>
      <c r="N29" s="8"/>
      <c r="O29" s="8" t="str">
        <f>$R$11</f>
        <v>薑</v>
      </c>
      <c r="P29" s="184">
        <v>0.05</v>
      </c>
      <c r="Q29" s="79"/>
      <c r="R29" s="370"/>
      <c r="S29" s="28"/>
      <c r="T29" s="32"/>
      <c r="U29" s="72"/>
      <c r="X29" s="80"/>
      <c r="Y29" s="8"/>
      <c r="Z29" s="8"/>
      <c r="AA29" s="8"/>
      <c r="AB29" s="8"/>
      <c r="AC29" s="8"/>
      <c r="AD29" s="8"/>
      <c r="AE29" s="8"/>
    </row>
    <row r="30" spans="1:31">
      <c r="A30" s="80"/>
      <c r="B30" s="8"/>
      <c r="C30" s="8"/>
      <c r="D30" s="8"/>
      <c r="E30" s="79"/>
      <c r="F30" s="8"/>
      <c r="I30" s="80"/>
      <c r="J30" s="8"/>
      <c r="N30" s="8"/>
      <c r="P30" s="8"/>
      <c r="Q30" s="79" t="s">
        <v>53</v>
      </c>
      <c r="R30" s="370"/>
      <c r="S30" s="28"/>
      <c r="T30" s="32"/>
      <c r="U30" s="72"/>
      <c r="X30" s="80"/>
      <c r="Y30" s="8"/>
      <c r="Z30" s="8"/>
      <c r="AA30" s="8"/>
      <c r="AB30" s="8"/>
      <c r="AC30" s="8"/>
      <c r="AD30" s="8"/>
      <c r="AE30" s="8"/>
    </row>
    <row r="31" spans="1:31">
      <c r="A31" s="80"/>
      <c r="B31" s="93"/>
      <c r="C31" s="87"/>
      <c r="D31" s="8"/>
      <c r="E31" s="80"/>
      <c r="F31" s="151"/>
      <c r="G31" s="87"/>
      <c r="H31" s="8"/>
      <c r="I31" s="152"/>
      <c r="J31" s="151"/>
      <c r="K31" s="87"/>
      <c r="L31" s="87"/>
      <c r="M31" s="80"/>
      <c r="N31" s="93"/>
      <c r="O31" s="8"/>
      <c r="P31" s="8"/>
      <c r="Q31" s="89" t="s">
        <v>53</v>
      </c>
      <c r="R31" s="371"/>
      <c r="S31" s="151"/>
      <c r="T31" s="151"/>
      <c r="U31" s="93"/>
      <c r="V31" s="8"/>
      <c r="W31" s="87"/>
      <c r="X31" s="88"/>
      <c r="Y31" s="151"/>
      <c r="Z31" s="151"/>
      <c r="AA31" s="151"/>
      <c r="AB31" s="151"/>
      <c r="AC31" s="151"/>
      <c r="AD31" s="151"/>
      <c r="AE31" s="151"/>
    </row>
    <row r="32" spans="1:31">
      <c r="A32" s="378">
        <f>國中!A17</f>
        <v>40718</v>
      </c>
      <c r="B32" s="8" t="str">
        <f>B7</f>
        <v>紫米飯</v>
      </c>
      <c r="C32" s="156" t="str">
        <f>C3</f>
        <v>米</v>
      </c>
      <c r="D32" s="377">
        <v>10</v>
      </c>
      <c r="E32" s="284" t="s">
        <v>53</v>
      </c>
      <c r="F32" s="8" t="str">
        <f>F7</f>
        <v>醬瓜麵腸</v>
      </c>
      <c r="G32" s="8" t="s">
        <v>168</v>
      </c>
      <c r="H32" s="376">
        <v>9</v>
      </c>
      <c r="I32" s="79" t="s">
        <v>53</v>
      </c>
      <c r="J32" s="8" t="str">
        <f>J7</f>
        <v>螞蟻上樹</v>
      </c>
      <c r="K32" s="8" t="s">
        <v>173</v>
      </c>
      <c r="L32" s="182">
        <v>1</v>
      </c>
      <c r="M32" s="284" t="s">
        <v>53</v>
      </c>
      <c r="N32" s="8" t="str">
        <f>N7</f>
        <v>泡菜凍腐</v>
      </c>
      <c r="O32" s="74" t="s">
        <v>268</v>
      </c>
      <c r="P32" s="74">
        <v>3</v>
      </c>
      <c r="Q32" s="79" t="s">
        <v>53</v>
      </c>
      <c r="R32" s="375" t="str">
        <f>R7</f>
        <v>有機</v>
      </c>
      <c r="S32" s="8">
        <v>7</v>
      </c>
      <c r="T32" s="32" t="s">
        <v>53</v>
      </c>
      <c r="U32" s="72" t="str">
        <f>U7</f>
        <v>時蔬湯</v>
      </c>
      <c r="V32" s="8" t="s">
        <v>88</v>
      </c>
      <c r="W32" s="33">
        <v>3</v>
      </c>
      <c r="X32" s="79" t="s">
        <v>53</v>
      </c>
      <c r="Y32" s="195">
        <v>5.4</v>
      </c>
      <c r="Z32" s="166">
        <v>1.9</v>
      </c>
      <c r="AA32" s="166">
        <v>2.6</v>
      </c>
      <c r="AB32" s="166">
        <v>2.8</v>
      </c>
      <c r="AC32" s="166">
        <v>747</v>
      </c>
      <c r="AD32" s="166">
        <v>331</v>
      </c>
      <c r="AE32" s="193">
        <v>228</v>
      </c>
    </row>
    <row r="33" spans="1:32">
      <c r="A33" s="252">
        <f>WEEKDAY(A32,1)</f>
        <v>6</v>
      </c>
      <c r="B33" s="8"/>
      <c r="C33" s="8" t="str">
        <f>LEFT(B32,2)</f>
        <v>紫米</v>
      </c>
      <c r="D33" s="29">
        <v>0.4</v>
      </c>
      <c r="E33" s="79" t="s">
        <v>53</v>
      </c>
      <c r="F33" s="8"/>
      <c r="G33" s="8" t="s">
        <v>267</v>
      </c>
      <c r="H33" s="34">
        <v>2</v>
      </c>
      <c r="I33" s="79" t="s">
        <v>53</v>
      </c>
      <c r="J33" s="8"/>
      <c r="K33" s="30" t="s">
        <v>174</v>
      </c>
      <c r="L33" s="8">
        <v>1</v>
      </c>
      <c r="M33" s="79" t="s">
        <v>53</v>
      </c>
      <c r="N33" s="8"/>
      <c r="O33" s="30" t="s">
        <v>269</v>
      </c>
      <c r="P33" s="30">
        <v>3</v>
      </c>
      <c r="Q33" s="79" t="s">
        <v>53</v>
      </c>
      <c r="R33" s="8" t="str">
        <f>$R$11</f>
        <v>薑</v>
      </c>
      <c r="S33" s="28">
        <v>0.05</v>
      </c>
      <c r="T33" s="32" t="s">
        <v>53</v>
      </c>
      <c r="U33" s="72"/>
      <c r="V33" s="30" t="s">
        <v>56</v>
      </c>
      <c r="W33" s="8">
        <v>0.5</v>
      </c>
      <c r="X33" s="79" t="s">
        <v>53</v>
      </c>
      <c r="Y33" s="8"/>
      <c r="Z33" s="8"/>
      <c r="AA33" s="8"/>
      <c r="AB33" s="8"/>
      <c r="AC33" s="8"/>
      <c r="AD33" s="8"/>
      <c r="AE33" s="8"/>
    </row>
    <row r="34" spans="1:32">
      <c r="A34" s="80" t="str">
        <f>A7</f>
        <v>T5</v>
      </c>
      <c r="B34" s="8"/>
      <c r="C34" s="8"/>
      <c r="D34" s="8"/>
      <c r="E34" s="80"/>
      <c r="F34" s="8"/>
      <c r="G34" s="30" t="s">
        <v>56</v>
      </c>
      <c r="H34" s="8">
        <v>1</v>
      </c>
      <c r="I34" s="80"/>
      <c r="J34" s="8"/>
      <c r="K34" s="30" t="s">
        <v>89</v>
      </c>
      <c r="L34" s="30">
        <v>1</v>
      </c>
      <c r="M34" s="79" t="s">
        <v>53</v>
      </c>
      <c r="N34" s="8"/>
      <c r="O34" s="8" t="str">
        <f>$R$11</f>
        <v>薑</v>
      </c>
      <c r="Q34" s="79" t="s">
        <v>53</v>
      </c>
      <c r="R34" s="371"/>
      <c r="S34" s="8"/>
      <c r="T34" s="8"/>
      <c r="U34" s="72"/>
      <c r="V34" s="30" t="s">
        <v>58</v>
      </c>
      <c r="W34" s="8">
        <v>1</v>
      </c>
      <c r="X34" s="79" t="s">
        <v>53</v>
      </c>
      <c r="Y34" s="8"/>
      <c r="Z34" s="8"/>
      <c r="AA34" s="8"/>
      <c r="AB34" s="8"/>
      <c r="AC34" s="8"/>
      <c r="AD34" s="8"/>
      <c r="AE34" s="8"/>
    </row>
    <row r="35" spans="1:32">
      <c r="A35" s="80"/>
      <c r="B35" s="8"/>
      <c r="C35" s="8"/>
      <c r="D35" s="8"/>
      <c r="E35" s="80"/>
      <c r="F35" s="8"/>
      <c r="G35" s="8" t="str">
        <f>$R$11</f>
        <v>薑</v>
      </c>
      <c r="H35" s="184">
        <v>0.05</v>
      </c>
      <c r="I35" s="80"/>
      <c r="J35" s="8"/>
      <c r="K35" s="30" t="s">
        <v>175</v>
      </c>
      <c r="L35" s="298">
        <v>0.01</v>
      </c>
      <c r="M35" s="80"/>
      <c r="N35" s="8"/>
      <c r="Q35" s="79" t="s">
        <v>53</v>
      </c>
      <c r="R35" s="371"/>
      <c r="S35" s="8"/>
      <c r="T35" s="8"/>
      <c r="U35" s="72"/>
      <c r="V35" s="30" t="s">
        <v>80</v>
      </c>
      <c r="W35" s="8">
        <v>0.02</v>
      </c>
      <c r="X35" s="80"/>
      <c r="Y35" s="8"/>
      <c r="Z35" s="8"/>
      <c r="AA35" s="8"/>
      <c r="AB35" s="8"/>
      <c r="AC35" s="8"/>
      <c r="AD35" s="8"/>
      <c r="AE35" s="8"/>
    </row>
    <row r="36" spans="1:32">
      <c r="A36" s="80"/>
      <c r="B36" s="8"/>
      <c r="C36" s="8"/>
      <c r="D36" s="8"/>
      <c r="E36" s="80"/>
      <c r="F36" s="8"/>
      <c r="G36" s="30"/>
      <c r="H36" s="8"/>
      <c r="I36" s="80"/>
      <c r="J36" s="8"/>
      <c r="K36" s="8" t="str">
        <f>$R$11</f>
        <v>薑</v>
      </c>
      <c r="L36" s="184">
        <v>0.05</v>
      </c>
      <c r="M36" s="80"/>
      <c r="N36" s="8"/>
      <c r="O36" s="8"/>
      <c r="P36" s="8"/>
      <c r="Q36" s="80"/>
      <c r="R36" s="371"/>
      <c r="S36" s="8"/>
      <c r="T36" s="8"/>
      <c r="U36" s="72"/>
      <c r="V36" s="8"/>
      <c r="W36" s="8"/>
      <c r="X36" s="80"/>
      <c r="Y36" s="8"/>
      <c r="Z36" s="8"/>
      <c r="AA36" s="8"/>
      <c r="AB36" s="8"/>
      <c r="AC36" s="8"/>
      <c r="AD36" s="8"/>
      <c r="AE36" s="8"/>
      <c r="AF36" s="8"/>
    </row>
    <row r="37" spans="1:32">
      <c r="AE37" s="8"/>
    </row>
  </sheetData>
  <mergeCells count="20">
    <mergeCell ref="G3:I3"/>
    <mergeCell ref="O3:Q3"/>
    <mergeCell ref="V3:X3"/>
    <mergeCell ref="G4:I4"/>
    <mergeCell ref="K3:M3"/>
    <mergeCell ref="O4:Q4"/>
    <mergeCell ref="V4:X4"/>
    <mergeCell ref="K4:M4"/>
    <mergeCell ref="G7:I7"/>
    <mergeCell ref="K6:M6"/>
    <mergeCell ref="O7:Q7"/>
    <mergeCell ref="V7:X7"/>
    <mergeCell ref="G5:I5"/>
    <mergeCell ref="O5:Q5"/>
    <mergeCell ref="V5:X5"/>
    <mergeCell ref="G6:I6"/>
    <mergeCell ref="K5:M5"/>
    <mergeCell ref="O6:Q6"/>
    <mergeCell ref="V6:X6"/>
    <mergeCell ref="K7:M7"/>
  </mergeCells>
  <phoneticPr fontId="1" type="noConversion"/>
  <pageMargins left="0" right="0" top="0" bottom="0" header="0" footer="0"/>
  <pageSetup paperSize="9" scale="8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1"/>
  <sheetViews>
    <sheetView view="pageBreakPreview" zoomScale="110" zoomScaleNormal="100" zoomScaleSheetLayoutView="110" workbookViewId="0">
      <selection activeCell="J20" sqref="J20"/>
    </sheetView>
  </sheetViews>
  <sheetFormatPr defaultRowHeight="16.5"/>
  <cols>
    <col min="1" max="1" width="4.875" customWidth="1"/>
    <col min="3" max="3" width="8.875" customWidth="1"/>
    <col min="4" max="4" width="2.75" customWidth="1"/>
    <col min="5" max="5" width="2.625" customWidth="1"/>
    <col min="6" max="6" width="9.5" customWidth="1"/>
    <col min="7" max="7" width="10.625" customWidth="1"/>
    <col min="8" max="8" width="4.875" customWidth="1"/>
    <col min="9" max="9" width="2.625" customWidth="1"/>
    <col min="10" max="10" width="9.25" customWidth="1"/>
    <col min="11" max="11" width="10.75" customWidth="1"/>
    <col min="12" max="12" width="4.875" customWidth="1"/>
    <col min="13" max="13" width="3" customWidth="1"/>
    <col min="14" max="14" width="9.25" customWidth="1"/>
    <col min="15" max="15" width="11.375" customWidth="1"/>
    <col min="16" max="16" width="4.875" customWidth="1"/>
    <col min="17" max="17" width="2.75" customWidth="1"/>
    <col min="18" max="18" width="4.25" customWidth="1"/>
    <col min="19" max="19" width="2.875" hidden="1" customWidth="1"/>
    <col min="20" max="20" width="2.75" hidden="1" customWidth="1"/>
    <col min="22" max="22" width="9.375" customWidth="1"/>
    <col min="23" max="23" width="3.375" customWidth="1"/>
    <col min="24" max="24" width="2.625" customWidth="1"/>
    <col min="25" max="26" width="3.125" customWidth="1"/>
    <col min="27" max="27" width="2.75" customWidth="1"/>
    <col min="28" max="28" width="3.25" customWidth="1"/>
    <col min="29" max="29" width="2.875" customWidth="1"/>
    <col min="30" max="30" width="2.75" customWidth="1"/>
    <col min="31" max="31" width="2.625" customWidth="1"/>
  </cols>
  <sheetData>
    <row r="1" spans="1:40">
      <c r="A1">
        <v>110</v>
      </c>
      <c r="B1" t="s">
        <v>49</v>
      </c>
      <c r="C1" t="str">
        <f>國中!H1</f>
        <v>國民中學</v>
      </c>
      <c r="E1" t="str">
        <f>國中!K1</f>
        <v>素食菜單</v>
      </c>
      <c r="G1" t="s">
        <v>235</v>
      </c>
      <c r="I1" s="8"/>
    </row>
    <row r="2" spans="1:40">
      <c r="A2" s="39" t="s">
        <v>20</v>
      </c>
      <c r="B2" s="37" t="s">
        <v>2</v>
      </c>
      <c r="C2" s="228" t="s">
        <v>3</v>
      </c>
      <c r="D2" s="212"/>
      <c r="E2" s="210"/>
      <c r="F2" s="37" t="s">
        <v>4</v>
      </c>
      <c r="G2" s="230" t="s">
        <v>5</v>
      </c>
      <c r="H2" s="231"/>
      <c r="I2" s="180"/>
      <c r="J2" s="37" t="s">
        <v>6</v>
      </c>
      <c r="K2" s="228" t="s">
        <v>7</v>
      </c>
      <c r="L2" s="212"/>
      <c r="M2" s="210"/>
      <c r="N2" s="40" t="s">
        <v>8</v>
      </c>
      <c r="O2" s="232" t="s">
        <v>9</v>
      </c>
      <c r="P2" s="214"/>
      <c r="Q2" s="213"/>
      <c r="R2" s="224" t="s">
        <v>10</v>
      </c>
      <c r="S2" s="215"/>
      <c r="T2" s="216"/>
      <c r="U2" s="40" t="s">
        <v>11</v>
      </c>
      <c r="V2" s="232" t="s">
        <v>12</v>
      </c>
      <c r="W2" s="181"/>
      <c r="X2" s="180"/>
    </row>
    <row r="3" spans="1:40" ht="28.5" customHeight="1">
      <c r="A3" s="47" t="str">
        <f>國中!C18</f>
        <v>A1</v>
      </c>
      <c r="B3" s="227" t="str">
        <f>國中!D18</f>
        <v>白米飯</v>
      </c>
      <c r="C3" s="229" t="str">
        <f>國中!E18</f>
        <v>米</v>
      </c>
      <c r="D3" s="221"/>
      <c r="E3" s="222"/>
      <c r="F3" s="49" t="str">
        <f>國中!F18</f>
        <v>黑椒毛豆</v>
      </c>
      <c r="G3" s="414" t="str">
        <f>國中!G18</f>
        <v>毛豆 黑胡椒粒</v>
      </c>
      <c r="H3" s="407"/>
      <c r="I3" s="408"/>
      <c r="J3" s="225" t="str">
        <f>國中!H18</f>
        <v>蜜汁豆干</v>
      </c>
      <c r="K3" s="415" t="str">
        <f>國中!I18</f>
        <v>豆干 滷包</v>
      </c>
      <c r="L3" s="410"/>
      <c r="M3" s="411"/>
      <c r="N3" s="50" t="str">
        <f>國中!K18</f>
        <v>紅仁炒蛋</v>
      </c>
      <c r="O3" s="414" t="str">
        <f>國中!L18</f>
        <v>雞蛋 紅蘿蔔 薑</v>
      </c>
      <c r="P3" s="407"/>
      <c r="Q3" s="408"/>
      <c r="R3" s="224" t="s">
        <v>10</v>
      </c>
      <c r="S3" s="215"/>
      <c r="T3" s="216"/>
      <c r="U3" s="225" t="str">
        <f>國中!N18</f>
        <v>蘿蔔湯</v>
      </c>
      <c r="V3" s="416" t="str">
        <f>國中!O18</f>
        <v>白蘿蔔 紅蘿蔔</v>
      </c>
      <c r="W3" s="412"/>
      <c r="X3" s="413"/>
    </row>
    <row r="4" spans="1:40" ht="31.5" customHeight="1">
      <c r="A4" s="47" t="str">
        <f>國中!C19</f>
        <v>A2</v>
      </c>
      <c r="B4" s="227" t="str">
        <f>國中!D19</f>
        <v>糙米飯</v>
      </c>
      <c r="C4" s="229" t="str">
        <f>國中!E19</f>
        <v>米 糙米</v>
      </c>
      <c r="D4" s="221"/>
      <c r="E4" s="222"/>
      <c r="F4" s="49" t="str">
        <f>國中!F19</f>
        <v>鮮菇麵筋</v>
      </c>
      <c r="G4" s="414" t="str">
        <f>國中!G19</f>
        <v>鮮菇 麵筋 薑</v>
      </c>
      <c r="H4" s="407"/>
      <c r="I4" s="408"/>
      <c r="J4" s="225" t="str">
        <f>國中!H19</f>
        <v>豆皮芽菜</v>
      </c>
      <c r="K4" s="415" t="str">
        <f>國中!I19</f>
        <v>豆皮 豆芽菜 乾香菇 薑</v>
      </c>
      <c r="L4" s="410"/>
      <c r="M4" s="411"/>
      <c r="N4" s="50" t="str">
        <f>國中!K19</f>
        <v>蔬香冬粉</v>
      </c>
      <c r="O4" s="414" t="str">
        <f>國中!L19</f>
        <v>蛋 冬粉 紅蘿蔔 乾木耳 薑</v>
      </c>
      <c r="P4" s="407"/>
      <c r="Q4" s="408"/>
      <c r="R4" s="224" t="s">
        <v>10</v>
      </c>
      <c r="S4" s="215"/>
      <c r="T4" s="216"/>
      <c r="U4" s="225" t="str">
        <f>國中!N19</f>
        <v>味噌湯</v>
      </c>
      <c r="V4" s="416" t="str">
        <f>國中!O19</f>
        <v>乾海帶 味噌</v>
      </c>
      <c r="W4" s="412"/>
      <c r="X4" s="413"/>
    </row>
    <row r="5" spans="1:40" ht="36" customHeight="1">
      <c r="A5" s="47" t="str">
        <f>國中!C20</f>
        <v>A3</v>
      </c>
      <c r="B5" s="227" t="str">
        <f>國中!D20</f>
        <v>麵食特餐</v>
      </c>
      <c r="C5" s="229" t="str">
        <f>國中!E20</f>
        <v>義大利麵</v>
      </c>
      <c r="D5" s="221"/>
      <c r="E5" s="222"/>
      <c r="F5" s="49" t="str">
        <f>國中!F20</f>
        <v>茄汁絞若</v>
      </c>
      <c r="G5" s="414" t="str">
        <f>國中!G20</f>
        <v>素絞肉 洋芋 紅蘿蔔 蕃茄醬</v>
      </c>
      <c r="H5" s="407"/>
      <c r="I5" s="408"/>
      <c r="J5" s="225" t="str">
        <f>國中!H20</f>
        <v>清炒花椰</v>
      </c>
      <c r="K5" s="415" t="str">
        <f>國中!I20</f>
        <v>冷凍花椰菜 胡蘿蔔 薑</v>
      </c>
      <c r="L5" s="410"/>
      <c r="M5" s="411"/>
      <c r="N5" s="50" t="str">
        <f>國中!K20</f>
        <v>小餐包</v>
      </c>
      <c r="O5" s="414" t="str">
        <f>國中!L20</f>
        <v>小餐包</v>
      </c>
      <c r="P5" s="407"/>
      <c r="Q5" s="408"/>
      <c r="R5" s="224" t="s">
        <v>10</v>
      </c>
      <c r="S5" s="215"/>
      <c r="T5" s="216"/>
      <c r="U5" s="225" t="str">
        <f>國中!N20</f>
        <v>玉米濃湯</v>
      </c>
      <c r="V5" s="416" t="str">
        <f>國中!O20</f>
        <v>蛋 玉米粒 玉米醬罐頭 玉米濃湯粉</v>
      </c>
      <c r="W5" s="412"/>
      <c r="X5" s="413"/>
    </row>
    <row r="6" spans="1:40" ht="36" customHeight="1">
      <c r="A6" s="47" t="str">
        <f>國中!C21</f>
        <v>A4</v>
      </c>
      <c r="B6" s="227" t="str">
        <f>國中!D21</f>
        <v>白米飯</v>
      </c>
      <c r="C6" s="229" t="str">
        <f>國中!E21</f>
        <v>米</v>
      </c>
      <c r="D6" s="221"/>
      <c r="E6" s="222"/>
      <c r="F6" s="49" t="str">
        <f>國中!F21</f>
        <v>滷蛋</v>
      </c>
      <c r="G6" s="414" t="str">
        <f>國中!G21</f>
        <v>雞蛋</v>
      </c>
      <c r="H6" s="407"/>
      <c r="I6" s="408"/>
      <c r="J6" s="225" t="str">
        <f>國中!H21</f>
        <v>脆拌海帶</v>
      </c>
      <c r="K6" s="415" t="str">
        <f>國中!I21</f>
        <v>海帶 豆皮 薑</v>
      </c>
      <c r="L6" s="410"/>
      <c r="M6" s="411"/>
      <c r="N6" s="50" t="str">
        <f>國中!K21</f>
        <v>毛豆玉菜</v>
      </c>
      <c r="O6" s="414" t="str">
        <f>國中!L21</f>
        <v>毛豆 高麗菜 胡蘿蔔</v>
      </c>
      <c r="P6" s="407"/>
      <c r="Q6" s="408"/>
      <c r="R6" s="224" t="s">
        <v>10</v>
      </c>
      <c r="S6" s="215"/>
      <c r="T6" s="216"/>
      <c r="U6" s="225" t="str">
        <f>國中!N21</f>
        <v>仙草甜湯</v>
      </c>
      <c r="V6" s="416" t="str">
        <f>國中!O21</f>
        <v>仙草汁 紅砂糖</v>
      </c>
      <c r="W6" s="412"/>
      <c r="X6" s="413"/>
    </row>
    <row r="7" spans="1:40">
      <c r="A7" s="8"/>
      <c r="B7" s="226" t="s">
        <v>52</v>
      </c>
      <c r="C7" s="26" t="s">
        <v>359</v>
      </c>
      <c r="D7" s="22"/>
      <c r="E7" s="22"/>
      <c r="H7" s="8"/>
      <c r="I7" s="8" t="str">
        <f>國中R!I8</f>
        <v>其中每周供應特餐一次，當日主食及副菜一得混搭供應，國中4菜1湯，國小3菜1湯</v>
      </c>
      <c r="J7" s="233"/>
      <c r="Y7" s="151"/>
      <c r="Z7" s="151"/>
      <c r="AA7" s="151"/>
      <c r="AB7" s="151"/>
      <c r="AC7" s="151"/>
      <c r="AD7" s="151"/>
      <c r="AE7" s="151"/>
    </row>
    <row r="8" spans="1:40" ht="24.75">
      <c r="A8" s="300" t="s">
        <v>20</v>
      </c>
      <c r="B8" s="171" t="s">
        <v>2</v>
      </c>
      <c r="C8" s="172"/>
      <c r="D8" s="173"/>
      <c r="E8" s="174"/>
      <c r="F8" s="171" t="s">
        <v>4</v>
      </c>
      <c r="G8" s="173"/>
      <c r="H8" s="173"/>
      <c r="I8" s="174"/>
      <c r="J8" s="171" t="s">
        <v>6</v>
      </c>
      <c r="K8" s="173"/>
      <c r="L8" s="173"/>
      <c r="M8" s="174"/>
      <c r="N8" s="175" t="s">
        <v>8</v>
      </c>
      <c r="O8" s="173"/>
      <c r="P8" s="173"/>
      <c r="Q8" s="174"/>
      <c r="R8" s="176" t="s">
        <v>10</v>
      </c>
      <c r="S8" s="173"/>
      <c r="T8" s="174"/>
      <c r="U8" s="177" t="s">
        <v>11</v>
      </c>
      <c r="V8" s="173"/>
      <c r="W8" s="173"/>
      <c r="X8" s="237"/>
      <c r="Y8" s="238" t="s">
        <v>13</v>
      </c>
      <c r="Z8" s="200" t="s">
        <v>61</v>
      </c>
      <c r="AA8" s="199" t="s">
        <v>15</v>
      </c>
      <c r="AB8" s="200" t="s">
        <v>18</v>
      </c>
      <c r="AC8" s="199" t="s">
        <v>19</v>
      </c>
      <c r="AD8" s="168" t="s">
        <v>59</v>
      </c>
      <c r="AE8" s="236" t="s">
        <v>60</v>
      </c>
    </row>
    <row r="9" spans="1:40">
      <c r="A9" s="69">
        <f>國中!A18</f>
        <v>40721</v>
      </c>
      <c r="B9" s="70" t="str">
        <f>B3</f>
        <v>白米飯</v>
      </c>
      <c r="C9" s="22" t="str">
        <f>C3</f>
        <v>米</v>
      </c>
      <c r="D9" s="71">
        <v>10</v>
      </c>
      <c r="E9" s="168" t="s">
        <v>53</v>
      </c>
      <c r="F9" s="170" t="str">
        <f>F3</f>
        <v>黑椒毛豆</v>
      </c>
      <c r="G9" s="155" t="str">
        <f>LEFT(G3,2)</f>
        <v>毛豆</v>
      </c>
      <c r="H9" s="33">
        <v>6</v>
      </c>
      <c r="I9" s="168" t="s">
        <v>53</v>
      </c>
      <c r="J9" s="170" t="str">
        <f>J3</f>
        <v>蜜汁豆干</v>
      </c>
      <c r="K9" s="8" t="str">
        <f>LEFT(K3,3)</f>
        <v xml:space="preserve">豆干 </v>
      </c>
      <c r="L9" s="33">
        <v>4.5</v>
      </c>
      <c r="M9" s="168" t="s">
        <v>53</v>
      </c>
      <c r="N9" s="170" t="str">
        <f>N3</f>
        <v>紅仁炒蛋</v>
      </c>
      <c r="O9" s="8" t="s">
        <v>72</v>
      </c>
      <c r="P9" s="182">
        <v>1.6</v>
      </c>
      <c r="Q9" s="168" t="s">
        <v>53</v>
      </c>
      <c r="R9" s="161" t="s">
        <v>10</v>
      </c>
      <c r="S9" s="8">
        <v>7</v>
      </c>
      <c r="T9" s="168" t="s">
        <v>53</v>
      </c>
      <c r="U9" s="157" t="str">
        <f>U3</f>
        <v>蘿蔔湯</v>
      </c>
      <c r="V9" s="8" t="s">
        <v>165</v>
      </c>
      <c r="W9" s="33">
        <v>3</v>
      </c>
      <c r="X9" s="187" t="s">
        <v>53</v>
      </c>
      <c r="Y9" s="198">
        <v>5.4</v>
      </c>
      <c r="Z9" s="198">
        <v>2</v>
      </c>
      <c r="AA9" s="198">
        <v>1.6</v>
      </c>
      <c r="AB9" s="198">
        <v>2.5</v>
      </c>
      <c r="AC9" s="198">
        <v>705</v>
      </c>
      <c r="AD9" s="198">
        <v>330</v>
      </c>
      <c r="AE9" s="197">
        <v>176</v>
      </c>
    </row>
    <row r="10" spans="1:40">
      <c r="A10" s="169">
        <f>WEEKDAY(A9,1)</f>
        <v>2</v>
      </c>
      <c r="B10" s="8"/>
      <c r="C10" s="8"/>
      <c r="D10" s="8"/>
      <c r="E10" s="68"/>
      <c r="F10" s="8"/>
      <c r="G10" t="s">
        <v>164</v>
      </c>
      <c r="H10" s="33">
        <v>3</v>
      </c>
      <c r="I10" s="168" t="s">
        <v>53</v>
      </c>
      <c r="J10" s="8"/>
      <c r="K10" t="s">
        <v>257</v>
      </c>
      <c r="M10" s="168" t="s">
        <v>53</v>
      </c>
      <c r="N10" s="8"/>
      <c r="O10" s="30" t="s">
        <v>56</v>
      </c>
      <c r="P10" s="30">
        <v>4</v>
      </c>
      <c r="Q10" s="168" t="s">
        <v>53</v>
      </c>
      <c r="R10" s="162" t="s">
        <v>351</v>
      </c>
      <c r="S10" s="28">
        <v>0.05</v>
      </c>
      <c r="T10" s="168" t="s">
        <v>53</v>
      </c>
      <c r="U10" s="158"/>
      <c r="V10" s="30" t="s">
        <v>56</v>
      </c>
      <c r="W10" s="8">
        <v>1</v>
      </c>
      <c r="X10" s="168" t="s">
        <v>53</v>
      </c>
      <c r="Y10" s="8"/>
      <c r="Z10" s="8"/>
      <c r="AA10" s="8"/>
      <c r="AB10" s="8"/>
      <c r="AC10" s="8"/>
      <c r="AD10" s="8"/>
      <c r="AE10" s="27"/>
      <c r="AH10" s="31">
        <v>5.2</v>
      </c>
      <c r="AI10" s="31">
        <v>2.1</v>
      </c>
      <c r="AJ10" s="31">
        <v>3.2</v>
      </c>
      <c r="AK10" s="31">
        <v>2.5</v>
      </c>
      <c r="AL10" s="31">
        <v>705</v>
      </c>
      <c r="AM10" s="31">
        <v>331</v>
      </c>
      <c r="AN10" s="31">
        <v>146</v>
      </c>
    </row>
    <row r="11" spans="1:40">
      <c r="A11" s="301" t="str">
        <f>A3</f>
        <v>A1</v>
      </c>
      <c r="B11" s="8"/>
      <c r="C11" s="8"/>
      <c r="D11" s="8"/>
      <c r="E11" s="68"/>
      <c r="F11" s="8"/>
      <c r="G11" s="8" t="str">
        <f>$R$10</f>
        <v>薑</v>
      </c>
      <c r="H11" s="186">
        <v>1</v>
      </c>
      <c r="I11" s="168" t="s">
        <v>53</v>
      </c>
      <c r="J11" s="8"/>
      <c r="M11" s="168" t="s">
        <v>53</v>
      </c>
      <c r="N11" s="8"/>
      <c r="Q11" s="168" t="s">
        <v>53</v>
      </c>
      <c r="R11" s="158"/>
      <c r="S11" s="8"/>
      <c r="T11" s="68"/>
      <c r="U11" s="158"/>
      <c r="V11" s="30"/>
      <c r="W11" s="8"/>
      <c r="X11" s="168" t="s">
        <v>53</v>
      </c>
      <c r="Y11" s="8"/>
      <c r="Z11" s="8"/>
      <c r="AA11" s="8"/>
      <c r="AB11" s="8"/>
      <c r="AC11" s="8"/>
      <c r="AD11" s="8"/>
      <c r="AE11" s="27"/>
    </row>
    <row r="12" spans="1:40">
      <c r="A12" s="68"/>
      <c r="B12" s="8"/>
      <c r="C12" s="8"/>
      <c r="D12" s="8"/>
      <c r="E12" s="68"/>
      <c r="F12" s="8"/>
      <c r="G12" s="30" t="s">
        <v>179</v>
      </c>
      <c r="H12" s="8"/>
      <c r="I12" s="68"/>
      <c r="J12" s="8"/>
      <c r="K12" s="8" t="str">
        <f>$R$10</f>
        <v>薑</v>
      </c>
      <c r="L12" s="184">
        <v>0.05</v>
      </c>
      <c r="M12" s="68"/>
      <c r="N12" s="8"/>
      <c r="Q12" s="168" t="s">
        <v>53</v>
      </c>
      <c r="R12" s="158"/>
      <c r="S12" s="8"/>
      <c r="T12" s="68"/>
      <c r="U12" s="158"/>
      <c r="V12" s="30" t="s">
        <v>80</v>
      </c>
      <c r="W12" s="8"/>
      <c r="X12" s="68"/>
      <c r="Y12" s="8"/>
      <c r="Z12" s="8"/>
      <c r="AA12" s="8"/>
      <c r="AB12" s="8"/>
      <c r="AC12" s="8"/>
      <c r="AD12" s="8"/>
      <c r="AE12" s="27"/>
    </row>
    <row r="13" spans="1:40">
      <c r="A13" s="178"/>
      <c r="B13" s="151"/>
      <c r="C13" s="151"/>
      <c r="D13" s="151"/>
      <c r="E13" s="178"/>
      <c r="F13" s="151"/>
      <c r="G13" s="151"/>
      <c r="H13" s="151"/>
      <c r="I13" s="178"/>
      <c r="J13" s="151"/>
      <c r="K13" s="153"/>
      <c r="L13" s="154"/>
      <c r="M13" s="179"/>
      <c r="N13" s="151"/>
      <c r="O13" s="151"/>
      <c r="P13" s="151"/>
      <c r="Q13" s="178"/>
      <c r="R13" s="159"/>
      <c r="S13" s="151"/>
      <c r="T13" s="178"/>
      <c r="U13" s="159"/>
      <c r="V13" s="151"/>
      <c r="W13" s="151"/>
      <c r="X13" s="68"/>
      <c r="Y13" s="151"/>
      <c r="Z13" s="151"/>
      <c r="AA13" s="151"/>
      <c r="AB13" s="151"/>
      <c r="AC13" s="151"/>
      <c r="AD13" s="151"/>
      <c r="AE13" s="234"/>
    </row>
    <row r="14" spans="1:40">
      <c r="A14" s="69">
        <f>A9+1</f>
        <v>40722</v>
      </c>
      <c r="B14" s="8" t="str">
        <f>B4</f>
        <v>糙米飯</v>
      </c>
      <c r="C14" s="8" t="s">
        <v>62</v>
      </c>
      <c r="D14" s="8">
        <v>7</v>
      </c>
      <c r="E14" s="168" t="s">
        <v>53</v>
      </c>
      <c r="F14" s="8" t="str">
        <f>F4</f>
        <v>鮮菇麵筋</v>
      </c>
      <c r="G14" s="8" t="str">
        <f>LEFT(G4,3)</f>
        <v xml:space="preserve">鮮菇 </v>
      </c>
      <c r="H14" s="8">
        <v>1</v>
      </c>
      <c r="I14" s="168" t="s">
        <v>53</v>
      </c>
      <c r="J14" s="8" t="str">
        <f>J4</f>
        <v>豆皮芽菜</v>
      </c>
      <c r="K14" s="8" t="str">
        <f>LEFT(K4,2)</f>
        <v>豆皮</v>
      </c>
      <c r="L14" s="33">
        <v>1</v>
      </c>
      <c r="M14" s="168" t="s">
        <v>53</v>
      </c>
      <c r="N14" s="8" t="str">
        <f>N4</f>
        <v>蔬香冬粉</v>
      </c>
      <c r="O14" s="8" t="s">
        <v>72</v>
      </c>
      <c r="P14" s="66">
        <v>1</v>
      </c>
      <c r="Q14" s="168" t="s">
        <v>53</v>
      </c>
      <c r="R14" s="161" t="s">
        <v>10</v>
      </c>
      <c r="S14" s="8">
        <v>7</v>
      </c>
      <c r="T14" s="168" t="s">
        <v>53</v>
      </c>
      <c r="U14" s="158" t="str">
        <f>U4</f>
        <v>味噌湯</v>
      </c>
      <c r="V14" s="8" t="s">
        <v>69</v>
      </c>
      <c r="W14" s="29">
        <v>0.1</v>
      </c>
      <c r="X14" s="187" t="s">
        <v>53</v>
      </c>
      <c r="Y14" s="203">
        <v>5</v>
      </c>
      <c r="Z14" s="166">
        <v>1.7</v>
      </c>
      <c r="AA14" s="166">
        <v>1.9</v>
      </c>
      <c r="AB14" s="166">
        <v>3.3</v>
      </c>
      <c r="AC14" s="166">
        <v>762</v>
      </c>
      <c r="AD14" s="196">
        <v>351</v>
      </c>
      <c r="AE14" s="235">
        <v>148</v>
      </c>
    </row>
    <row r="15" spans="1:40">
      <c r="A15" s="169">
        <f>WEEKDAY(A14,1)</f>
        <v>3</v>
      </c>
      <c r="B15" s="8"/>
      <c r="C15" s="8" t="s">
        <v>63</v>
      </c>
      <c r="D15" s="8">
        <v>3</v>
      </c>
      <c r="E15" s="168" t="s">
        <v>53</v>
      </c>
      <c r="F15" s="8"/>
      <c r="G15" s="30" t="s">
        <v>273</v>
      </c>
      <c r="H15" s="34">
        <v>2</v>
      </c>
      <c r="I15" s="168" t="s">
        <v>53</v>
      </c>
      <c r="J15" s="8"/>
      <c r="K15" s="8" t="s">
        <v>163</v>
      </c>
      <c r="L15" s="8">
        <v>5</v>
      </c>
      <c r="M15" s="168" t="s">
        <v>53</v>
      </c>
      <c r="N15" s="8"/>
      <c r="O15" t="s">
        <v>67</v>
      </c>
      <c r="P15" s="33">
        <v>1</v>
      </c>
      <c r="Q15" s="168" t="s">
        <v>53</v>
      </c>
      <c r="R15" s="8" t="str">
        <f>$R$10</f>
        <v>薑</v>
      </c>
      <c r="S15" s="28">
        <v>0.05</v>
      </c>
      <c r="T15" s="168" t="s">
        <v>53</v>
      </c>
      <c r="U15" s="158"/>
      <c r="V15" s="30" t="s">
        <v>82</v>
      </c>
      <c r="W15" s="8"/>
      <c r="X15" s="168" t="s">
        <v>53</v>
      </c>
      <c r="Y15" s="8"/>
      <c r="Z15" s="8"/>
      <c r="AA15" s="8"/>
      <c r="AB15" s="8"/>
      <c r="AC15" s="8"/>
      <c r="AD15" s="8"/>
      <c r="AE15" s="27"/>
    </row>
    <row r="16" spans="1:40">
      <c r="A16" s="68" t="str">
        <f>A4</f>
        <v>A2</v>
      </c>
      <c r="B16" s="8"/>
      <c r="C16" s="8"/>
      <c r="D16" s="8"/>
      <c r="E16" s="68"/>
      <c r="F16" s="8"/>
      <c r="G16" s="30"/>
      <c r="H16" s="184"/>
      <c r="I16" s="168" t="s">
        <v>53</v>
      </c>
      <c r="J16" s="8"/>
      <c r="K16" s="8" t="s">
        <v>354</v>
      </c>
      <c r="L16">
        <v>1</v>
      </c>
      <c r="M16" s="168" t="s">
        <v>53</v>
      </c>
      <c r="N16" s="8"/>
      <c r="O16" t="s">
        <v>88</v>
      </c>
      <c r="P16">
        <v>1</v>
      </c>
      <c r="Q16" s="168" t="s">
        <v>53</v>
      </c>
      <c r="R16" s="158"/>
      <c r="S16" s="8"/>
      <c r="T16" s="68"/>
      <c r="U16" s="158"/>
      <c r="V16" s="30" t="s">
        <v>80</v>
      </c>
      <c r="W16" s="13">
        <v>0.02</v>
      </c>
      <c r="X16" s="168" t="s">
        <v>53</v>
      </c>
      <c r="Y16" s="8"/>
      <c r="Z16" s="8"/>
      <c r="AA16" s="8"/>
      <c r="AB16" s="8"/>
      <c r="AC16" s="8"/>
      <c r="AD16" s="8"/>
      <c r="AE16" s="27"/>
    </row>
    <row r="17" spans="1:31">
      <c r="A17" s="68"/>
      <c r="B17" s="8"/>
      <c r="C17" s="8"/>
      <c r="D17" s="8"/>
      <c r="E17" s="68"/>
      <c r="F17" s="8"/>
      <c r="G17" s="8" t="str">
        <f>$R$10</f>
        <v>薑</v>
      </c>
      <c r="H17" s="184">
        <v>0.05</v>
      </c>
      <c r="I17" s="68"/>
      <c r="J17" s="8"/>
      <c r="K17" s="8" t="str">
        <f>$R$10</f>
        <v>薑</v>
      </c>
      <c r="L17" s="8"/>
      <c r="M17" s="68"/>
      <c r="N17" s="8"/>
      <c r="O17" s="30" t="s">
        <v>275</v>
      </c>
      <c r="P17" s="30">
        <v>1</v>
      </c>
      <c r="Q17" s="168" t="s">
        <v>53</v>
      </c>
      <c r="R17" s="158"/>
      <c r="S17" s="8"/>
      <c r="T17" s="68"/>
      <c r="U17" s="158"/>
      <c r="X17" s="68"/>
      <c r="Y17" s="8"/>
      <c r="Z17" s="8"/>
      <c r="AA17" s="8"/>
      <c r="AB17" s="8"/>
      <c r="AC17" s="8"/>
      <c r="AD17" s="8"/>
      <c r="AE17" s="27"/>
    </row>
    <row r="18" spans="1:31">
      <c r="A18" s="178"/>
      <c r="B18" s="151"/>
      <c r="C18" s="151"/>
      <c r="D18" s="151"/>
      <c r="E18" s="178"/>
      <c r="F18" s="151"/>
      <c r="G18" s="151"/>
      <c r="H18" s="151"/>
      <c r="I18" s="178"/>
      <c r="J18" s="151"/>
      <c r="K18" s="151"/>
      <c r="L18" s="8"/>
      <c r="M18" s="367"/>
      <c r="N18" s="8"/>
      <c r="O18" s="8" t="str">
        <f>$R$10</f>
        <v>薑</v>
      </c>
      <c r="P18" s="184">
        <v>0.05</v>
      </c>
      <c r="Q18" s="68"/>
      <c r="R18" s="159"/>
      <c r="S18" s="151"/>
      <c r="T18" s="178"/>
      <c r="U18" s="159"/>
      <c r="V18" s="151"/>
      <c r="W18" s="151"/>
      <c r="X18" s="178"/>
      <c r="Y18" s="151"/>
      <c r="Z18" s="151"/>
      <c r="AA18" s="151"/>
      <c r="AB18" s="151"/>
      <c r="AC18" s="151"/>
      <c r="AD18" s="151"/>
      <c r="AE18" s="234"/>
    </row>
    <row r="19" spans="1:31">
      <c r="A19" s="69">
        <f>A14+1</f>
        <v>40723</v>
      </c>
      <c r="B19" s="8" t="str">
        <f>B5</f>
        <v>麵食特餐</v>
      </c>
      <c r="C19" s="8" t="str">
        <f>LEFT(C5,4)</f>
        <v>義大利麵</v>
      </c>
      <c r="D19" s="8">
        <v>4</v>
      </c>
      <c r="E19" s="168" t="s">
        <v>53</v>
      </c>
      <c r="F19" s="8" t="str">
        <f>F5</f>
        <v>茄汁絞若</v>
      </c>
      <c r="G19" s="8" t="str">
        <f>LEFT(G5,3)</f>
        <v>素絞肉</v>
      </c>
      <c r="H19" s="8">
        <v>6</v>
      </c>
      <c r="I19" s="168" t="s">
        <v>53</v>
      </c>
      <c r="J19" s="8" t="str">
        <f>J5</f>
        <v>清炒花椰</v>
      </c>
      <c r="K19" s="8" t="str">
        <f>LEFT(K5,5)</f>
        <v>冷凍花椰菜</v>
      </c>
      <c r="L19" s="385">
        <v>5</v>
      </c>
      <c r="M19" s="168" t="s">
        <v>53</v>
      </c>
      <c r="N19" s="384" t="str">
        <f>N5</f>
        <v>小餐包</v>
      </c>
      <c r="O19" s="8" t="s">
        <v>272</v>
      </c>
      <c r="P19" s="74">
        <v>3</v>
      </c>
      <c r="Q19" s="383" t="s">
        <v>53</v>
      </c>
      <c r="R19" s="161" t="s">
        <v>10</v>
      </c>
      <c r="S19" s="8">
        <v>7</v>
      </c>
      <c r="T19" s="168" t="s">
        <v>53</v>
      </c>
      <c r="U19" s="158" t="str">
        <f>U5</f>
        <v>玉米濃湯</v>
      </c>
      <c r="V19" s="8" t="s">
        <v>85</v>
      </c>
      <c r="W19" s="66">
        <v>0.6</v>
      </c>
      <c r="X19" s="168" t="s">
        <v>53</v>
      </c>
      <c r="Y19" s="195">
        <v>5</v>
      </c>
      <c r="Z19" s="166">
        <v>1.5</v>
      </c>
      <c r="AA19" s="166">
        <v>1.8</v>
      </c>
      <c r="AB19" s="166">
        <v>2.7</v>
      </c>
      <c r="AC19" s="166">
        <v>701</v>
      </c>
      <c r="AD19" s="166">
        <v>592</v>
      </c>
      <c r="AE19" s="192">
        <v>150</v>
      </c>
    </row>
    <row r="20" spans="1:31">
      <c r="A20" s="169">
        <f>WEEKDAY(A19,1)</f>
        <v>4</v>
      </c>
      <c r="B20" s="8"/>
      <c r="C20" s="8"/>
      <c r="D20" s="8"/>
      <c r="E20" s="168" t="s">
        <v>53</v>
      </c>
      <c r="F20" s="8"/>
      <c r="G20" s="8" t="s">
        <v>274</v>
      </c>
      <c r="H20" s="8">
        <v>3</v>
      </c>
      <c r="I20" s="168" t="s">
        <v>53</v>
      </c>
      <c r="J20" s="8"/>
      <c r="K20" t="s">
        <v>125</v>
      </c>
      <c r="L20" s="182">
        <v>1</v>
      </c>
      <c r="M20" s="168" t="s">
        <v>53</v>
      </c>
      <c r="N20" s="8"/>
      <c r="O20" s="8"/>
      <c r="P20" s="8"/>
      <c r="Q20" s="168" t="s">
        <v>53</v>
      </c>
      <c r="R20" s="8" t="str">
        <f>$R$10</f>
        <v>薑</v>
      </c>
      <c r="S20" s="28">
        <v>0.05</v>
      </c>
      <c r="T20" s="168" t="s">
        <v>53</v>
      </c>
      <c r="U20" s="158"/>
      <c r="V20" s="8" t="s">
        <v>78</v>
      </c>
      <c r="W20" s="8">
        <v>2</v>
      </c>
      <c r="X20" s="168" t="s">
        <v>53</v>
      </c>
      <c r="Y20" s="8"/>
      <c r="Z20" s="8"/>
      <c r="AA20" s="8"/>
      <c r="AB20" s="8"/>
      <c r="AC20" s="8"/>
      <c r="AD20" s="8"/>
      <c r="AE20" s="27"/>
    </row>
    <row r="21" spans="1:31">
      <c r="A21" s="68" t="str">
        <f>A5</f>
        <v>A3</v>
      </c>
      <c r="B21" s="8"/>
      <c r="C21" s="8"/>
      <c r="D21" s="8"/>
      <c r="E21" s="68"/>
      <c r="F21" s="8"/>
      <c r="G21" s="30" t="s">
        <v>275</v>
      </c>
      <c r="H21" s="30">
        <v>1</v>
      </c>
      <c r="I21" s="168" t="s">
        <v>53</v>
      </c>
      <c r="J21" s="8"/>
      <c r="K21" s="8" t="str">
        <f>$R$10</f>
        <v>薑</v>
      </c>
      <c r="L21" s="184">
        <v>0.05</v>
      </c>
      <c r="M21" s="168" t="s">
        <v>53</v>
      </c>
      <c r="N21" s="8"/>
      <c r="O21" s="13"/>
      <c r="P21" s="28"/>
      <c r="Q21" s="68"/>
      <c r="R21" s="162"/>
      <c r="S21" s="28"/>
      <c r="T21" s="168"/>
      <c r="U21" s="158"/>
      <c r="V21" s="13" t="s">
        <v>79</v>
      </c>
      <c r="W21" s="8">
        <v>2</v>
      </c>
      <c r="X21" s="168" t="s">
        <v>53</v>
      </c>
      <c r="Y21" s="8"/>
      <c r="Z21" s="8"/>
      <c r="AA21" s="8"/>
      <c r="AB21" s="8"/>
      <c r="AC21" s="8"/>
      <c r="AD21" s="8"/>
      <c r="AE21" s="27"/>
    </row>
    <row r="22" spans="1:31">
      <c r="A22" s="68"/>
      <c r="B22" s="8"/>
      <c r="C22" s="8"/>
      <c r="D22" s="8"/>
      <c r="E22" s="68"/>
      <c r="F22" s="8"/>
      <c r="G22" s="8" t="s">
        <v>86</v>
      </c>
      <c r="H22" s="8">
        <v>2</v>
      </c>
      <c r="I22" s="168" t="s">
        <v>53</v>
      </c>
      <c r="J22" s="8"/>
      <c r="M22" s="168" t="s">
        <v>53</v>
      </c>
      <c r="N22" s="8"/>
      <c r="O22" s="8"/>
      <c r="P22" s="8"/>
      <c r="Q22" s="68"/>
      <c r="R22" s="162"/>
      <c r="S22" s="28"/>
      <c r="T22" s="168"/>
      <c r="U22" s="158"/>
      <c r="V22" s="13" t="s">
        <v>81</v>
      </c>
      <c r="W22" s="29">
        <v>0.1</v>
      </c>
      <c r="X22" s="168" t="s">
        <v>53</v>
      </c>
      <c r="Y22" s="8"/>
      <c r="Z22" s="8"/>
      <c r="AA22" s="8"/>
      <c r="AB22" s="8"/>
      <c r="AC22" s="8"/>
      <c r="AD22" s="8"/>
      <c r="AE22" s="27"/>
    </row>
    <row r="23" spans="1:31">
      <c r="A23" s="68"/>
      <c r="B23" s="8"/>
      <c r="C23" s="8"/>
      <c r="D23" s="8"/>
      <c r="E23" s="68"/>
      <c r="F23" s="8"/>
      <c r="G23" s="8"/>
      <c r="H23" s="8"/>
      <c r="I23" s="68"/>
      <c r="J23" s="8"/>
      <c r="K23" s="8"/>
      <c r="L23" s="8"/>
      <c r="M23" s="168" t="s">
        <v>53</v>
      </c>
      <c r="N23" s="8"/>
      <c r="O23" s="8"/>
      <c r="P23" s="8"/>
      <c r="Q23" s="68"/>
      <c r="R23" s="158"/>
      <c r="S23" s="8"/>
      <c r="T23" s="68"/>
      <c r="U23" s="158"/>
      <c r="V23" s="30"/>
      <c r="W23" s="28"/>
      <c r="X23" s="168" t="s">
        <v>53</v>
      </c>
      <c r="Y23" s="8"/>
      <c r="Z23" s="8"/>
      <c r="AA23" s="8"/>
      <c r="AB23" s="8"/>
      <c r="AC23" s="8"/>
      <c r="AD23" s="8"/>
      <c r="AE23" s="27"/>
    </row>
    <row r="24" spans="1:31">
      <c r="A24" s="178"/>
      <c r="B24" s="151"/>
      <c r="C24" s="151"/>
      <c r="D24" s="151"/>
      <c r="E24" s="178"/>
      <c r="F24" s="151"/>
      <c r="G24" s="151"/>
      <c r="H24" s="151"/>
      <c r="I24" s="178"/>
      <c r="J24" s="151"/>
      <c r="L24" s="8"/>
      <c r="M24" s="178"/>
      <c r="N24" s="151"/>
      <c r="O24" s="151"/>
      <c r="P24" s="151"/>
      <c r="Q24" s="178"/>
      <c r="R24" s="159"/>
      <c r="S24" s="151"/>
      <c r="T24" s="178"/>
      <c r="U24" s="159"/>
      <c r="V24" s="151"/>
      <c r="W24" s="151"/>
      <c r="X24" s="168" t="s">
        <v>53</v>
      </c>
      <c r="Y24" s="151"/>
      <c r="Z24" s="151"/>
      <c r="AA24" s="8"/>
      <c r="AB24" s="8"/>
      <c r="AC24" s="8"/>
      <c r="AD24" s="8"/>
      <c r="AE24" s="234"/>
    </row>
    <row r="25" spans="1:31">
      <c r="A25" s="69">
        <f>A19+1</f>
        <v>40724</v>
      </c>
      <c r="B25" s="8" t="str">
        <f>B6</f>
        <v>白米飯</v>
      </c>
      <c r="C25" s="8" t="s">
        <v>25</v>
      </c>
      <c r="D25" s="8">
        <v>7</v>
      </c>
      <c r="E25" s="168" t="s">
        <v>53</v>
      </c>
      <c r="F25" s="8" t="str">
        <f>F6</f>
        <v>滷蛋</v>
      </c>
      <c r="G25" s="8" t="str">
        <f>LEFT(G6,2)</f>
        <v>雞蛋</v>
      </c>
      <c r="H25" s="8">
        <v>6</v>
      </c>
      <c r="I25" s="168" t="s">
        <v>53</v>
      </c>
      <c r="J25" s="8" t="str">
        <f>J6</f>
        <v>脆拌海帶</v>
      </c>
      <c r="K25" s="299" t="s">
        <v>261</v>
      </c>
      <c r="L25" s="183">
        <v>0.3</v>
      </c>
      <c r="M25" s="168" t="s">
        <v>53</v>
      </c>
      <c r="N25" s="8" t="str">
        <f>N6</f>
        <v>毛豆玉菜</v>
      </c>
      <c r="O25" s="30" t="str">
        <f>LEFT(O6,2)</f>
        <v>毛豆</v>
      </c>
      <c r="P25" s="8">
        <v>1</v>
      </c>
      <c r="Q25" s="168" t="s">
        <v>53</v>
      </c>
      <c r="R25" s="161" t="s">
        <v>10</v>
      </c>
      <c r="S25" s="8">
        <v>7</v>
      </c>
      <c r="T25" s="168" t="s">
        <v>53</v>
      </c>
      <c r="U25" s="158" t="str">
        <f>U6</f>
        <v>仙草甜湯</v>
      </c>
      <c r="V25" s="8" t="s">
        <v>277</v>
      </c>
      <c r="W25" s="8">
        <v>5</v>
      </c>
      <c r="X25" s="187" t="s">
        <v>53</v>
      </c>
      <c r="Y25" s="196">
        <v>5.6</v>
      </c>
      <c r="Z25" s="203">
        <v>2.5</v>
      </c>
      <c r="AA25" s="193">
        <v>2.2000000000000002</v>
      </c>
      <c r="AB25" s="166">
        <v>2.5</v>
      </c>
      <c r="AC25" s="195">
        <v>743</v>
      </c>
      <c r="AD25" s="166">
        <v>304</v>
      </c>
      <c r="AE25" s="194">
        <v>129</v>
      </c>
    </row>
    <row r="26" spans="1:31">
      <c r="A26" s="169">
        <f>WEEKDAY(A25,1)</f>
        <v>5</v>
      </c>
      <c r="B26" s="8"/>
      <c r="C26" s="8" t="s">
        <v>63</v>
      </c>
      <c r="D26" s="8">
        <v>3</v>
      </c>
      <c r="E26" s="168" t="s">
        <v>53</v>
      </c>
      <c r="F26" s="8"/>
      <c r="G26" s="8"/>
      <c r="H26" s="33"/>
      <c r="I26" s="168" t="s">
        <v>53</v>
      </c>
      <c r="J26" s="8"/>
      <c r="K26" s="30" t="s">
        <v>276</v>
      </c>
      <c r="L26">
        <v>1</v>
      </c>
      <c r="M26" s="168" t="s">
        <v>53</v>
      </c>
      <c r="N26" s="8"/>
      <c r="O26" s="8" t="s">
        <v>180</v>
      </c>
      <c r="P26" s="33">
        <v>6</v>
      </c>
      <c r="Q26" s="168" t="s">
        <v>53</v>
      </c>
      <c r="R26" s="8" t="str">
        <f>$R$10</f>
        <v>薑</v>
      </c>
      <c r="S26" s="28">
        <v>0.05</v>
      </c>
      <c r="T26" s="168" t="s">
        <v>53</v>
      </c>
      <c r="U26" s="158"/>
      <c r="V26" s="30" t="s">
        <v>77</v>
      </c>
      <c r="W26" s="30">
        <v>1</v>
      </c>
      <c r="X26" s="168" t="s">
        <v>53</v>
      </c>
      <c r="Y26" s="8"/>
      <c r="Z26" s="8"/>
      <c r="AA26" s="8"/>
      <c r="AB26" s="8"/>
      <c r="AC26" s="8"/>
      <c r="AD26" s="8"/>
      <c r="AE26" s="27"/>
    </row>
    <row r="27" spans="1:31">
      <c r="A27" s="68" t="str">
        <f>A6</f>
        <v>A4</v>
      </c>
      <c r="B27" s="8"/>
      <c r="C27" s="8"/>
      <c r="D27" s="8"/>
      <c r="E27" s="168"/>
      <c r="F27" s="8"/>
      <c r="G27" s="30"/>
      <c r="H27" s="8"/>
      <c r="I27" s="168" t="s">
        <v>53</v>
      </c>
      <c r="J27" s="8"/>
      <c r="K27" s="8" t="str">
        <f>$R$10</f>
        <v>薑</v>
      </c>
      <c r="L27" s="28">
        <v>0.05</v>
      </c>
      <c r="M27" s="168" t="s">
        <v>53</v>
      </c>
      <c r="N27" s="8"/>
      <c r="O27" s="30" t="s">
        <v>56</v>
      </c>
      <c r="P27" s="30">
        <v>1</v>
      </c>
      <c r="Q27" s="168" t="s">
        <v>53</v>
      </c>
      <c r="R27" s="162"/>
      <c r="S27" s="28"/>
      <c r="T27" s="168"/>
      <c r="U27" s="158"/>
      <c r="V27" s="8"/>
      <c r="W27" s="8"/>
      <c r="X27" s="68"/>
      <c r="Y27" s="8"/>
      <c r="Z27" s="8"/>
      <c r="AA27" s="8"/>
      <c r="AB27" s="8"/>
      <c r="AC27" s="8"/>
      <c r="AD27" s="8"/>
      <c r="AE27" s="27"/>
    </row>
    <row r="28" spans="1:31">
      <c r="A28" s="68"/>
      <c r="B28" s="8"/>
      <c r="C28" s="8"/>
      <c r="D28" s="8"/>
      <c r="E28" s="168"/>
      <c r="F28" s="8"/>
      <c r="G28" s="8"/>
      <c r="H28" s="8"/>
      <c r="I28" s="168"/>
      <c r="J28" s="8"/>
      <c r="M28" s="168"/>
      <c r="N28" s="8"/>
      <c r="O28" s="30" t="s">
        <v>181</v>
      </c>
      <c r="P28" s="28">
        <v>0.01</v>
      </c>
      <c r="Q28" s="168" t="s">
        <v>53</v>
      </c>
      <c r="R28" s="162"/>
      <c r="S28" s="28"/>
      <c r="T28" s="168"/>
      <c r="U28" s="158"/>
      <c r="V28" s="8"/>
      <c r="W28" s="8"/>
      <c r="X28" s="68"/>
      <c r="Y28" s="8"/>
      <c r="Z28" s="8"/>
      <c r="AA28" s="8"/>
      <c r="AB28" s="8"/>
      <c r="AC28" s="8"/>
      <c r="AD28" s="8"/>
      <c r="AE28" s="27"/>
    </row>
    <row r="29" spans="1:31">
      <c r="A29" s="68"/>
      <c r="B29" s="8"/>
      <c r="C29" s="8"/>
      <c r="D29" s="8"/>
      <c r="E29" s="168"/>
      <c r="F29" s="8"/>
      <c r="I29" s="68"/>
      <c r="J29" s="8"/>
      <c r="M29" s="168" t="s">
        <v>53</v>
      </c>
      <c r="N29" s="8"/>
      <c r="O29" s="8" t="str">
        <f>$R$10</f>
        <v>薑</v>
      </c>
      <c r="P29" s="184">
        <v>0.05</v>
      </c>
      <c r="Q29" s="179" t="s">
        <v>53</v>
      </c>
      <c r="R29" s="162"/>
      <c r="S29" s="28"/>
      <c r="T29" s="168"/>
      <c r="U29" s="158"/>
      <c r="V29" s="8"/>
      <c r="W29" s="8"/>
      <c r="X29" s="68"/>
      <c r="Y29" s="8"/>
      <c r="Z29" s="8"/>
      <c r="AA29" s="8"/>
      <c r="AB29" s="8"/>
      <c r="AC29" s="8"/>
      <c r="AD29" s="8"/>
      <c r="AE29" s="27"/>
    </row>
    <row r="30" spans="1:31">
      <c r="A30" s="178"/>
      <c r="B30" s="151"/>
      <c r="C30" s="151"/>
      <c r="D30" s="151"/>
      <c r="E30" s="178"/>
      <c r="F30" s="151"/>
      <c r="G30" s="151"/>
      <c r="H30" s="151"/>
      <c r="I30" s="178"/>
      <c r="J30" s="151"/>
      <c r="K30" s="151"/>
      <c r="L30" s="151"/>
      <c r="M30" s="178"/>
      <c r="N30" s="151"/>
      <c r="O30" s="151"/>
      <c r="P30" s="151"/>
      <c r="R30" s="159"/>
      <c r="S30" s="151"/>
      <c r="T30" s="178"/>
      <c r="U30" s="159"/>
      <c r="V30" s="151"/>
      <c r="W30" s="151"/>
      <c r="X30" s="68"/>
      <c r="Y30" s="151"/>
      <c r="Z30" s="151"/>
      <c r="AA30" s="151"/>
      <c r="AB30" s="151"/>
      <c r="AC30" s="151"/>
      <c r="AD30" s="151"/>
      <c r="AE30" s="234"/>
    </row>
    <row r="31" spans="1:31">
      <c r="A31" s="8"/>
    </row>
  </sheetData>
  <mergeCells count="16">
    <mergeCell ref="G3:I3"/>
    <mergeCell ref="K3:M3"/>
    <mergeCell ref="O3:Q3"/>
    <mergeCell ref="V3:X3"/>
    <mergeCell ref="G4:I4"/>
    <mergeCell ref="K4:M4"/>
    <mergeCell ref="O4:Q4"/>
    <mergeCell ref="V4:X4"/>
    <mergeCell ref="G5:I5"/>
    <mergeCell ref="K5:M5"/>
    <mergeCell ref="O5:Q5"/>
    <mergeCell ref="V5:X5"/>
    <mergeCell ref="G6:I6"/>
    <mergeCell ref="K6:M6"/>
    <mergeCell ref="O6:Q6"/>
    <mergeCell ref="V6:X6"/>
  </mergeCells>
  <phoneticPr fontId="1" type="noConversion"/>
  <pageMargins left="0" right="0" top="0" bottom="0" header="0" footer="0"/>
  <pageSetup paperSize="9" scale="10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7"/>
  <sheetViews>
    <sheetView zoomScaleNormal="100" workbookViewId="0">
      <selection activeCell="B23" sqref="B23"/>
    </sheetView>
  </sheetViews>
  <sheetFormatPr defaultRowHeight="16.5"/>
  <cols>
    <col min="1" max="1" width="5.25" customWidth="1"/>
    <col min="2" max="2" width="3.625" customWidth="1"/>
    <col min="3" max="3" width="3.75" customWidth="1"/>
    <col min="4" max="4" width="9.625" customWidth="1"/>
    <col min="5" max="5" width="12.25" customWidth="1"/>
    <col min="6" max="6" width="9.875" customWidth="1"/>
    <col min="7" max="7" width="12.5" customWidth="1"/>
    <col min="8" max="8" width="9.25" customWidth="1"/>
    <col min="9" max="9" width="4.125" customWidth="1"/>
    <col min="10" max="10" width="11.375" customWidth="1"/>
    <col min="11" max="11" width="3.75" customWidth="1"/>
    <col min="12" max="12" width="11.125" customWidth="1"/>
    <col min="13" max="13" width="12.375" customWidth="1"/>
    <col min="14" max="14" width="7.125" customWidth="1"/>
    <col min="15" max="15" width="5.625" customWidth="1"/>
    <col min="16" max="16" width="4.125" customWidth="1"/>
    <col min="17" max="18" width="4.25" customWidth="1"/>
    <col min="19" max="19" width="7.375" customWidth="1"/>
    <col min="20" max="20" width="4.375" customWidth="1"/>
    <col min="21" max="21" width="4.125" customWidth="1"/>
    <col min="22" max="22" width="3.875" customWidth="1"/>
  </cols>
  <sheetData>
    <row r="1" spans="1:22" ht="19.5">
      <c r="A1" s="3">
        <v>111</v>
      </c>
      <c r="B1" s="2"/>
      <c r="C1" s="2"/>
      <c r="D1" s="2"/>
      <c r="E1" s="9">
        <v>110</v>
      </c>
      <c r="F1" s="9" t="s">
        <v>42</v>
      </c>
      <c r="G1" s="10" t="s">
        <v>50</v>
      </c>
      <c r="H1" s="14" t="s">
        <v>51</v>
      </c>
      <c r="I1" s="9">
        <v>6</v>
      </c>
      <c r="J1" s="10" t="s">
        <v>126</v>
      </c>
      <c r="K1" s="10" t="str">
        <f>國中!K1</f>
        <v>素食菜單</v>
      </c>
      <c r="M1" s="10" t="str">
        <f>國中!L1</f>
        <v>津吉</v>
      </c>
      <c r="N1" s="5"/>
      <c r="O1" s="5"/>
      <c r="P1" s="6"/>
      <c r="Q1" s="6"/>
      <c r="R1" s="6"/>
      <c r="S1" s="6"/>
      <c r="T1" s="6"/>
    </row>
    <row r="2" spans="1:22" s="1" customFormat="1" ht="17.100000000000001" customHeight="1">
      <c r="A2" s="4" t="s">
        <v>1</v>
      </c>
      <c r="B2" s="19" t="s">
        <v>48</v>
      </c>
      <c r="C2" s="20" t="s">
        <v>20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  <c r="J2" s="23"/>
      <c r="K2" s="253" t="s">
        <v>10</v>
      </c>
      <c r="L2" s="247" t="s">
        <v>11</v>
      </c>
      <c r="M2" s="265" t="s">
        <v>12</v>
      </c>
      <c r="N2" s="255" t="s">
        <v>13</v>
      </c>
      <c r="O2" s="256" t="s">
        <v>14</v>
      </c>
      <c r="P2" s="323" t="s">
        <v>15</v>
      </c>
      <c r="Q2" s="257" t="s">
        <v>16</v>
      </c>
      <c r="R2" s="257" t="s">
        <v>17</v>
      </c>
      <c r="S2" s="258" t="s">
        <v>353</v>
      </c>
      <c r="T2" s="257" t="s">
        <v>19</v>
      </c>
      <c r="U2" s="259" t="s">
        <v>59</v>
      </c>
      <c r="V2" s="260" t="s">
        <v>60</v>
      </c>
    </row>
    <row r="3" spans="1:22" ht="25.15" customHeight="1">
      <c r="A3" s="45">
        <f>DATE(A1,I1,6)</f>
        <v>40700</v>
      </c>
      <c r="B3" s="46" t="str">
        <f>IF(A3="","",RIGHT(TEXT(WEEKDAY(A3),"[$-404]aaaa;@"),1))</f>
        <v>一</v>
      </c>
      <c r="C3" s="47" t="s">
        <v>184</v>
      </c>
      <c r="D3" s="58" t="s">
        <v>21</v>
      </c>
      <c r="E3" s="303" t="s">
        <v>25</v>
      </c>
      <c r="F3" s="307" t="s">
        <v>282</v>
      </c>
      <c r="G3" s="309" t="s">
        <v>283</v>
      </c>
      <c r="H3" s="65" t="s">
        <v>210</v>
      </c>
      <c r="I3" s="296" t="s">
        <v>286</v>
      </c>
      <c r="K3" s="253" t="s">
        <v>10</v>
      </c>
      <c r="L3" s="50" t="s">
        <v>46</v>
      </c>
      <c r="M3" s="51" t="s">
        <v>285</v>
      </c>
      <c r="N3" s="261">
        <v>5</v>
      </c>
      <c r="O3" s="322">
        <v>2.5</v>
      </c>
      <c r="P3" s="325">
        <v>1.5</v>
      </c>
      <c r="Q3" s="274"/>
      <c r="R3" s="262"/>
      <c r="S3" s="261">
        <v>2.8</v>
      </c>
      <c r="T3" s="261">
        <f>N3*70+O3*45+P3*25+S3*75</f>
        <v>710</v>
      </c>
      <c r="U3" s="261">
        <v>155</v>
      </c>
      <c r="V3" s="261">
        <v>117</v>
      </c>
    </row>
    <row r="4" spans="1:22" ht="25.15" customHeight="1">
      <c r="A4" s="45">
        <f>IF(A3="","",IF(MONTH(A3)&lt;&gt;MONTH(A3+1),"",A3+1))</f>
        <v>40701</v>
      </c>
      <c r="B4" s="46" t="str">
        <f t="shared" ref="B4:B21" si="0">IF(A4="","",RIGHT(TEXT(WEEKDAY(A4),"[$-404]aaaa;@"),1))</f>
        <v>二</v>
      </c>
      <c r="C4" s="47" t="s">
        <v>185</v>
      </c>
      <c r="D4" s="59" t="s">
        <v>22</v>
      </c>
      <c r="E4" s="303" t="s">
        <v>26</v>
      </c>
      <c r="F4" s="307" t="s">
        <v>294</v>
      </c>
      <c r="G4" s="304" t="s">
        <v>295</v>
      </c>
      <c r="H4" s="225" t="s">
        <v>104</v>
      </c>
      <c r="I4" s="318" t="s">
        <v>302</v>
      </c>
      <c r="J4" s="327"/>
      <c r="K4" s="253" t="s">
        <v>10</v>
      </c>
      <c r="L4" s="50" t="s">
        <v>153</v>
      </c>
      <c r="M4" s="51" t="s">
        <v>154</v>
      </c>
      <c r="N4" s="261">
        <v>5</v>
      </c>
      <c r="O4" s="322">
        <v>2.6</v>
      </c>
      <c r="P4" s="325">
        <v>1.7</v>
      </c>
      <c r="Q4" s="274"/>
      <c r="R4" s="262"/>
      <c r="S4" s="261">
        <v>2.7</v>
      </c>
      <c r="T4" s="261">
        <f t="shared" ref="T4:T21" si="1">N4*70+O4*45+P4*25+S4*75</f>
        <v>712</v>
      </c>
      <c r="U4" s="261">
        <v>166</v>
      </c>
      <c r="V4" s="261">
        <v>490</v>
      </c>
    </row>
    <row r="5" spans="1:22" ht="25.15" customHeight="1">
      <c r="A5" s="45">
        <f>IF(A4="","",IF(MONTH(A4)&lt;&gt;MONTH(A4+1),"",A4+1))</f>
        <v>40702</v>
      </c>
      <c r="B5" s="46" t="str">
        <f t="shared" si="0"/>
        <v>三</v>
      </c>
      <c r="C5" s="47" t="s">
        <v>186</v>
      </c>
      <c r="D5" s="59" t="s">
        <v>127</v>
      </c>
      <c r="E5" s="312" t="s">
        <v>26</v>
      </c>
      <c r="F5" s="307" t="s">
        <v>293</v>
      </c>
      <c r="G5" s="309" t="s">
        <v>300</v>
      </c>
      <c r="H5" s="225" t="s">
        <v>250</v>
      </c>
      <c r="I5" s="319" t="s">
        <v>301</v>
      </c>
      <c r="J5" s="328"/>
      <c r="K5" s="253" t="s">
        <v>10</v>
      </c>
      <c r="L5" s="114" t="s">
        <v>37</v>
      </c>
      <c r="M5" s="51" t="s">
        <v>287</v>
      </c>
      <c r="N5" s="261">
        <v>5</v>
      </c>
      <c r="O5" s="322">
        <v>2.6</v>
      </c>
      <c r="P5" s="325">
        <v>1.7</v>
      </c>
      <c r="Q5" s="274"/>
      <c r="S5" s="261">
        <v>2.1</v>
      </c>
      <c r="T5" s="261">
        <f t="shared" si="1"/>
        <v>667</v>
      </c>
      <c r="U5" s="261">
        <v>146</v>
      </c>
      <c r="V5" s="261">
        <v>665</v>
      </c>
    </row>
    <row r="6" spans="1:22" ht="25.15" customHeight="1">
      <c r="A6" s="45">
        <f t="shared" ref="A6" si="2">IF(A5="","",IF(MONTH(A5)&lt;&gt;MONTH(A5+1),"",A5+1))</f>
        <v>40703</v>
      </c>
      <c r="B6" s="46" t="str">
        <f t="shared" si="0"/>
        <v>四</v>
      </c>
      <c r="C6" s="47" t="s">
        <v>187</v>
      </c>
      <c r="D6" s="58" t="s">
        <v>22</v>
      </c>
      <c r="E6" s="303" t="s">
        <v>26</v>
      </c>
      <c r="F6" s="307" t="s">
        <v>296</v>
      </c>
      <c r="G6" s="62" t="s">
        <v>297</v>
      </c>
      <c r="H6" s="225" t="s">
        <v>128</v>
      </c>
      <c r="I6" s="305" t="s">
        <v>306</v>
      </c>
      <c r="J6" s="310"/>
      <c r="K6" s="253" t="s">
        <v>10</v>
      </c>
      <c r="L6" s="49" t="s">
        <v>207</v>
      </c>
      <c r="M6" s="57" t="s">
        <v>208</v>
      </c>
      <c r="N6" s="261">
        <v>5.8</v>
      </c>
      <c r="O6" s="322">
        <v>2.4</v>
      </c>
      <c r="P6" s="325">
        <v>1.6</v>
      </c>
      <c r="Q6" s="274"/>
      <c r="R6" s="262">
        <v>1</v>
      </c>
      <c r="S6" s="261">
        <v>2</v>
      </c>
      <c r="T6" s="261">
        <f t="shared" si="1"/>
        <v>704</v>
      </c>
      <c r="U6" s="261">
        <v>233</v>
      </c>
      <c r="V6" s="261">
        <v>216</v>
      </c>
    </row>
    <row r="7" spans="1:22" ht="25.15" customHeight="1">
      <c r="A7" s="45">
        <f>IF(A6="","",IF(MONTH(A6)&lt;&gt;MONTH(A6+1),"",A6+1))</f>
        <v>40704</v>
      </c>
      <c r="B7" s="46" t="str">
        <f t="shared" si="0"/>
        <v>五</v>
      </c>
      <c r="C7" s="47" t="s">
        <v>188</v>
      </c>
      <c r="D7" s="61" t="s">
        <v>100</v>
      </c>
      <c r="E7" s="308" t="s">
        <v>101</v>
      </c>
      <c r="F7" s="307" t="s">
        <v>298</v>
      </c>
      <c r="G7" s="304" t="s">
        <v>299</v>
      </c>
      <c r="H7" s="307" t="s">
        <v>40</v>
      </c>
      <c r="I7" s="305" t="s">
        <v>307</v>
      </c>
      <c r="J7" s="316"/>
      <c r="K7" s="253" t="s">
        <v>10</v>
      </c>
      <c r="L7" s="54" t="s">
        <v>137</v>
      </c>
      <c r="M7" s="275" t="s">
        <v>288</v>
      </c>
      <c r="N7" s="261">
        <v>5.5</v>
      </c>
      <c r="O7" s="322">
        <v>2.5</v>
      </c>
      <c r="P7" s="325">
        <v>1.8</v>
      </c>
      <c r="Q7" s="274"/>
      <c r="R7" s="262"/>
      <c r="S7" s="261">
        <v>2.2999999999999998</v>
      </c>
      <c r="T7" s="261">
        <f t="shared" si="1"/>
        <v>715</v>
      </c>
      <c r="U7" s="261">
        <v>262</v>
      </c>
      <c r="V7" s="261">
        <v>115</v>
      </c>
    </row>
    <row r="8" spans="1:22" ht="25.15" customHeight="1">
      <c r="A8" s="45">
        <f>IF(A7="","",IF(MONTH(A7)&lt;&gt;MONTH(A7+1),"",A7+3))</f>
        <v>40707</v>
      </c>
      <c r="B8" s="46" t="str">
        <f t="shared" si="0"/>
        <v>一</v>
      </c>
      <c r="C8" s="47" t="s">
        <v>189</v>
      </c>
      <c r="D8" s="59" t="s">
        <v>21</v>
      </c>
      <c r="E8" s="48" t="s">
        <v>25</v>
      </c>
      <c r="F8" s="271" t="s">
        <v>309</v>
      </c>
      <c r="G8" s="304" t="s">
        <v>310</v>
      </c>
      <c r="H8" s="65" t="s">
        <v>210</v>
      </c>
      <c r="I8" s="296" t="s">
        <v>286</v>
      </c>
      <c r="K8" s="253" t="s">
        <v>10</v>
      </c>
      <c r="L8" s="49" t="s">
        <v>32</v>
      </c>
      <c r="M8" s="57" t="s">
        <v>289</v>
      </c>
      <c r="N8" s="261">
        <v>5.5</v>
      </c>
      <c r="O8" s="261">
        <v>2.6</v>
      </c>
      <c r="P8" s="324">
        <v>1.4</v>
      </c>
      <c r="Q8" s="262"/>
      <c r="R8" s="262"/>
      <c r="S8" s="261">
        <v>2.2000000000000002</v>
      </c>
      <c r="T8" s="261">
        <f t="shared" si="1"/>
        <v>702</v>
      </c>
      <c r="U8" s="261">
        <v>190</v>
      </c>
      <c r="V8" s="261">
        <v>100</v>
      </c>
    </row>
    <row r="9" spans="1:22" ht="25.15" customHeight="1">
      <c r="A9" s="45">
        <f>IF(A8="","",IF(MONTH(A8)&lt;&gt;MONTH(A8+1),"",A8+1))</f>
        <v>40708</v>
      </c>
      <c r="B9" s="46" t="str">
        <f t="shared" si="0"/>
        <v>二</v>
      </c>
      <c r="C9" s="47" t="s">
        <v>190</v>
      </c>
      <c r="D9" s="58" t="s">
        <v>22</v>
      </c>
      <c r="E9" s="303" t="s">
        <v>26</v>
      </c>
      <c r="F9" s="307" t="s">
        <v>311</v>
      </c>
      <c r="G9" s="304" t="s">
        <v>321</v>
      </c>
      <c r="H9" s="225" t="s">
        <v>216</v>
      </c>
      <c r="I9" s="315" t="s">
        <v>312</v>
      </c>
      <c r="J9" s="313"/>
      <c r="K9" s="253" t="s">
        <v>10</v>
      </c>
      <c r="L9" s="50" t="s">
        <v>37</v>
      </c>
      <c r="M9" s="51" t="s">
        <v>287</v>
      </c>
      <c r="N9" s="261">
        <v>5</v>
      </c>
      <c r="O9" s="261">
        <v>2.5</v>
      </c>
      <c r="P9" s="261">
        <v>1.6</v>
      </c>
      <c r="Q9" s="262"/>
      <c r="R9" s="262"/>
      <c r="S9" s="261">
        <v>2.1</v>
      </c>
      <c r="T9" s="261">
        <f t="shared" si="1"/>
        <v>660</v>
      </c>
      <c r="U9" s="261">
        <v>245</v>
      </c>
      <c r="V9" s="261">
        <v>326</v>
      </c>
    </row>
    <row r="10" spans="1:22" ht="25.15" customHeight="1">
      <c r="A10" s="45">
        <f>IF(A9="","",IF(MONTH(A9)&lt;&gt;MONTH(A9+1),"",A9+1))</f>
        <v>40709</v>
      </c>
      <c r="B10" s="46" t="str">
        <f t="shared" si="0"/>
        <v>三</v>
      </c>
      <c r="C10" s="47" t="s">
        <v>191</v>
      </c>
      <c r="D10" s="60" t="s">
        <v>203</v>
      </c>
      <c r="E10" s="303" t="s">
        <v>204</v>
      </c>
      <c r="F10" s="307" t="s">
        <v>294</v>
      </c>
      <c r="G10" s="304" t="s">
        <v>295</v>
      </c>
      <c r="H10" s="225" t="s">
        <v>212</v>
      </c>
      <c r="I10" s="386" t="s">
        <v>314</v>
      </c>
      <c r="J10" s="387"/>
      <c r="K10" s="253" t="s">
        <v>10</v>
      </c>
      <c r="L10" s="50" t="s">
        <v>134</v>
      </c>
      <c r="M10" s="51" t="s">
        <v>36</v>
      </c>
      <c r="N10" s="261">
        <v>5.5</v>
      </c>
      <c r="O10" s="261">
        <v>3</v>
      </c>
      <c r="P10" s="261">
        <v>1.7</v>
      </c>
      <c r="Q10" s="262"/>
      <c r="S10" s="261">
        <v>2.1</v>
      </c>
      <c r="T10" s="261">
        <f t="shared" si="1"/>
        <v>720</v>
      </c>
      <c r="U10" s="261">
        <v>152</v>
      </c>
      <c r="V10" s="261">
        <v>186</v>
      </c>
    </row>
    <row r="11" spans="1:22" ht="25.15" customHeight="1">
      <c r="A11" s="45">
        <f t="shared" ref="A11" si="3">IF(A10="","",IF(MONTH(A10)&lt;&gt;MONTH(A10+1),"",A10+1))</f>
        <v>40710</v>
      </c>
      <c r="B11" s="46" t="str">
        <f t="shared" si="0"/>
        <v>四</v>
      </c>
      <c r="C11" s="47" t="s">
        <v>192</v>
      </c>
      <c r="D11" s="59" t="s">
        <v>22</v>
      </c>
      <c r="E11" s="303" t="s">
        <v>26</v>
      </c>
      <c r="F11" s="307" t="s">
        <v>315</v>
      </c>
      <c r="G11" s="314" t="s">
        <v>316</v>
      </c>
      <c r="H11" s="225" t="s">
        <v>218</v>
      </c>
      <c r="I11" s="330" t="s">
        <v>219</v>
      </c>
      <c r="J11" s="316"/>
      <c r="K11" s="253" t="s">
        <v>10</v>
      </c>
      <c r="L11" s="56" t="s">
        <v>151</v>
      </c>
      <c r="M11" s="51" t="s">
        <v>230</v>
      </c>
      <c r="N11" s="261">
        <v>5.2</v>
      </c>
      <c r="O11" s="261">
        <v>2.9</v>
      </c>
      <c r="P11" s="261">
        <v>2</v>
      </c>
      <c r="Q11" s="262"/>
      <c r="R11" s="262">
        <v>1</v>
      </c>
      <c r="S11" s="261">
        <v>2.2999999999999998</v>
      </c>
      <c r="T11" s="261">
        <f t="shared" si="1"/>
        <v>717</v>
      </c>
      <c r="U11" s="261">
        <v>159</v>
      </c>
      <c r="V11" s="261">
        <v>145</v>
      </c>
    </row>
    <row r="12" spans="1:22" ht="25.15" customHeight="1">
      <c r="A12" s="45">
        <f>IF(A11="","",IF(MONTH(A11)&lt;&gt;MONTH(A11+1),"",A11+1))</f>
        <v>40711</v>
      </c>
      <c r="B12" s="46" t="str">
        <f t="shared" si="0"/>
        <v>五</v>
      </c>
      <c r="C12" s="47" t="s">
        <v>193</v>
      </c>
      <c r="D12" s="59" t="s">
        <v>24</v>
      </c>
      <c r="E12" s="303" t="s">
        <v>30</v>
      </c>
      <c r="F12" s="307" t="s">
        <v>323</v>
      </c>
      <c r="G12" s="304" t="s">
        <v>317</v>
      </c>
      <c r="H12" s="225" t="s">
        <v>215</v>
      </c>
      <c r="I12" s="326" t="s">
        <v>318</v>
      </c>
      <c r="J12" s="316"/>
      <c r="K12" s="253" t="s">
        <v>10</v>
      </c>
      <c r="L12" s="50" t="s">
        <v>39</v>
      </c>
      <c r="M12" s="51" t="s">
        <v>290</v>
      </c>
      <c r="N12" s="261">
        <v>5.2</v>
      </c>
      <c r="O12" s="261">
        <v>2.5</v>
      </c>
      <c r="P12" s="261">
        <v>2.1</v>
      </c>
      <c r="Q12" s="262"/>
      <c r="R12" s="262"/>
      <c r="S12" s="261">
        <v>2.4</v>
      </c>
      <c r="T12" s="261">
        <f t="shared" si="1"/>
        <v>709</v>
      </c>
      <c r="U12" s="261">
        <v>331</v>
      </c>
      <c r="V12" s="261">
        <v>146</v>
      </c>
    </row>
    <row r="13" spans="1:22" ht="25.15" customHeight="1">
      <c r="A13" s="45">
        <f>IF(A12="","",IF(MONTH(A12)&lt;&gt;MONTH(A12+1),"",A12+3))</f>
        <v>40714</v>
      </c>
      <c r="B13" s="46" t="str">
        <f t="shared" si="0"/>
        <v>一</v>
      </c>
      <c r="C13" s="55" t="s">
        <v>194</v>
      </c>
      <c r="D13" s="59" t="s">
        <v>21</v>
      </c>
      <c r="E13" s="303" t="s">
        <v>25</v>
      </c>
      <c r="F13" s="307" t="s">
        <v>293</v>
      </c>
      <c r="G13" s="309" t="s">
        <v>300</v>
      </c>
      <c r="H13" s="225" t="s">
        <v>220</v>
      </c>
      <c r="I13" s="305" t="s">
        <v>335</v>
      </c>
      <c r="J13" s="304"/>
      <c r="K13" s="253" t="s">
        <v>10</v>
      </c>
      <c r="L13" s="50" t="s">
        <v>214</v>
      </c>
      <c r="M13" s="51" t="s">
        <v>291</v>
      </c>
      <c r="N13" s="261">
        <v>5</v>
      </c>
      <c r="O13" s="261">
        <v>2.8</v>
      </c>
      <c r="P13" s="261">
        <v>2</v>
      </c>
      <c r="Q13" s="262"/>
      <c r="R13" s="262"/>
      <c r="S13" s="261">
        <v>2.2000000000000002</v>
      </c>
      <c r="T13" s="261">
        <f t="shared" si="1"/>
        <v>691</v>
      </c>
      <c r="U13" s="261">
        <v>332</v>
      </c>
      <c r="V13" s="261">
        <v>235</v>
      </c>
    </row>
    <row r="14" spans="1:22" ht="25.15" customHeight="1">
      <c r="A14" s="45">
        <f>IF(A13="","",IF(MONTH(A13)&lt;&gt;MONTH(A13+1),"",A13+1))</f>
        <v>40715</v>
      </c>
      <c r="B14" s="46" t="str">
        <f t="shared" si="0"/>
        <v>二</v>
      </c>
      <c r="C14" s="55" t="s">
        <v>195</v>
      </c>
      <c r="D14" s="59" t="s">
        <v>22</v>
      </c>
      <c r="E14" s="303" t="s">
        <v>26</v>
      </c>
      <c r="F14" s="307" t="s">
        <v>329</v>
      </c>
      <c r="G14" s="309" t="s">
        <v>330</v>
      </c>
      <c r="H14" s="49" t="s">
        <v>130</v>
      </c>
      <c r="I14" s="305" t="s">
        <v>336</v>
      </c>
      <c r="J14" s="320"/>
      <c r="K14" s="253" t="s">
        <v>10</v>
      </c>
      <c r="L14" s="50" t="s">
        <v>37</v>
      </c>
      <c r="M14" s="51" t="s">
        <v>287</v>
      </c>
      <c r="N14" s="261">
        <v>5.6</v>
      </c>
      <c r="O14" s="261">
        <v>2.8</v>
      </c>
      <c r="P14" s="261">
        <v>1.7</v>
      </c>
      <c r="Q14" s="262"/>
      <c r="R14" s="262"/>
      <c r="S14" s="261">
        <v>2.5</v>
      </c>
      <c r="T14" s="261">
        <f t="shared" si="1"/>
        <v>748</v>
      </c>
      <c r="U14" s="261">
        <v>363</v>
      </c>
      <c r="V14" s="261">
        <v>249</v>
      </c>
    </row>
    <row r="15" spans="1:22" ht="25.15" customHeight="1">
      <c r="A15" s="45">
        <f>IF(A14="","",IF(MONTH(A14)&lt;&gt;MONTH(A14+1),"",A14+1))</f>
        <v>40716</v>
      </c>
      <c r="B15" s="46" t="str">
        <f t="shared" si="0"/>
        <v>三</v>
      </c>
      <c r="C15" s="55" t="s">
        <v>196</v>
      </c>
      <c r="D15" s="50" t="s">
        <v>98</v>
      </c>
      <c r="E15" s="306" t="s">
        <v>99</v>
      </c>
      <c r="F15" s="307" t="s">
        <v>294</v>
      </c>
      <c r="G15" s="304" t="s">
        <v>295</v>
      </c>
      <c r="H15" s="225" t="s">
        <v>102</v>
      </c>
      <c r="I15" s="386" t="s">
        <v>337</v>
      </c>
      <c r="J15" s="386"/>
      <c r="K15" s="253" t="s">
        <v>10</v>
      </c>
      <c r="L15" s="54" t="s">
        <v>33</v>
      </c>
      <c r="M15" s="275" t="s">
        <v>292</v>
      </c>
      <c r="N15" s="261">
        <v>5.2</v>
      </c>
      <c r="O15" s="261">
        <v>2.8</v>
      </c>
      <c r="P15" s="261">
        <v>1.5</v>
      </c>
      <c r="Q15" s="262"/>
      <c r="S15" s="261">
        <v>2.1</v>
      </c>
      <c r="T15" s="261">
        <f t="shared" si="1"/>
        <v>685</v>
      </c>
      <c r="U15" s="261">
        <v>359</v>
      </c>
      <c r="V15" s="261">
        <v>222</v>
      </c>
    </row>
    <row r="16" spans="1:22" ht="25.15" customHeight="1">
      <c r="A16" s="45">
        <f t="shared" ref="A16" si="4">IF(A15="","",IF(MONTH(A15)&lt;&gt;MONTH(A15+1),"",A15+1))</f>
        <v>40717</v>
      </c>
      <c r="B16" s="46" t="str">
        <f t="shared" si="0"/>
        <v>四</v>
      </c>
      <c r="C16" s="55" t="s">
        <v>197</v>
      </c>
      <c r="D16" s="58" t="s">
        <v>22</v>
      </c>
      <c r="E16" s="303" t="s">
        <v>26</v>
      </c>
      <c r="F16" s="307" t="s">
        <v>320</v>
      </c>
      <c r="G16" s="304" t="s">
        <v>322</v>
      </c>
      <c r="H16" s="307" t="s">
        <v>133</v>
      </c>
      <c r="I16" s="326" t="s">
        <v>338</v>
      </c>
      <c r="J16" s="313"/>
      <c r="K16" s="253" t="s">
        <v>10</v>
      </c>
      <c r="L16" s="65" t="s">
        <v>152</v>
      </c>
      <c r="M16" s="332" t="s">
        <v>229</v>
      </c>
      <c r="N16" s="261">
        <v>5.9</v>
      </c>
      <c r="O16" s="261">
        <v>2.8</v>
      </c>
      <c r="P16" s="261">
        <v>1.9</v>
      </c>
      <c r="Q16" s="262"/>
      <c r="R16" s="262">
        <v>1</v>
      </c>
      <c r="S16" s="261">
        <v>2.2999999999999998</v>
      </c>
      <c r="T16" s="261">
        <f t="shared" si="1"/>
        <v>759</v>
      </c>
      <c r="U16" s="261">
        <v>348</v>
      </c>
      <c r="V16" s="261">
        <v>202</v>
      </c>
    </row>
    <row r="17" spans="1:23" ht="25.15" customHeight="1">
      <c r="A17" s="45">
        <f>IF(A16="","",IF(MONTH(A16)&lt;&gt;MONTH(A16+1),"",A16+1))</f>
        <v>40718</v>
      </c>
      <c r="B17" s="46" t="str">
        <f t="shared" si="0"/>
        <v>五</v>
      </c>
      <c r="C17" s="55" t="s">
        <v>198</v>
      </c>
      <c r="D17" s="58" t="s">
        <v>23</v>
      </c>
      <c r="E17" s="48" t="s">
        <v>29</v>
      </c>
      <c r="F17" s="307" t="s">
        <v>327</v>
      </c>
      <c r="G17" s="304" t="s">
        <v>328</v>
      </c>
      <c r="H17" s="225" t="s">
        <v>38</v>
      </c>
      <c r="I17" s="305" t="s">
        <v>339</v>
      </c>
      <c r="J17" s="316"/>
      <c r="K17" s="253" t="s">
        <v>10</v>
      </c>
      <c r="L17" s="50" t="s">
        <v>39</v>
      </c>
      <c r="M17" s="51" t="s">
        <v>290</v>
      </c>
      <c r="N17" s="73">
        <v>5.4</v>
      </c>
      <c r="O17" s="73">
        <v>2</v>
      </c>
      <c r="P17" s="73">
        <v>1.6</v>
      </c>
      <c r="Q17" s="263"/>
      <c r="R17" s="263"/>
      <c r="S17" s="73">
        <v>2.4</v>
      </c>
      <c r="T17" s="261">
        <f t="shared" si="1"/>
        <v>688</v>
      </c>
      <c r="U17" s="73">
        <v>330</v>
      </c>
      <c r="V17" s="73">
        <v>176</v>
      </c>
    </row>
    <row r="18" spans="1:23" s="8" customFormat="1" ht="21" customHeight="1">
      <c r="A18" s="45">
        <f>IF(A17="","",IF(MONTH(A17)&lt;&gt;MONTH(A17+1),"",A17+3))</f>
        <v>40721</v>
      </c>
      <c r="B18" s="46" t="str">
        <f t="shared" si="0"/>
        <v>一</v>
      </c>
      <c r="C18" s="55" t="s">
        <v>199</v>
      </c>
      <c r="D18" s="59" t="s">
        <v>21</v>
      </c>
      <c r="E18" s="303" t="s">
        <v>25</v>
      </c>
      <c r="F18" s="307" t="s">
        <v>333</v>
      </c>
      <c r="G18" s="317" t="s">
        <v>334</v>
      </c>
      <c r="H18" s="225" t="s">
        <v>34</v>
      </c>
      <c r="I18" s="305" t="s">
        <v>35</v>
      </c>
      <c r="J18" s="321"/>
      <c r="K18" s="253" t="s">
        <v>10</v>
      </c>
      <c r="L18" s="54" t="s">
        <v>137</v>
      </c>
      <c r="M18" s="275" t="s">
        <v>288</v>
      </c>
      <c r="N18" s="73">
        <v>5</v>
      </c>
      <c r="O18" s="73">
        <v>2.2999999999999998</v>
      </c>
      <c r="P18" s="73">
        <v>1.9</v>
      </c>
      <c r="Q18" s="263"/>
      <c r="R18" s="263"/>
      <c r="S18" s="73">
        <v>2.4</v>
      </c>
      <c r="T18" s="261">
        <f t="shared" si="1"/>
        <v>681</v>
      </c>
      <c r="U18" s="73">
        <v>351</v>
      </c>
      <c r="V18" s="73">
        <v>148</v>
      </c>
    </row>
    <row r="19" spans="1:23" s="17" customFormat="1" ht="21" customHeight="1">
      <c r="A19" s="45">
        <f t="shared" ref="A19:A21" si="5">IF(A18="","",IF(MONTH(A18)&lt;&gt;MONTH(A18+1),"",A18+1))</f>
        <v>40722</v>
      </c>
      <c r="B19" s="46" t="str">
        <f t="shared" si="0"/>
        <v>二</v>
      </c>
      <c r="C19" s="55" t="s">
        <v>200</v>
      </c>
      <c r="D19" s="58" t="s">
        <v>22</v>
      </c>
      <c r="E19" s="303" t="s">
        <v>26</v>
      </c>
      <c r="F19" s="54" t="s">
        <v>325</v>
      </c>
      <c r="G19" s="63" t="s">
        <v>326</v>
      </c>
      <c r="H19" s="225" t="s">
        <v>225</v>
      </c>
      <c r="I19" s="386" t="s">
        <v>340</v>
      </c>
      <c r="J19" s="387"/>
      <c r="K19" s="253" t="s">
        <v>10</v>
      </c>
      <c r="L19" s="54" t="s">
        <v>33</v>
      </c>
      <c r="M19" s="275" t="s">
        <v>292</v>
      </c>
      <c r="N19" s="73">
        <v>5</v>
      </c>
      <c r="O19" s="73">
        <v>2.5</v>
      </c>
      <c r="P19" s="73">
        <v>1.8</v>
      </c>
      <c r="Q19" s="263"/>
      <c r="R19" s="263"/>
      <c r="S19" s="73">
        <v>2.5</v>
      </c>
      <c r="T19" s="261">
        <f t="shared" si="1"/>
        <v>695</v>
      </c>
      <c r="U19" s="73">
        <v>592</v>
      </c>
      <c r="V19" s="73">
        <v>150</v>
      </c>
    </row>
    <row r="20" spans="1:23" s="17" customFormat="1" ht="31.5">
      <c r="A20" s="45">
        <f>IF(A19="","",IF(MONTH(A19)&lt;&gt;MONTH(A19+1),"",A19+1))</f>
        <v>40723</v>
      </c>
      <c r="B20" s="46" t="str">
        <f t="shared" si="0"/>
        <v>三</v>
      </c>
      <c r="C20" s="55" t="s">
        <v>201</v>
      </c>
      <c r="D20" s="61" t="s">
        <v>224</v>
      </c>
      <c r="E20" s="303" t="s">
        <v>27</v>
      </c>
      <c r="F20" s="307" t="s">
        <v>331</v>
      </c>
      <c r="G20" s="317" t="s">
        <v>332</v>
      </c>
      <c r="H20" s="307" t="s">
        <v>40</v>
      </c>
      <c r="I20" s="64" t="s">
        <v>341</v>
      </c>
      <c r="J20"/>
      <c r="K20" s="253" t="s">
        <v>10</v>
      </c>
      <c r="L20" s="50" t="s">
        <v>44</v>
      </c>
      <c r="M20" s="51" t="s">
        <v>45</v>
      </c>
      <c r="N20" s="73">
        <v>5.6</v>
      </c>
      <c r="O20" s="73">
        <v>2.5</v>
      </c>
      <c r="P20" s="73">
        <v>2.2000000000000002</v>
      </c>
      <c r="Q20" s="263"/>
      <c r="S20" s="73">
        <v>2.5</v>
      </c>
      <c r="T20" s="261">
        <f t="shared" si="1"/>
        <v>747</v>
      </c>
      <c r="U20" s="73">
        <v>304</v>
      </c>
      <c r="V20" s="73">
        <v>129</v>
      </c>
    </row>
    <row r="21" spans="1:23" s="17" customFormat="1" ht="22.5" customHeight="1">
      <c r="A21" s="45">
        <f t="shared" si="5"/>
        <v>40724</v>
      </c>
      <c r="B21" s="46" t="str">
        <f t="shared" si="0"/>
        <v>四</v>
      </c>
      <c r="C21" s="55" t="s">
        <v>202</v>
      </c>
      <c r="D21" s="59" t="s">
        <v>21</v>
      </c>
      <c r="E21" s="303" t="s">
        <v>25</v>
      </c>
      <c r="F21" s="307" t="s">
        <v>294</v>
      </c>
      <c r="G21" s="304" t="s">
        <v>295</v>
      </c>
      <c r="H21" s="307" t="s">
        <v>133</v>
      </c>
      <c r="I21" s="326" t="s">
        <v>338</v>
      </c>
      <c r="J21" s="180"/>
      <c r="K21" s="253" t="s">
        <v>10</v>
      </c>
      <c r="L21" s="271" t="s">
        <v>41</v>
      </c>
      <c r="M21" s="275" t="s">
        <v>209</v>
      </c>
      <c r="N21" s="73">
        <v>5.4</v>
      </c>
      <c r="O21" s="73">
        <v>1.9</v>
      </c>
      <c r="P21" s="73">
        <v>2.1</v>
      </c>
      <c r="Q21" s="263"/>
      <c r="R21" s="264">
        <v>1</v>
      </c>
      <c r="S21" s="73">
        <v>2.6</v>
      </c>
      <c r="T21" s="261">
        <f t="shared" si="1"/>
        <v>711</v>
      </c>
      <c r="U21" s="73">
        <v>493</v>
      </c>
      <c r="V21" s="73">
        <v>119</v>
      </c>
    </row>
    <row r="22" spans="1:23" s="8" customFormat="1" ht="20.25">
      <c r="A22" s="7"/>
      <c r="B22" s="18" t="str">
        <f>國中!B22</f>
        <v>過敏警語:「本月產品含有蛋、芝麻、含麩之穀物、花生、大豆、亞硫酸鹽類及其相關製品，不適合其過敏體質者食用」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</row>
    <row r="23" spans="1:23">
      <c r="A23" s="15">
        <f>I1</f>
        <v>6</v>
      </c>
      <c r="B23" s="16" t="str">
        <f>國中!C23</f>
        <v>月素食菜單編排配合葷食菜單調整。</v>
      </c>
      <c r="C23" s="15"/>
      <c r="D23" s="15"/>
      <c r="E23" s="15"/>
      <c r="F23" s="15"/>
      <c r="G23" s="15"/>
      <c r="H23" s="15"/>
      <c r="I23" s="15"/>
      <c r="J23" s="17"/>
      <c r="K23" s="15"/>
      <c r="L23" s="15"/>
      <c r="M23" s="15"/>
      <c r="N23" s="15"/>
      <c r="O23" s="15"/>
      <c r="P23" s="15"/>
      <c r="Q23" s="17"/>
      <c r="R23" s="17"/>
      <c r="S23" s="17"/>
      <c r="T23" s="17"/>
      <c r="U23" s="17"/>
      <c r="V23" s="17"/>
      <c r="W23" s="17"/>
    </row>
    <row r="24" spans="1:23">
      <c r="A24" s="2"/>
      <c r="B24" s="11" t="s">
        <v>47</v>
      </c>
      <c r="C24" s="11" t="s">
        <v>248</v>
      </c>
      <c r="D24" s="12"/>
      <c r="E24" s="12"/>
      <c r="F24" s="12"/>
      <c r="G24" s="12"/>
      <c r="H24" s="12"/>
      <c r="I24" s="12"/>
      <c r="J24" s="12"/>
      <c r="K24" s="12"/>
      <c r="L24" s="2"/>
      <c r="M24" s="2"/>
      <c r="N24" s="2"/>
      <c r="O24" s="2"/>
    </row>
    <row r="25" spans="1:23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  <row r="26" spans="1:23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</row>
    <row r="27" spans="1:23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</sheetData>
  <mergeCells count="3">
    <mergeCell ref="I10:J10"/>
    <mergeCell ref="I15:J15"/>
    <mergeCell ref="I19:J19"/>
  </mergeCells>
  <phoneticPr fontId="1" type="noConversion"/>
  <pageMargins left="0" right="0" top="0" bottom="0" header="0" footer="0"/>
  <pageSetup paperSize="9" scale="90" orientation="landscape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4"/>
  <sheetViews>
    <sheetView view="pageBreakPreview" zoomScale="120" zoomScaleNormal="100" zoomScaleSheetLayoutView="120" workbookViewId="0">
      <selection activeCell="C2" sqref="C2"/>
    </sheetView>
  </sheetViews>
  <sheetFormatPr defaultRowHeight="16.5"/>
  <cols>
    <col min="1" max="1" width="4.75" customWidth="1"/>
    <col min="3" max="3" width="8.625" customWidth="1"/>
    <col min="4" max="4" width="3" customWidth="1"/>
    <col min="5" max="5" width="2.625" customWidth="1"/>
    <col min="7" max="7" width="9.5" customWidth="1"/>
    <col min="8" max="8" width="4.875" customWidth="1"/>
    <col min="9" max="9" width="2.625" customWidth="1"/>
    <col min="11" max="11" width="10" customWidth="1"/>
    <col min="12" max="12" width="4.75" customWidth="1"/>
    <col min="13" max="13" width="3" customWidth="1"/>
    <col min="14" max="14" width="4.625" customWidth="1"/>
    <col min="15" max="15" width="2.875" customWidth="1"/>
    <col min="16" max="16" width="2.75" customWidth="1"/>
    <col min="17" max="17" width="8.875" customWidth="1"/>
    <col min="18" max="18" width="9.5" customWidth="1"/>
    <col min="19" max="19" width="4" customWidth="1"/>
    <col min="20" max="20" width="2.625" customWidth="1"/>
    <col min="21" max="22" width="3.125" customWidth="1"/>
    <col min="23" max="23" width="2.75" customWidth="1"/>
    <col min="24" max="25" width="3.25" customWidth="1"/>
    <col min="26" max="27" width="3.125" customWidth="1"/>
  </cols>
  <sheetData>
    <row r="1" spans="1:27">
      <c r="A1" s="113">
        <v>110</v>
      </c>
      <c r="B1" s="87" t="s">
        <v>49</v>
      </c>
      <c r="C1" s="87" t="str">
        <f>國小!H1</f>
        <v>國民小學</v>
      </c>
      <c r="D1" s="87"/>
      <c r="E1" s="87" t="str">
        <f>國中!K1</f>
        <v>素食菜單</v>
      </c>
      <c r="F1" s="87"/>
      <c r="G1" s="87" t="s">
        <v>231</v>
      </c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</row>
    <row r="2" spans="1:27">
      <c r="A2" s="105" t="s">
        <v>20</v>
      </c>
      <c r="B2" s="106" t="s">
        <v>2</v>
      </c>
      <c r="C2" s="246" t="s">
        <v>3</v>
      </c>
      <c r="D2" s="251"/>
      <c r="E2" s="245"/>
      <c r="F2" s="246" t="s">
        <v>4</v>
      </c>
      <c r="G2" s="108" t="s">
        <v>5</v>
      </c>
      <c r="H2" s="109"/>
      <c r="I2" s="87"/>
      <c r="J2" s="106" t="s">
        <v>6</v>
      </c>
      <c r="K2" s="110" t="s">
        <v>7</v>
      </c>
      <c r="L2" s="109"/>
      <c r="M2" s="107"/>
      <c r="N2" s="248" t="s">
        <v>10</v>
      </c>
      <c r="O2" s="96"/>
      <c r="P2" s="250"/>
      <c r="Q2" s="112" t="s">
        <v>11</v>
      </c>
      <c r="R2" s="95" t="s">
        <v>12</v>
      </c>
      <c r="S2" s="87"/>
      <c r="T2" s="244"/>
    </row>
    <row r="3" spans="1:27" ht="28.5" customHeight="1">
      <c r="A3" s="103" t="str">
        <f>國中!C3</f>
        <v>R1</v>
      </c>
      <c r="B3" s="100" t="str">
        <f>國中!D3</f>
        <v>白米飯</v>
      </c>
      <c r="C3" s="276" t="str">
        <f>國中!E3</f>
        <v>米</v>
      </c>
      <c r="D3" s="344"/>
      <c r="E3" s="345"/>
      <c r="F3" s="347" t="str">
        <f>國中!F3</f>
        <v>洋芋絞若</v>
      </c>
      <c r="G3" s="388" t="str">
        <f>國中!G3</f>
        <v>素絞肉 馬鈴薯 薑</v>
      </c>
      <c r="H3" s="388"/>
      <c r="I3" s="388"/>
      <c r="J3" s="98" t="str">
        <f>國中!H3</f>
        <v>豆皮豆芽</v>
      </c>
      <c r="K3" s="389" t="str">
        <f>國中!I3</f>
        <v>豆皮 豆芽菜 乾香菇 薑</v>
      </c>
      <c r="L3" s="390"/>
      <c r="M3" s="391"/>
      <c r="N3" s="248" t="s">
        <v>232</v>
      </c>
      <c r="O3" s="249"/>
      <c r="P3" s="96"/>
      <c r="Q3" s="98" t="str">
        <f>國中!N3</f>
        <v>紫菜湯</v>
      </c>
      <c r="R3" s="278" t="str">
        <f>國中!O3</f>
        <v>乾海帶  薑</v>
      </c>
      <c r="S3" s="279"/>
      <c r="T3" s="282"/>
    </row>
    <row r="4" spans="1:27" ht="31.5" customHeight="1">
      <c r="A4" s="103" t="str">
        <f>國中!C4</f>
        <v>R2</v>
      </c>
      <c r="B4" s="100" t="str">
        <f>國中!D4</f>
        <v>糙米飯</v>
      </c>
      <c r="C4" s="276" t="str">
        <f>國中!E4</f>
        <v>米 糙米</v>
      </c>
      <c r="D4" s="104"/>
      <c r="E4" s="101"/>
      <c r="F4" s="348" t="str">
        <f>國中!F4</f>
        <v>滷蛋</v>
      </c>
      <c r="G4" s="388" t="str">
        <f>國中!G4</f>
        <v>雞蛋</v>
      </c>
      <c r="H4" s="388"/>
      <c r="I4" s="388"/>
      <c r="J4" s="98" t="str">
        <f>國中!H4</f>
        <v>蘿蔔油腐</v>
      </c>
      <c r="K4" s="389" t="str">
        <f>國中!I4</f>
        <v>白蘿蔔 油豆腐 薑</v>
      </c>
      <c r="L4" s="390"/>
      <c r="M4" s="391"/>
      <c r="N4" s="277" t="s">
        <v>10</v>
      </c>
      <c r="O4" s="96"/>
      <c r="P4" s="96"/>
      <c r="Q4" s="98" t="str">
        <f>國中!N4</f>
        <v>蛋花蔬湯</v>
      </c>
      <c r="R4" s="278" t="str">
        <f>國中!O4</f>
        <v>雞蛋 時蔬 薑</v>
      </c>
      <c r="T4" s="80"/>
    </row>
    <row r="5" spans="1:27" ht="31.5" customHeight="1">
      <c r="A5" s="103" t="str">
        <f>國中!C5</f>
        <v>R3</v>
      </c>
      <c r="B5" s="100" t="str">
        <f>國中!D5</f>
        <v>拌飯特餐</v>
      </c>
      <c r="C5" s="276" t="str">
        <f>國中!E5</f>
        <v>米 糙米</v>
      </c>
      <c r="D5" s="104"/>
      <c r="E5" s="345"/>
      <c r="F5" s="348" t="str">
        <f>國中!F5</f>
        <v>咖哩毛豆</v>
      </c>
      <c r="G5" s="388" t="str">
        <f>國中!G5</f>
        <v>毛豆 馬鈴薯 胡蘿蔔 咖哩粉</v>
      </c>
      <c r="H5" s="388"/>
      <c r="I5" s="388"/>
      <c r="J5" s="98" t="str">
        <f>國中!H5</f>
        <v>拌飯配料</v>
      </c>
      <c r="K5" s="389" t="str">
        <f>國中!I5</f>
        <v>素絞肉 三色豆 薑黃粉</v>
      </c>
      <c r="L5" s="390"/>
      <c r="M5" s="391"/>
      <c r="N5" s="277" t="s">
        <v>10</v>
      </c>
      <c r="O5" s="96"/>
      <c r="P5" s="96"/>
      <c r="Q5" s="98" t="str">
        <f>國中!N5</f>
        <v>時瓜湯</v>
      </c>
      <c r="R5" s="278" t="str">
        <f>國中!O5</f>
        <v>時瓜 紅蘿蔔 薑</v>
      </c>
      <c r="S5" s="279"/>
      <c r="T5" s="282"/>
    </row>
    <row r="6" spans="1:27" ht="36" customHeight="1">
      <c r="A6" s="103" t="str">
        <f>國中!C6</f>
        <v>R4</v>
      </c>
      <c r="B6" s="100" t="str">
        <f>國中!D6</f>
        <v>糙米飯</v>
      </c>
      <c r="C6" s="276" t="str">
        <f>國中!E6</f>
        <v>米 糙米</v>
      </c>
      <c r="D6" s="104"/>
      <c r="E6" s="101"/>
      <c r="F6" s="348" t="str">
        <f>國中!F6</f>
        <v>香滷豆包</v>
      </c>
      <c r="G6" s="388" t="str">
        <f>國中!G6</f>
        <v>豆包</v>
      </c>
      <c r="H6" s="388"/>
      <c r="I6" s="388"/>
      <c r="J6" s="98" t="str">
        <f>國中!H6</f>
        <v>蔬香佐蛋</v>
      </c>
      <c r="K6" s="389" t="str">
        <f>國中!I6</f>
        <v>雞蛋 時蔬 紅蘿蔔 薑</v>
      </c>
      <c r="L6" s="390"/>
      <c r="M6" s="391"/>
      <c r="N6" s="277" t="s">
        <v>10</v>
      </c>
      <c r="O6" s="96"/>
      <c r="P6" s="96"/>
      <c r="Q6" s="98" t="str">
        <f>國中!N6</f>
        <v>豆漿</v>
      </c>
      <c r="R6" s="278" t="str">
        <f>國中!O6</f>
        <v>黃豆 紅砂糖</v>
      </c>
      <c r="S6" s="280"/>
      <c r="T6" s="283"/>
    </row>
    <row r="7" spans="1:27" ht="36" customHeight="1">
      <c r="A7" s="103" t="str">
        <f>國中!C7</f>
        <v>R5</v>
      </c>
      <c r="B7" s="100" t="str">
        <f>國中!D7</f>
        <v>芝麻飯</v>
      </c>
      <c r="C7" s="276" t="str">
        <f>國中!E7</f>
        <v>米 芝麻(熟)</v>
      </c>
      <c r="D7" s="102"/>
      <c r="E7" s="101"/>
      <c r="F7" s="348" t="str">
        <f>國中!F7</f>
        <v>瓜仔麵筋</v>
      </c>
      <c r="G7" s="388" t="str">
        <f>國中!G7</f>
        <v>醬瓜 麵筋 薑</v>
      </c>
      <c r="H7" s="388"/>
      <c r="I7" s="388"/>
      <c r="J7" s="98" t="str">
        <f>國中!H7</f>
        <v>清炒花椰</v>
      </c>
      <c r="K7" s="389" t="str">
        <f>國中!I7</f>
        <v>冷凍花椰菜 紅蘿蔔 薑</v>
      </c>
      <c r="L7" s="390"/>
      <c r="M7" s="391"/>
      <c r="N7" s="277" t="s">
        <v>108</v>
      </c>
      <c r="O7" s="96"/>
      <c r="P7" s="97"/>
      <c r="Q7" s="98" t="str">
        <f>國中!N7</f>
        <v>蘿蔔湯</v>
      </c>
      <c r="R7" s="278" t="str">
        <f>國中!O7</f>
        <v>白蘿蔔 紅蘿蔔</v>
      </c>
      <c r="S7" s="280"/>
      <c r="T7" s="283"/>
    </row>
    <row r="8" spans="1:27">
      <c r="A8" s="74"/>
      <c r="B8" s="75" t="s">
        <v>52</v>
      </c>
      <c r="C8" s="346" t="s">
        <v>356</v>
      </c>
      <c r="D8" s="76"/>
      <c r="E8" s="76"/>
      <c r="F8" s="8"/>
      <c r="G8" s="74"/>
      <c r="H8" s="74"/>
      <c r="I8" s="74" t="s">
        <v>357</v>
      </c>
      <c r="J8" s="74"/>
      <c r="K8" s="74"/>
      <c r="L8" s="74"/>
      <c r="M8" s="74"/>
      <c r="N8" s="74"/>
      <c r="O8" s="74"/>
      <c r="P8" s="74"/>
      <c r="Q8" s="74"/>
      <c r="R8" s="74"/>
      <c r="S8" s="74"/>
      <c r="T8" s="74"/>
      <c r="U8" s="8"/>
      <c r="V8" s="8"/>
      <c r="W8" s="8"/>
      <c r="X8" s="8"/>
      <c r="Y8" s="8"/>
      <c r="Z8" s="8"/>
      <c r="AA8" s="8"/>
    </row>
    <row r="9" spans="1:27" ht="24.75">
      <c r="A9" s="123" t="s">
        <v>20</v>
      </c>
      <c r="B9" s="94" t="s">
        <v>2</v>
      </c>
      <c r="C9" s="124"/>
      <c r="D9" s="87"/>
      <c r="E9" s="88"/>
      <c r="F9" s="94" t="s">
        <v>4</v>
      </c>
      <c r="G9" s="87"/>
      <c r="H9" s="87"/>
      <c r="I9" s="88"/>
      <c r="J9" s="94" t="s">
        <v>6</v>
      </c>
      <c r="K9" s="87"/>
      <c r="L9" s="87"/>
      <c r="M9" s="88"/>
      <c r="N9" s="96" t="s">
        <v>10</v>
      </c>
      <c r="O9" s="87"/>
      <c r="P9" s="88"/>
      <c r="Q9" s="95" t="s">
        <v>11</v>
      </c>
      <c r="R9" s="87"/>
      <c r="S9" s="87"/>
      <c r="T9" s="88"/>
      <c r="U9" s="353" t="s">
        <v>13</v>
      </c>
      <c r="V9" s="352" t="s">
        <v>61</v>
      </c>
      <c r="W9" s="351" t="s">
        <v>15</v>
      </c>
      <c r="X9" s="352" t="s">
        <v>18</v>
      </c>
      <c r="Y9" s="351" t="s">
        <v>19</v>
      </c>
      <c r="Z9" s="350" t="s">
        <v>59</v>
      </c>
      <c r="AA9" s="349" t="s">
        <v>60</v>
      </c>
    </row>
    <row r="10" spans="1:27">
      <c r="A10" s="115">
        <f>國中!A3</f>
        <v>40700</v>
      </c>
      <c r="B10" s="70" t="str">
        <f>B3</f>
        <v>白米飯</v>
      </c>
      <c r="C10" s="22" t="str">
        <f>C3</f>
        <v>米</v>
      </c>
      <c r="D10" s="71">
        <v>10</v>
      </c>
      <c r="E10" s="79" t="s">
        <v>53</v>
      </c>
      <c r="F10" s="78" t="str">
        <f>F3</f>
        <v>洋芋絞若</v>
      </c>
      <c r="G10" s="155" t="str">
        <f>LEFT(G3,3)</f>
        <v>素絞肉</v>
      </c>
      <c r="H10" s="8">
        <v>1</v>
      </c>
      <c r="I10" s="79" t="s">
        <v>53</v>
      </c>
      <c r="J10" s="83" t="str">
        <f>J3</f>
        <v>豆皮豆芽</v>
      </c>
      <c r="K10" s="30" t="s">
        <v>238</v>
      </c>
      <c r="L10" s="30">
        <v>0.3</v>
      </c>
      <c r="M10" s="79" t="s">
        <v>53</v>
      </c>
      <c r="N10" s="1" t="str">
        <f>N3</f>
        <v>蔬菜</v>
      </c>
      <c r="O10" s="8">
        <v>7</v>
      </c>
      <c r="P10" s="79" t="s">
        <v>53</v>
      </c>
      <c r="Q10" s="83" t="str">
        <f>Q3</f>
        <v>紫菜湯</v>
      </c>
      <c r="R10" s="8" t="s">
        <v>69</v>
      </c>
      <c r="S10" s="243">
        <v>0.01</v>
      </c>
      <c r="T10" s="32" t="s">
        <v>53</v>
      </c>
      <c r="U10" s="281">
        <v>5</v>
      </c>
      <c r="V10" s="281">
        <v>2.5</v>
      </c>
      <c r="W10" s="281">
        <v>1.9</v>
      </c>
      <c r="X10" s="281">
        <v>2.9</v>
      </c>
      <c r="Y10" s="281">
        <v>700</v>
      </c>
      <c r="Z10" s="281">
        <v>155</v>
      </c>
      <c r="AA10" s="281">
        <v>117</v>
      </c>
    </row>
    <row r="11" spans="1:27">
      <c r="A11" s="252">
        <f>WEEKDAY(A10,1)</f>
        <v>2</v>
      </c>
      <c r="B11" s="8"/>
      <c r="C11" s="8"/>
      <c r="D11" s="8"/>
      <c r="E11" s="80"/>
      <c r="F11" s="8"/>
      <c r="G11" s="130" t="s">
        <v>73</v>
      </c>
      <c r="H11" s="66">
        <v>3</v>
      </c>
      <c r="I11" s="79" t="s">
        <v>53</v>
      </c>
      <c r="J11" s="8"/>
      <c r="K11" s="30" t="s">
        <v>141</v>
      </c>
      <c r="L11" s="30">
        <v>5</v>
      </c>
      <c r="M11" s="79" t="s">
        <v>53</v>
      </c>
      <c r="N11" s="13" t="s">
        <v>351</v>
      </c>
      <c r="O11" s="28">
        <v>0.05</v>
      </c>
      <c r="P11" s="79" t="s">
        <v>53</v>
      </c>
      <c r="Q11" s="8"/>
      <c r="R11" s="8"/>
      <c r="S11" s="182"/>
      <c r="T11" s="32" t="s">
        <v>53</v>
      </c>
      <c r="U11" s="72"/>
      <c r="V11" s="8"/>
      <c r="W11" s="8"/>
      <c r="X11" s="8"/>
      <c r="Y11" s="8"/>
      <c r="Z11" s="8"/>
      <c r="AA11" s="8"/>
    </row>
    <row r="12" spans="1:27">
      <c r="A12" s="116" t="str">
        <f>A3</f>
        <v>R1</v>
      </c>
      <c r="B12" s="8"/>
      <c r="C12" s="8"/>
      <c r="D12" s="8"/>
      <c r="E12" s="80"/>
      <c r="F12" s="8"/>
      <c r="G12" t="s">
        <v>71</v>
      </c>
      <c r="H12" s="8">
        <v>1</v>
      </c>
      <c r="I12" s="79" t="s">
        <v>53</v>
      </c>
      <c r="J12" s="8"/>
      <c r="K12" s="30" t="s">
        <v>354</v>
      </c>
      <c r="L12" s="184">
        <v>0.05</v>
      </c>
      <c r="M12" s="80"/>
      <c r="N12" s="8"/>
      <c r="O12" s="8"/>
      <c r="P12" s="80"/>
      <c r="Q12" s="8"/>
      <c r="R12" s="30" t="s">
        <v>80</v>
      </c>
      <c r="S12" s="28">
        <v>0.02</v>
      </c>
      <c r="T12" s="32" t="s">
        <v>53</v>
      </c>
      <c r="U12" s="72"/>
      <c r="V12" s="8"/>
      <c r="W12" s="8"/>
      <c r="X12" s="8"/>
      <c r="Y12" s="8"/>
      <c r="Z12" s="8"/>
      <c r="AA12" s="8"/>
    </row>
    <row r="13" spans="1:27">
      <c r="A13" s="116"/>
      <c r="B13" s="8"/>
      <c r="C13" s="8"/>
      <c r="D13" s="8"/>
      <c r="E13" s="80"/>
      <c r="F13" s="8"/>
      <c r="G13" s="13" t="str">
        <f>$N$11</f>
        <v>薑</v>
      </c>
      <c r="H13" s="184">
        <v>0.05</v>
      </c>
      <c r="I13" s="80"/>
      <c r="J13" s="8"/>
      <c r="K13" s="13" t="str">
        <f>$N$11</f>
        <v>薑</v>
      </c>
      <c r="L13" s="184">
        <v>0.05</v>
      </c>
      <c r="M13" s="80"/>
      <c r="N13" s="8"/>
      <c r="O13" s="8"/>
      <c r="P13" s="80"/>
      <c r="Q13" s="8"/>
      <c r="S13" s="8"/>
      <c r="T13" s="32"/>
      <c r="U13" s="72"/>
      <c r="V13" s="8"/>
      <c r="W13" s="8"/>
      <c r="X13" s="8"/>
      <c r="Y13" s="8"/>
      <c r="Z13" s="8"/>
      <c r="AA13" s="8"/>
    </row>
    <row r="14" spans="1:27">
      <c r="A14" s="88"/>
      <c r="B14" s="87"/>
      <c r="C14" s="87"/>
      <c r="D14" s="87"/>
      <c r="E14" s="88"/>
      <c r="F14" s="87"/>
      <c r="G14" s="87"/>
      <c r="H14" s="87"/>
      <c r="I14" s="88"/>
      <c r="J14" s="87"/>
      <c r="K14" s="91"/>
      <c r="L14" s="92"/>
      <c r="M14" s="89"/>
      <c r="N14" s="87"/>
      <c r="O14" s="87"/>
      <c r="P14" s="88"/>
      <c r="Q14" s="87"/>
      <c r="R14" s="87"/>
      <c r="S14" s="87"/>
      <c r="U14" s="93"/>
      <c r="V14" s="87"/>
      <c r="W14" s="87"/>
      <c r="X14" s="87"/>
      <c r="Y14" s="87"/>
      <c r="Z14" s="87"/>
      <c r="AA14" s="87"/>
    </row>
    <row r="15" spans="1:27">
      <c r="A15" s="117">
        <f>國中!A4</f>
        <v>40701</v>
      </c>
      <c r="B15" t="str">
        <f>B4</f>
        <v>糙米飯</v>
      </c>
      <c r="C15" s="8" t="str">
        <f>LEFT(C4,1)</f>
        <v>米</v>
      </c>
      <c r="D15" s="8">
        <v>7</v>
      </c>
      <c r="E15" s="79" t="s">
        <v>53</v>
      </c>
      <c r="F15" s="8" t="str">
        <f>F4</f>
        <v>滷蛋</v>
      </c>
      <c r="G15" s="71" t="str">
        <f>G4</f>
        <v>雞蛋</v>
      </c>
      <c r="H15" s="8">
        <v>6</v>
      </c>
      <c r="I15" s="79" t="s">
        <v>53</v>
      </c>
      <c r="J15" t="str">
        <f>J4</f>
        <v>蘿蔔油腐</v>
      </c>
      <c r="K15" s="8" t="s">
        <v>240</v>
      </c>
      <c r="L15" s="33">
        <v>3</v>
      </c>
      <c r="M15" s="79" t="s">
        <v>53</v>
      </c>
      <c r="N15" s="86" t="s">
        <v>10</v>
      </c>
      <c r="O15" s="8">
        <v>7</v>
      </c>
      <c r="P15" s="79" t="s">
        <v>53</v>
      </c>
      <c r="Q15" t="str">
        <f>Q4</f>
        <v>蛋花蔬湯</v>
      </c>
      <c r="R15" s="8" t="s">
        <v>88</v>
      </c>
      <c r="S15" s="36">
        <v>3</v>
      </c>
      <c r="T15" s="284" t="s">
        <v>53</v>
      </c>
      <c r="U15" s="90">
        <v>5</v>
      </c>
      <c r="V15" s="90">
        <v>1.9</v>
      </c>
      <c r="W15" s="90">
        <v>2.9</v>
      </c>
      <c r="X15" s="90">
        <v>2.5</v>
      </c>
      <c r="Y15" s="90">
        <v>700</v>
      </c>
      <c r="Z15" s="90">
        <v>155</v>
      </c>
      <c r="AA15" s="90">
        <v>117</v>
      </c>
    </row>
    <row r="16" spans="1:27">
      <c r="A16" s="252">
        <f>WEEKDAY(A15,1)</f>
        <v>3</v>
      </c>
      <c r="B16" s="8"/>
      <c r="C16" s="8" t="str">
        <f>RIGHT(C4,2)</f>
        <v>糙米</v>
      </c>
      <c r="D16" s="8">
        <v>3</v>
      </c>
      <c r="E16" s="79" t="s">
        <v>53</v>
      </c>
      <c r="F16" s="8"/>
      <c r="G16" s="8"/>
      <c r="H16" s="8"/>
      <c r="I16" s="80"/>
      <c r="J16" s="8"/>
      <c r="K16" s="8" t="s">
        <v>241</v>
      </c>
      <c r="L16" s="35">
        <v>3</v>
      </c>
      <c r="M16" s="79" t="s">
        <v>53</v>
      </c>
      <c r="N16" s="13" t="str">
        <f>$N$11</f>
        <v>薑</v>
      </c>
      <c r="O16" s="28">
        <v>0.05</v>
      </c>
      <c r="P16" s="79" t="s">
        <v>53</v>
      </c>
      <c r="Q16" s="8"/>
      <c r="R16" s="8" t="s">
        <v>122</v>
      </c>
      <c r="S16" s="30">
        <v>0.6</v>
      </c>
      <c r="T16" s="32" t="s">
        <v>53</v>
      </c>
      <c r="U16" s="72"/>
      <c r="V16" s="8"/>
      <c r="W16" s="8"/>
      <c r="X16" s="8"/>
      <c r="Y16" s="8"/>
      <c r="Z16" s="8"/>
      <c r="AA16" s="8"/>
    </row>
    <row r="17" spans="1:27">
      <c r="A17" s="80" t="str">
        <f>A4</f>
        <v>R2</v>
      </c>
      <c r="B17" s="8"/>
      <c r="C17" s="8"/>
      <c r="D17" s="8"/>
      <c r="E17" s="80"/>
      <c r="F17" s="8"/>
      <c r="G17" s="8"/>
      <c r="H17" s="8"/>
      <c r="I17" s="80"/>
      <c r="J17" s="8"/>
      <c r="K17" s="8" t="s">
        <v>242</v>
      </c>
      <c r="L17" s="8">
        <v>0.5</v>
      </c>
      <c r="M17" s="79" t="s">
        <v>53</v>
      </c>
      <c r="N17" s="8"/>
      <c r="O17" s="8"/>
      <c r="P17" s="80"/>
      <c r="Q17" s="8"/>
      <c r="R17" t="s">
        <v>56</v>
      </c>
      <c r="S17" s="8">
        <v>1</v>
      </c>
      <c r="T17" s="32" t="s">
        <v>53</v>
      </c>
      <c r="U17" s="72"/>
      <c r="V17" s="8"/>
      <c r="W17" s="8"/>
      <c r="X17" s="8"/>
      <c r="Y17" s="8"/>
      <c r="Z17" s="8"/>
      <c r="AA17" s="8"/>
    </row>
    <row r="18" spans="1:27">
      <c r="A18" s="80"/>
      <c r="B18" s="8"/>
      <c r="C18" s="8"/>
      <c r="D18" s="8"/>
      <c r="E18" s="80"/>
      <c r="F18" s="8"/>
      <c r="G18" s="8"/>
      <c r="H18" s="8"/>
      <c r="I18" s="80"/>
      <c r="J18" s="8"/>
      <c r="K18" s="13" t="str">
        <f>$N$11</f>
        <v>薑</v>
      </c>
      <c r="L18" s="184">
        <v>0.05</v>
      </c>
      <c r="M18" s="79" t="s">
        <v>53</v>
      </c>
      <c r="N18" s="8"/>
      <c r="O18" s="8"/>
      <c r="P18" s="80"/>
      <c r="Q18" s="8"/>
      <c r="R18" s="30" t="s">
        <v>80</v>
      </c>
      <c r="S18" s="184">
        <v>0.02</v>
      </c>
      <c r="T18" s="8"/>
      <c r="U18" s="72"/>
      <c r="V18" s="8"/>
      <c r="W18" s="8"/>
      <c r="X18" s="8"/>
      <c r="Y18" s="8"/>
      <c r="Z18" s="8"/>
      <c r="AA18" s="8"/>
    </row>
    <row r="19" spans="1:27">
      <c r="A19" s="88"/>
      <c r="B19" s="87"/>
      <c r="C19" s="87"/>
      <c r="D19" s="87"/>
      <c r="E19" s="88"/>
      <c r="F19" s="87"/>
      <c r="G19" s="87"/>
      <c r="H19" s="87"/>
      <c r="I19" s="88"/>
      <c r="J19" s="87"/>
      <c r="K19" s="87"/>
      <c r="L19" s="87"/>
      <c r="M19" s="88"/>
      <c r="N19" s="87"/>
      <c r="O19" s="87"/>
      <c r="P19" s="88"/>
      <c r="Q19" s="87"/>
      <c r="R19" s="87"/>
      <c r="S19" s="87"/>
      <c r="T19" s="87"/>
      <c r="U19" s="93"/>
      <c r="V19" s="87"/>
      <c r="W19" s="87"/>
      <c r="X19" s="87"/>
      <c r="Y19" s="87"/>
      <c r="Z19" s="87"/>
      <c r="AA19" s="87"/>
    </row>
    <row r="20" spans="1:27">
      <c r="A20" s="117">
        <f>國中!A5</f>
        <v>40702</v>
      </c>
      <c r="B20" s="8" t="str">
        <f>B5</f>
        <v>拌飯特餐</v>
      </c>
      <c r="C20" s="8" t="s">
        <v>25</v>
      </c>
      <c r="D20" s="8">
        <v>8</v>
      </c>
      <c r="E20" s="79" t="s">
        <v>53</v>
      </c>
      <c r="F20" s="8" t="str">
        <f>F5</f>
        <v>咖哩毛豆</v>
      </c>
      <c r="G20" s="71" t="str">
        <f>LEFT(G5,2)</f>
        <v>毛豆</v>
      </c>
      <c r="H20" s="8">
        <v>6</v>
      </c>
      <c r="I20" s="79" t="s">
        <v>53</v>
      </c>
      <c r="J20" s="8" t="str">
        <f>J5</f>
        <v>拌飯配料</v>
      </c>
      <c r="K20" t="str">
        <f>LEFT(K5,3)</f>
        <v>素絞肉</v>
      </c>
      <c r="L20">
        <v>1.5</v>
      </c>
      <c r="M20" s="79" t="s">
        <v>53</v>
      </c>
      <c r="N20" s="86" t="s">
        <v>10</v>
      </c>
      <c r="O20" s="8">
        <v>7</v>
      </c>
      <c r="P20" s="79" t="s">
        <v>53</v>
      </c>
      <c r="Q20" s="8" t="str">
        <f>Q5</f>
        <v>時瓜湯</v>
      </c>
      <c r="R20" s="8" t="s">
        <v>76</v>
      </c>
      <c r="S20" s="33">
        <v>4</v>
      </c>
      <c r="T20" s="32" t="s">
        <v>53</v>
      </c>
      <c r="U20" s="90">
        <v>5</v>
      </c>
      <c r="V20" s="90">
        <v>1.7</v>
      </c>
      <c r="W20" s="90">
        <v>2.9</v>
      </c>
      <c r="X20" s="90">
        <v>3</v>
      </c>
      <c r="Y20" s="90">
        <v>648</v>
      </c>
      <c r="Z20" s="90">
        <v>166</v>
      </c>
      <c r="AA20" s="90">
        <v>490</v>
      </c>
    </row>
    <row r="21" spans="1:27">
      <c r="A21" s="252">
        <f>WEEKDAY(A20,1)</f>
        <v>4</v>
      </c>
      <c r="B21" s="8"/>
      <c r="C21" s="8" t="s">
        <v>245</v>
      </c>
      <c r="D21" s="8">
        <v>3</v>
      </c>
      <c r="E21" s="79" t="s">
        <v>53</v>
      </c>
      <c r="F21" s="8"/>
      <c r="G21" s="8" t="s">
        <v>73</v>
      </c>
      <c r="H21" s="66">
        <v>3</v>
      </c>
      <c r="I21" s="79" t="s">
        <v>53</v>
      </c>
      <c r="J21" s="84"/>
      <c r="K21" s="8" t="s">
        <v>246</v>
      </c>
      <c r="L21" s="30">
        <v>2</v>
      </c>
      <c r="M21" s="79" t="s">
        <v>53</v>
      </c>
      <c r="N21" s="13" t="str">
        <f>$N$11</f>
        <v>薑</v>
      </c>
      <c r="O21" s="28">
        <v>0.05</v>
      </c>
      <c r="P21" s="79" t="s">
        <v>53</v>
      </c>
      <c r="Q21" s="8"/>
      <c r="R21" t="s">
        <v>56</v>
      </c>
      <c r="S21" s="8">
        <v>1</v>
      </c>
      <c r="T21" s="32" t="s">
        <v>53</v>
      </c>
    </row>
    <row r="22" spans="1:27">
      <c r="A22" s="80" t="str">
        <f>A5</f>
        <v>R3</v>
      </c>
      <c r="B22" s="8"/>
      <c r="C22" s="8"/>
      <c r="D22" s="8"/>
      <c r="E22" s="80"/>
      <c r="F22" s="8"/>
      <c r="G22" t="s">
        <v>242</v>
      </c>
      <c r="H22" s="8">
        <v>1</v>
      </c>
      <c r="I22" s="79" t="s">
        <v>53</v>
      </c>
      <c r="J22" s="8"/>
      <c r="K22" s="13" t="str">
        <f>$N$11</f>
        <v>薑</v>
      </c>
      <c r="L22" s="184">
        <v>0.05</v>
      </c>
      <c r="M22" s="79" t="s">
        <v>53</v>
      </c>
      <c r="N22" s="8"/>
      <c r="O22" s="8"/>
      <c r="P22" s="80"/>
      <c r="Q22" s="8"/>
      <c r="R22" s="30" t="s">
        <v>80</v>
      </c>
      <c r="S22" s="417">
        <v>0.02</v>
      </c>
      <c r="T22" s="32" t="s">
        <v>53</v>
      </c>
      <c r="U22" s="72"/>
      <c r="V22" s="8"/>
      <c r="W22" s="8"/>
      <c r="X22" s="8"/>
      <c r="Y22" s="8"/>
      <c r="Z22" s="8"/>
      <c r="AA22" s="8"/>
    </row>
    <row r="23" spans="1:27">
      <c r="A23" s="80"/>
      <c r="B23" s="8"/>
      <c r="C23" s="8"/>
      <c r="D23" s="8"/>
      <c r="E23" s="80"/>
      <c r="F23" s="8"/>
      <c r="G23" t="s">
        <v>244</v>
      </c>
      <c r="I23" s="80"/>
      <c r="J23" s="8"/>
      <c r="K23" s="30" t="s">
        <v>247</v>
      </c>
      <c r="L23" s="297"/>
      <c r="M23" s="79" t="s">
        <v>53</v>
      </c>
      <c r="N23" s="8"/>
      <c r="O23" s="8"/>
      <c r="P23" s="80"/>
      <c r="Q23" s="8"/>
      <c r="S23" s="8"/>
      <c r="U23" s="72"/>
      <c r="V23" s="8"/>
      <c r="W23" s="8"/>
      <c r="X23" s="8"/>
      <c r="Y23" s="8"/>
      <c r="Z23" s="8"/>
      <c r="AA23" s="8"/>
    </row>
    <row r="24" spans="1:27">
      <c r="A24" s="152"/>
      <c r="B24" s="151"/>
      <c r="C24" s="151"/>
      <c r="D24" s="151"/>
      <c r="E24" s="151"/>
      <c r="F24" s="151"/>
      <c r="G24" s="151"/>
      <c r="H24" s="151"/>
      <c r="I24" s="152"/>
      <c r="J24" s="151"/>
      <c r="M24" s="152"/>
      <c r="N24" s="151"/>
      <c r="O24" s="151"/>
      <c r="P24" s="151"/>
      <c r="Q24" s="160"/>
      <c r="R24" s="151"/>
      <c r="S24" s="151"/>
      <c r="T24" s="87"/>
      <c r="U24" s="93"/>
    </row>
    <row r="25" spans="1:27">
      <c r="A25" s="115">
        <f>國中!A6</f>
        <v>40703</v>
      </c>
      <c r="B25" s="8" t="str">
        <f>B6</f>
        <v>糙米飯</v>
      </c>
      <c r="C25" s="8" t="str">
        <f>LEFT(C6,1)</f>
        <v>米</v>
      </c>
      <c r="D25" s="8">
        <v>7</v>
      </c>
      <c r="E25" s="79" t="s">
        <v>53</v>
      </c>
      <c r="F25" s="8" t="str">
        <f>F6</f>
        <v>香滷豆包</v>
      </c>
      <c r="G25" s="8" t="str">
        <f>LEFT(G6,4)</f>
        <v>豆包</v>
      </c>
      <c r="H25" s="8">
        <v>6</v>
      </c>
      <c r="I25" s="79" t="s">
        <v>53</v>
      </c>
      <c r="J25" s="8" t="str">
        <f>J6</f>
        <v>蔬香佐蛋</v>
      </c>
      <c r="K25" s="240" t="s">
        <v>122</v>
      </c>
      <c r="L25" s="66">
        <v>1.6</v>
      </c>
      <c r="M25" s="79" t="s">
        <v>53</v>
      </c>
      <c r="N25" s="86" t="s">
        <v>10</v>
      </c>
      <c r="O25" s="8">
        <v>7</v>
      </c>
      <c r="P25" s="79" t="s">
        <v>53</v>
      </c>
      <c r="Q25" s="8" t="str">
        <f>Q6</f>
        <v>豆漿</v>
      </c>
      <c r="R25" s="30" t="s">
        <v>236</v>
      </c>
      <c r="S25" s="30">
        <v>2</v>
      </c>
      <c r="T25" s="79" t="s">
        <v>53</v>
      </c>
      <c r="U25" s="73">
        <v>5</v>
      </c>
      <c r="V25" s="73">
        <v>1.8</v>
      </c>
      <c r="W25" s="73">
        <v>3</v>
      </c>
      <c r="X25" s="73">
        <v>2.6</v>
      </c>
      <c r="Y25" s="73">
        <v>677</v>
      </c>
      <c r="Z25" s="73">
        <v>146</v>
      </c>
      <c r="AA25" s="73">
        <v>665</v>
      </c>
    </row>
    <row r="26" spans="1:27">
      <c r="A26" s="252">
        <f>WEEKDAY(A25,1)</f>
        <v>5</v>
      </c>
      <c r="B26" s="8"/>
      <c r="C26" s="8" t="str">
        <f>RIGHT(C6,2)</f>
        <v>糙米</v>
      </c>
      <c r="D26" s="8">
        <v>3</v>
      </c>
      <c r="E26" s="79" t="s">
        <v>53</v>
      </c>
      <c r="F26" s="8"/>
      <c r="G26" s="8"/>
      <c r="H26" s="8"/>
      <c r="I26" s="79" t="s">
        <v>53</v>
      </c>
      <c r="J26" s="8"/>
      <c r="K26" s="8" t="s">
        <v>88</v>
      </c>
      <c r="L26" s="8">
        <v>5</v>
      </c>
      <c r="M26" s="79" t="s">
        <v>53</v>
      </c>
      <c r="N26" s="13" t="str">
        <f>$N$11</f>
        <v>薑</v>
      </c>
      <c r="O26" s="28">
        <v>0.05</v>
      </c>
      <c r="P26" s="79" t="s">
        <v>53</v>
      </c>
      <c r="Q26" s="8"/>
      <c r="R26" s="30" t="s">
        <v>237</v>
      </c>
      <c r="S26" s="30">
        <v>1</v>
      </c>
      <c r="T26" s="79" t="s">
        <v>53</v>
      </c>
      <c r="U26" s="72"/>
      <c r="V26" s="8"/>
      <c r="W26" s="8"/>
      <c r="X26" s="8"/>
      <c r="Y26" s="8"/>
      <c r="Z26" s="8"/>
      <c r="AA26" s="8"/>
    </row>
    <row r="27" spans="1:27">
      <c r="A27" s="80" t="str">
        <f>A6</f>
        <v>R4</v>
      </c>
      <c r="B27" s="8"/>
      <c r="C27" s="8"/>
      <c r="D27" s="8"/>
      <c r="E27" s="79"/>
      <c r="F27" s="8"/>
      <c r="G27" s="8"/>
      <c r="H27" s="8"/>
      <c r="I27" s="79" t="s">
        <v>53</v>
      </c>
      <c r="J27" s="8"/>
      <c r="K27" t="s">
        <v>56</v>
      </c>
      <c r="L27">
        <v>1</v>
      </c>
      <c r="M27" s="79" t="s">
        <v>53</v>
      </c>
      <c r="O27" s="28"/>
      <c r="P27" s="79"/>
      <c r="Q27" s="8"/>
      <c r="T27" s="32" t="s">
        <v>53</v>
      </c>
      <c r="U27" s="72"/>
      <c r="V27" s="8"/>
      <c r="W27" s="8"/>
      <c r="X27" s="8"/>
      <c r="Y27" s="8"/>
      <c r="Z27" s="8"/>
      <c r="AA27" s="8"/>
    </row>
    <row r="28" spans="1:27">
      <c r="A28" s="80"/>
      <c r="B28" s="8"/>
      <c r="C28" s="8"/>
      <c r="D28" s="8"/>
      <c r="E28" s="80"/>
      <c r="F28" s="8"/>
      <c r="G28" s="13" t="str">
        <f>$N$11</f>
        <v>薑</v>
      </c>
      <c r="H28" s="184">
        <v>0.05</v>
      </c>
      <c r="I28" s="79" t="s">
        <v>53</v>
      </c>
      <c r="J28" s="8"/>
      <c r="K28" s="13" t="str">
        <f>$N$11</f>
        <v>薑</v>
      </c>
      <c r="L28" s="184">
        <v>0.05</v>
      </c>
      <c r="M28" s="79"/>
      <c r="N28" s="8"/>
      <c r="O28" s="8"/>
      <c r="P28" s="80"/>
      <c r="Q28" s="8"/>
      <c r="T28" s="32" t="s">
        <v>53</v>
      </c>
      <c r="U28" s="72"/>
      <c r="V28" s="8"/>
      <c r="W28" s="8"/>
      <c r="X28" s="8"/>
      <c r="Y28" s="8"/>
      <c r="Z28" s="8"/>
      <c r="AA28" s="8"/>
    </row>
    <row r="29" spans="1:27">
      <c r="A29" s="152"/>
      <c r="B29" s="151"/>
      <c r="C29" s="151"/>
      <c r="D29" s="151"/>
      <c r="E29" s="152"/>
      <c r="F29" s="151"/>
      <c r="G29" s="151"/>
      <c r="H29" s="151"/>
      <c r="I29" s="152"/>
      <c r="J29" s="151"/>
      <c r="K29" s="87"/>
      <c r="M29" s="89"/>
      <c r="N29" s="87"/>
      <c r="O29" s="87"/>
      <c r="P29" s="88"/>
      <c r="Q29" s="87"/>
      <c r="R29" s="87"/>
      <c r="S29" s="87"/>
      <c r="T29" s="151"/>
      <c r="U29" s="72"/>
    </row>
    <row r="30" spans="1:27">
      <c r="A30" s="117">
        <f>國中!A7</f>
        <v>40704</v>
      </c>
      <c r="B30" s="8" t="str">
        <f>B7</f>
        <v>芝麻飯</v>
      </c>
      <c r="C30" s="8" t="str">
        <f>LEFT(C7,1)</f>
        <v>米</v>
      </c>
      <c r="D30" s="8">
        <v>10</v>
      </c>
      <c r="E30" s="79" t="s">
        <v>53</v>
      </c>
      <c r="F30" t="str">
        <f>F7</f>
        <v>瓜仔麵筋</v>
      </c>
      <c r="G30" s="8" t="str">
        <f>LEFT(G7,2)</f>
        <v>醬瓜</v>
      </c>
      <c r="H30" s="8">
        <v>6</v>
      </c>
      <c r="I30" s="79" t="s">
        <v>53</v>
      </c>
      <c r="J30" s="8" t="str">
        <f>J7</f>
        <v>清炒花椰</v>
      </c>
      <c r="K30" s="333" t="str">
        <f>LEFT(K7,5)</f>
        <v>冷凍花椰菜</v>
      </c>
      <c r="L30" s="285">
        <v>5</v>
      </c>
      <c r="M30" s="79" t="s">
        <v>53</v>
      </c>
      <c r="N30" s="67" t="s">
        <v>108</v>
      </c>
      <c r="O30" s="8">
        <v>7</v>
      </c>
      <c r="P30" s="79" t="s">
        <v>53</v>
      </c>
      <c r="Q30" s="8" t="str">
        <f>Q7</f>
        <v>蘿蔔湯</v>
      </c>
      <c r="R30" s="8" t="s">
        <v>74</v>
      </c>
      <c r="S30" s="33">
        <v>4</v>
      </c>
      <c r="T30" s="32" t="s">
        <v>53</v>
      </c>
      <c r="U30" s="73">
        <v>5.8</v>
      </c>
      <c r="V30" s="73">
        <v>2.2000000000000002</v>
      </c>
      <c r="W30" s="73">
        <v>2.6</v>
      </c>
      <c r="X30" s="73">
        <v>2.4</v>
      </c>
      <c r="Y30" s="73">
        <v>712</v>
      </c>
      <c r="Z30" s="73">
        <v>233</v>
      </c>
      <c r="AA30" s="73">
        <v>216</v>
      </c>
    </row>
    <row r="31" spans="1:27">
      <c r="A31" s="252">
        <f>WEEKDAY(A30,1)</f>
        <v>6</v>
      </c>
      <c r="C31" s="8" t="str">
        <f>RIGHT(C7,5)</f>
        <v>芝麻(熟)</v>
      </c>
      <c r="D31" s="28">
        <v>0.01</v>
      </c>
      <c r="E31" s="79" t="s">
        <v>53</v>
      </c>
      <c r="G31" s="30" t="s">
        <v>251</v>
      </c>
      <c r="H31" s="30">
        <v>1</v>
      </c>
      <c r="I31" s="79" t="s">
        <v>53</v>
      </c>
      <c r="K31" s="30" t="s">
        <v>56</v>
      </c>
      <c r="L31" s="71">
        <v>0.5</v>
      </c>
      <c r="M31" s="79" t="s">
        <v>53</v>
      </c>
      <c r="N31" s="13" t="str">
        <f>$N$11</f>
        <v>薑</v>
      </c>
      <c r="O31" s="28">
        <v>0.05</v>
      </c>
      <c r="P31" s="79" t="s">
        <v>53</v>
      </c>
      <c r="R31" s="30" t="s">
        <v>56</v>
      </c>
      <c r="S31" s="8">
        <v>1</v>
      </c>
      <c r="T31" s="32" t="s">
        <v>53</v>
      </c>
      <c r="U31" s="72"/>
      <c r="V31" s="8"/>
      <c r="W31" s="8"/>
      <c r="X31" s="8"/>
      <c r="Y31" s="8"/>
      <c r="Z31" s="8"/>
      <c r="AA31" s="8"/>
    </row>
    <row r="32" spans="1:27">
      <c r="A32" s="80" t="str">
        <f>A7</f>
        <v>R5</v>
      </c>
      <c r="G32" s="13" t="str">
        <f>$N$11</f>
        <v>薑</v>
      </c>
      <c r="H32" s="184">
        <v>0.05</v>
      </c>
      <c r="I32" s="79" t="s">
        <v>53</v>
      </c>
      <c r="K32" s="13" t="str">
        <f>$N$11</f>
        <v>薑</v>
      </c>
      <c r="L32" s="184">
        <v>0.05</v>
      </c>
      <c r="M32" s="79" t="s">
        <v>53</v>
      </c>
      <c r="R32" s="30" t="s">
        <v>80</v>
      </c>
      <c r="S32" s="417">
        <v>0.02</v>
      </c>
      <c r="T32" s="32" t="s">
        <v>53</v>
      </c>
      <c r="U32" s="72"/>
      <c r="V32" s="8"/>
      <c r="W32" s="8"/>
      <c r="X32" s="8"/>
      <c r="Y32" s="8"/>
      <c r="Z32" s="8"/>
      <c r="AA32" s="8"/>
    </row>
    <row r="33" spans="1:27">
      <c r="A33" s="80"/>
      <c r="I33" s="79" t="s">
        <v>53</v>
      </c>
      <c r="M33" s="80"/>
      <c r="S33" s="8"/>
      <c r="T33" s="8"/>
      <c r="U33" s="72"/>
      <c r="V33" s="8"/>
      <c r="W33" s="8"/>
      <c r="X33" s="8"/>
      <c r="Y33" s="8"/>
      <c r="Z33" s="8"/>
      <c r="AA33" s="8"/>
    </row>
    <row r="34" spans="1:27">
      <c r="A34" s="80"/>
      <c r="M34" s="80"/>
      <c r="T34" s="80"/>
      <c r="U34" s="72"/>
      <c r="V34" s="8"/>
      <c r="W34" s="8"/>
      <c r="X34" s="8"/>
      <c r="Y34" s="8"/>
      <c r="Z34" s="8"/>
      <c r="AA34" s="8"/>
    </row>
  </sheetData>
  <mergeCells count="10">
    <mergeCell ref="G7:I7"/>
    <mergeCell ref="K7:M7"/>
    <mergeCell ref="G5:I5"/>
    <mergeCell ref="K5:M5"/>
    <mergeCell ref="G6:I6"/>
    <mergeCell ref="K6:M6"/>
    <mergeCell ref="G3:I3"/>
    <mergeCell ref="K3:M3"/>
    <mergeCell ref="G4:I4"/>
    <mergeCell ref="K4:M4"/>
  </mergeCells>
  <phoneticPr fontId="1" type="noConversion"/>
  <pageMargins left="0" right="0" top="0" bottom="0" header="0" footer="0"/>
  <pageSetup paperSize="9" scale="89" orientation="landscape" r:id="rId1"/>
  <colBreaks count="1" manualBreakCount="1">
    <brk id="27" max="32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9"/>
  <sheetViews>
    <sheetView view="pageBreakPreview" zoomScale="120" zoomScaleNormal="100" zoomScaleSheetLayoutView="120" workbookViewId="0">
      <selection activeCell="B7" sqref="B7"/>
    </sheetView>
  </sheetViews>
  <sheetFormatPr defaultRowHeight="16.5"/>
  <cols>
    <col min="1" max="1" width="5" customWidth="1"/>
    <col min="3" max="3" width="8.625" customWidth="1"/>
    <col min="4" max="4" width="2.75" customWidth="1"/>
    <col min="5" max="5" width="2.625" customWidth="1"/>
    <col min="6" max="6" width="9.375" customWidth="1"/>
    <col min="8" max="8" width="5.25" customWidth="1"/>
    <col min="9" max="9" width="2.625" customWidth="1"/>
    <col min="10" max="10" width="9.75" customWidth="1"/>
    <col min="11" max="11" width="10.875" customWidth="1"/>
    <col min="12" max="12" width="4.875" customWidth="1"/>
    <col min="13" max="13" width="3" customWidth="1"/>
    <col min="14" max="14" width="4.625" customWidth="1"/>
    <col min="15" max="15" width="2.875" hidden="1" customWidth="1"/>
    <col min="16" max="16" width="2.75" hidden="1" customWidth="1"/>
    <col min="18" max="18" width="8.875" customWidth="1"/>
    <col min="19" max="19" width="4.875" customWidth="1"/>
    <col min="20" max="20" width="2.625" customWidth="1"/>
    <col min="21" max="22" width="3.125" customWidth="1"/>
    <col min="23" max="23" width="2.75" customWidth="1"/>
    <col min="24" max="24" width="3.25" customWidth="1"/>
    <col min="25" max="25" width="2.875" customWidth="1"/>
    <col min="26" max="26" width="2.75" customWidth="1"/>
    <col min="27" max="27" width="2.625" customWidth="1"/>
  </cols>
  <sheetData>
    <row r="1" spans="1:27">
      <c r="A1" s="129">
        <v>110</v>
      </c>
      <c r="B1" s="129" t="s">
        <v>49</v>
      </c>
      <c r="C1" s="129" t="str">
        <f>國小!H1</f>
        <v>國民小學</v>
      </c>
      <c r="D1" s="129"/>
      <c r="E1" s="129" t="str">
        <f>國中!K1</f>
        <v>素食菜單</v>
      </c>
      <c r="F1" s="129"/>
      <c r="G1" s="129" t="s">
        <v>233</v>
      </c>
      <c r="H1" s="129"/>
      <c r="I1" s="130"/>
      <c r="J1" s="129"/>
      <c r="K1" s="129"/>
      <c r="L1" s="129"/>
      <c r="M1" s="129"/>
      <c r="N1" s="129"/>
      <c r="O1" s="129"/>
      <c r="P1" s="129"/>
      <c r="Q1" s="129"/>
      <c r="R1" s="129"/>
      <c r="S1" s="129"/>
      <c r="T1" s="129"/>
      <c r="U1" s="129"/>
      <c r="V1" s="129"/>
      <c r="W1" s="129"/>
      <c r="X1" s="129"/>
      <c r="Y1" s="129"/>
      <c r="Z1" s="129"/>
      <c r="AA1" s="129"/>
    </row>
    <row r="2" spans="1:27">
      <c r="A2" s="131" t="s">
        <v>20</v>
      </c>
      <c r="B2" s="132" t="s">
        <v>116</v>
      </c>
      <c r="C2" s="133" t="s">
        <v>117</v>
      </c>
      <c r="D2" s="134"/>
      <c r="E2" s="135"/>
      <c r="F2" s="136" t="s">
        <v>113</v>
      </c>
      <c r="G2" s="137" t="s">
        <v>114</v>
      </c>
      <c r="H2" s="138"/>
      <c r="I2" s="139"/>
      <c r="J2" s="140" t="s">
        <v>118</v>
      </c>
      <c r="K2" s="133" t="s">
        <v>115</v>
      </c>
      <c r="L2" s="134"/>
      <c r="M2" s="135"/>
      <c r="N2" s="145" t="s">
        <v>10</v>
      </c>
      <c r="O2" s="145"/>
      <c r="P2" s="144"/>
      <c r="Q2" s="143" t="s">
        <v>11</v>
      </c>
      <c r="R2" s="142" t="s">
        <v>12</v>
      </c>
      <c r="S2" s="146"/>
      <c r="T2" s="189"/>
      <c r="U2" s="129"/>
      <c r="V2" s="129"/>
      <c r="W2" s="129"/>
      <c r="X2" s="129"/>
      <c r="Y2" s="129"/>
      <c r="Z2" s="129"/>
      <c r="AA2" s="129"/>
    </row>
    <row r="3" spans="1:27" ht="28.5" customHeight="1">
      <c r="A3" s="335" t="str">
        <f>國中!C8</f>
        <v>S1</v>
      </c>
      <c r="B3" s="334" t="str">
        <f>國中!D8</f>
        <v>白米飯</v>
      </c>
      <c r="C3" s="355" t="str">
        <f>國中!E8</f>
        <v>米</v>
      </c>
      <c r="D3" s="147"/>
      <c r="E3" s="147"/>
      <c r="F3" s="77" t="str">
        <f>國中!F8</f>
        <v>豉香油腐</v>
      </c>
      <c r="G3" s="401" t="str">
        <f>國中!G8</f>
        <v>油豆腐 白蘿蔔 胡蘿蔔 豆豉 薑</v>
      </c>
      <c r="H3" s="402"/>
      <c r="I3" s="402"/>
      <c r="J3" s="77" t="str">
        <f>國中!H8</f>
        <v>豆皮豆芽</v>
      </c>
      <c r="K3" s="403" t="str">
        <f>國中!I8</f>
        <v>豆皮 豆芽菜 乾香菇 薑</v>
      </c>
      <c r="L3" s="404"/>
      <c r="M3" s="405"/>
      <c r="N3" s="340" t="s">
        <v>10</v>
      </c>
      <c r="O3" s="149"/>
      <c r="P3" s="287"/>
      <c r="Q3" s="120" t="str">
        <f>國中!N8</f>
        <v>金針湯</v>
      </c>
      <c r="R3" s="399" t="str">
        <f>國中!O8</f>
        <v>乾金針 榨菜</v>
      </c>
      <c r="S3" s="399"/>
      <c r="T3" s="400"/>
      <c r="U3" s="129"/>
      <c r="V3" s="129"/>
      <c r="W3" s="129"/>
      <c r="X3" s="129"/>
      <c r="Y3" s="129"/>
      <c r="Z3" s="129"/>
      <c r="AA3" s="129"/>
    </row>
    <row r="4" spans="1:27" ht="31.5" customHeight="1">
      <c r="A4" s="336" t="str">
        <f>國中!C9</f>
        <v>S2</v>
      </c>
      <c r="B4" s="337" t="str">
        <f>國中!D9</f>
        <v>糙米飯</v>
      </c>
      <c r="C4" s="356" t="str">
        <f>國中!E9</f>
        <v>米 糙米</v>
      </c>
      <c r="D4" s="147"/>
      <c r="E4" s="147"/>
      <c r="F4" s="77" t="str">
        <f>國中!F9</f>
        <v>香滷麵腸</v>
      </c>
      <c r="G4" s="401" t="str">
        <f>國中!G9</f>
        <v>麵腸</v>
      </c>
      <c r="H4" s="402"/>
      <c r="I4" s="402"/>
      <c r="J4" s="77" t="str">
        <f>國中!H9</f>
        <v>茄汁豆腐</v>
      </c>
      <c r="K4" s="403" t="str">
        <f>國中!I9</f>
        <v>豆腐 番茄醬</v>
      </c>
      <c r="L4" s="404"/>
      <c r="M4" s="405"/>
      <c r="N4" s="341" t="s">
        <v>10</v>
      </c>
      <c r="O4" s="288"/>
      <c r="P4" s="292"/>
      <c r="Q4" s="120" t="str">
        <f>國中!N9</f>
        <v>時瓜湯</v>
      </c>
      <c r="R4" s="399" t="str">
        <f>國中!O9</f>
        <v>時瓜 紅蘿蔔 薑</v>
      </c>
      <c r="S4" s="399"/>
      <c r="T4" s="400"/>
      <c r="U4" s="129"/>
      <c r="V4" s="129"/>
      <c r="W4" s="129"/>
      <c r="X4" s="129"/>
      <c r="Y4" s="129"/>
      <c r="Z4" s="129"/>
      <c r="AA4" s="129"/>
    </row>
    <row r="5" spans="1:27" ht="31.5" customHeight="1">
      <c r="A5" s="339" t="str">
        <f>國中!C10</f>
        <v>S3</v>
      </c>
      <c r="B5" s="338" t="str">
        <f>國中!D10</f>
        <v>炊粉特餐</v>
      </c>
      <c r="C5" s="357" t="str">
        <f>國中!E10</f>
        <v>米粉</v>
      </c>
      <c r="D5" s="147"/>
      <c r="E5" s="147"/>
      <c r="F5" s="77" t="str">
        <f>國中!F10</f>
        <v>滷蛋</v>
      </c>
      <c r="G5" s="401" t="str">
        <f>國中!G10</f>
        <v>雞蛋</v>
      </c>
      <c r="H5" s="402"/>
      <c r="I5" s="402"/>
      <c r="J5" s="77" t="str">
        <f>國中!H10</f>
        <v>炊粉配料</v>
      </c>
      <c r="K5" s="403" t="str">
        <f>國中!I10</f>
        <v>素絞肉 紅蘿蔔 乾香菇 時蔬  薑</v>
      </c>
      <c r="L5" s="404"/>
      <c r="M5" s="405"/>
      <c r="N5" s="342" t="s">
        <v>10</v>
      </c>
      <c r="O5" s="290"/>
      <c r="P5" s="291"/>
      <c r="Q5" s="120" t="str">
        <f>國中!N10</f>
        <v>大滷湯</v>
      </c>
      <c r="R5" s="399" t="str">
        <f>國中!O10</f>
        <v>蛋 筍絲 時蔬 紅蘿蔔 乾木耳</v>
      </c>
      <c r="S5" s="399"/>
      <c r="T5" s="400"/>
      <c r="U5" s="129"/>
      <c r="V5" s="129"/>
      <c r="W5" s="129"/>
      <c r="X5" s="129"/>
      <c r="Y5" s="129"/>
      <c r="Z5" s="129"/>
      <c r="AA5" s="129"/>
    </row>
    <row r="6" spans="1:27" ht="36" customHeight="1">
      <c r="A6" s="335" t="str">
        <f>國中!C11</f>
        <v>S4</v>
      </c>
      <c r="B6" s="337" t="str">
        <f>國中!D11</f>
        <v>糙米飯</v>
      </c>
      <c r="C6" s="355" t="str">
        <f>國中!E11</f>
        <v>米 糙米</v>
      </c>
      <c r="D6" s="147"/>
      <c r="E6" s="147"/>
      <c r="F6" s="77" t="str">
        <f>國中!F11</f>
        <v>洋芋毛豆</v>
      </c>
      <c r="G6" s="401" t="str">
        <f>國中!G11</f>
        <v>毛豆 馬鈴薯 紅蘿蔔 薑</v>
      </c>
      <c r="H6" s="402"/>
      <c r="I6" s="402"/>
      <c r="J6" s="77" t="str">
        <f>國中!H11</f>
        <v>枸杞甘藍</v>
      </c>
      <c r="K6" s="403" t="str">
        <f>國中!I11</f>
        <v>甘藍 枸杞 薑</v>
      </c>
      <c r="L6" s="404"/>
      <c r="M6" s="405"/>
      <c r="N6" s="342" t="s">
        <v>10</v>
      </c>
      <c r="O6" s="288"/>
      <c r="P6" s="289"/>
      <c r="Q6" s="120" t="str">
        <f>國中!N11</f>
        <v>冬瓜西米露</v>
      </c>
      <c r="R6" s="399" t="str">
        <f>國中!O11</f>
        <v>冬瓜糖磚 西谷米 紅砂糖</v>
      </c>
      <c r="S6" s="399"/>
      <c r="T6" s="400"/>
      <c r="U6" s="129"/>
      <c r="V6" s="129"/>
      <c r="W6" s="129"/>
      <c r="X6" s="129"/>
      <c r="Y6" s="129"/>
      <c r="Z6" s="129"/>
      <c r="AA6" s="129"/>
    </row>
    <row r="7" spans="1:27" ht="36" customHeight="1">
      <c r="A7" s="364" t="str">
        <f>國中!C12</f>
        <v>S5</v>
      </c>
      <c r="B7" s="363" t="str">
        <f>國中!D12</f>
        <v>小米飯</v>
      </c>
      <c r="C7" s="356" t="str">
        <f>國中!E12</f>
        <v>米 小米</v>
      </c>
      <c r="D7" s="148"/>
      <c r="E7" s="360"/>
      <c r="F7" s="361" t="str">
        <f>國中!F12</f>
        <v>花生麵筋</v>
      </c>
      <c r="G7" s="393" t="str">
        <f>國中!G12</f>
        <v>熟花生 麵筋 薑</v>
      </c>
      <c r="H7" s="394"/>
      <c r="I7" s="395"/>
      <c r="J7" s="361" t="str">
        <f>國中!H12</f>
        <v>豆皮海帶</v>
      </c>
      <c r="K7" s="396" t="str">
        <f>國中!I12</f>
        <v>海帶 豆皮 薑</v>
      </c>
      <c r="L7" s="397"/>
      <c r="M7" s="398"/>
      <c r="N7" s="342" t="s">
        <v>108</v>
      </c>
      <c r="O7" s="288"/>
      <c r="P7" s="289"/>
      <c r="Q7" s="120" t="str">
        <f>國中!N12</f>
        <v>時蔬湯</v>
      </c>
      <c r="R7" s="399" t="str">
        <f>國中!O12</f>
        <v>時蔬 紅蘿蔔 薑</v>
      </c>
      <c r="S7" s="399"/>
      <c r="T7" s="400"/>
      <c r="U7" s="129"/>
      <c r="V7" s="129"/>
      <c r="W7" s="129"/>
      <c r="X7" s="129"/>
      <c r="Y7" s="129"/>
      <c r="Z7" s="129"/>
      <c r="AA7" s="129"/>
    </row>
    <row r="8" spans="1:27">
      <c r="A8" s="130"/>
      <c r="B8" s="362" t="s">
        <v>52</v>
      </c>
      <c r="C8" s="358" t="s">
        <v>356</v>
      </c>
      <c r="D8" s="359"/>
      <c r="E8" s="150"/>
      <c r="F8" s="130"/>
      <c r="G8" s="130"/>
      <c r="H8" s="365"/>
      <c r="I8" s="130" t="str">
        <f>國中R!I8</f>
        <v>其中每周供應特餐一次，當日主食及副菜一得混搭供應，國中4菜1湯，國小3菜1湯</v>
      </c>
      <c r="J8" s="130"/>
      <c r="K8" s="130"/>
      <c r="L8" s="130"/>
      <c r="M8" s="130"/>
      <c r="N8" s="343"/>
      <c r="O8" s="286"/>
      <c r="P8" s="130"/>
      <c r="Q8" s="130"/>
      <c r="R8" s="130"/>
      <c r="S8" s="130"/>
      <c r="T8" s="130"/>
      <c r="U8" s="130"/>
      <c r="V8" s="130"/>
      <c r="W8" s="130"/>
      <c r="X8" s="130"/>
      <c r="Y8" s="130"/>
      <c r="Z8" s="130"/>
      <c r="AA8" s="130"/>
    </row>
    <row r="9" spans="1:27" ht="24.75">
      <c r="A9" s="123" t="s">
        <v>20</v>
      </c>
      <c r="B9" s="94" t="s">
        <v>2</v>
      </c>
      <c r="C9" s="124"/>
      <c r="D9" s="87"/>
      <c r="E9" s="87"/>
      <c r="F9" s="125" t="s">
        <v>4</v>
      </c>
      <c r="G9" s="87"/>
      <c r="H9" s="87"/>
      <c r="I9" s="87"/>
      <c r="J9" s="125" t="s">
        <v>6</v>
      </c>
      <c r="K9" s="87"/>
      <c r="L9" s="87"/>
      <c r="M9" s="87"/>
      <c r="N9" s="127" t="s">
        <v>10</v>
      </c>
      <c r="O9" s="87"/>
      <c r="P9" s="88"/>
      <c r="Q9" s="95" t="s">
        <v>11</v>
      </c>
      <c r="R9" s="87"/>
      <c r="S9" s="87"/>
      <c r="T9" s="68"/>
      <c r="U9" s="204" t="s">
        <v>13</v>
      </c>
      <c r="V9" s="205" t="s">
        <v>61</v>
      </c>
      <c r="W9" s="293" t="s">
        <v>15</v>
      </c>
      <c r="X9" s="205" t="s">
        <v>18</v>
      </c>
      <c r="Y9" s="293" t="s">
        <v>19</v>
      </c>
      <c r="Z9" s="294" t="s">
        <v>59</v>
      </c>
      <c r="AA9" s="295" t="s">
        <v>60</v>
      </c>
    </row>
    <row r="10" spans="1:27">
      <c r="A10" s="115">
        <f>國中!A8</f>
        <v>40707</v>
      </c>
      <c r="B10" s="70" t="str">
        <f>B3</f>
        <v>白米飯</v>
      </c>
      <c r="C10" s="22" t="str">
        <f>C3</f>
        <v>米</v>
      </c>
      <c r="D10" s="71">
        <v>10</v>
      </c>
      <c r="E10" s="32" t="s">
        <v>53</v>
      </c>
      <c r="F10" s="128" t="str">
        <f>F3</f>
        <v>豉香油腐</v>
      </c>
      <c r="G10" s="8" t="str">
        <f>LEFT(G3,2)</f>
        <v>油豆</v>
      </c>
      <c r="H10" s="33">
        <v>6</v>
      </c>
      <c r="I10" s="32" t="s">
        <v>53</v>
      </c>
      <c r="J10" s="128" t="str">
        <f>J3</f>
        <v>豆皮豆芽</v>
      </c>
      <c r="K10" s="8" t="str">
        <f>LEFT(K3,2)</f>
        <v>豆皮</v>
      </c>
      <c r="L10" s="33">
        <v>1</v>
      </c>
      <c r="M10" s="32" t="s">
        <v>53</v>
      </c>
      <c r="N10" s="121" t="s">
        <v>10</v>
      </c>
      <c r="O10" s="8">
        <v>7</v>
      </c>
      <c r="P10" s="79" t="s">
        <v>53</v>
      </c>
      <c r="Q10" s="83" t="str">
        <f>Q3</f>
        <v>金針湯</v>
      </c>
      <c r="R10" t="s">
        <v>144</v>
      </c>
      <c r="S10">
        <v>0.1</v>
      </c>
      <c r="T10" s="187" t="s">
        <v>53</v>
      </c>
      <c r="U10" s="166">
        <v>5.5</v>
      </c>
      <c r="V10" s="166">
        <v>2.1</v>
      </c>
      <c r="W10" s="166">
        <v>2.5</v>
      </c>
      <c r="X10" s="166">
        <v>2.5</v>
      </c>
      <c r="Y10" s="166">
        <v>727</v>
      </c>
      <c r="Z10" s="166">
        <v>262</v>
      </c>
      <c r="AA10" s="166">
        <v>115</v>
      </c>
    </row>
    <row r="11" spans="1:27">
      <c r="A11" s="167">
        <f>WEEKDAY(A10,1)</f>
        <v>2</v>
      </c>
      <c r="B11" s="8"/>
      <c r="C11" s="8"/>
      <c r="D11" s="8"/>
      <c r="E11" s="8"/>
      <c r="F11" s="72"/>
      <c r="G11" s="8" t="s">
        <v>74</v>
      </c>
      <c r="H11" s="8">
        <v>3</v>
      </c>
      <c r="I11" s="32" t="s">
        <v>53</v>
      </c>
      <c r="J11" s="72"/>
      <c r="K11" s="8" t="s">
        <v>141</v>
      </c>
      <c r="L11" s="34">
        <v>5</v>
      </c>
      <c r="M11" s="32" t="s">
        <v>53</v>
      </c>
      <c r="N11" s="119" t="s">
        <v>351</v>
      </c>
      <c r="O11" s="28">
        <v>0.05</v>
      </c>
      <c r="P11" s="79" t="s">
        <v>53</v>
      </c>
      <c r="Q11" s="8"/>
      <c r="R11" t="s">
        <v>57</v>
      </c>
      <c r="S11">
        <v>0.6</v>
      </c>
      <c r="T11" s="168" t="s">
        <v>53</v>
      </c>
      <c r="U11" s="158"/>
      <c r="V11" s="8"/>
      <c r="W11" s="8"/>
      <c r="X11" s="8"/>
      <c r="Y11" s="8"/>
      <c r="Z11" s="8"/>
      <c r="AA11" s="27"/>
    </row>
    <row r="12" spans="1:27">
      <c r="A12" s="116" t="str">
        <f>A3</f>
        <v>S1</v>
      </c>
      <c r="B12" s="8"/>
      <c r="C12" s="8"/>
      <c r="D12" s="8"/>
      <c r="E12" s="8"/>
      <c r="F12" s="72"/>
      <c r="G12" s="8" t="s">
        <v>56</v>
      </c>
      <c r="H12" s="8">
        <v>1</v>
      </c>
      <c r="I12" s="32" t="s">
        <v>53</v>
      </c>
      <c r="K12" s="30" t="s">
        <v>355</v>
      </c>
      <c r="L12" s="30">
        <v>1</v>
      </c>
      <c r="M12" s="32" t="s">
        <v>53</v>
      </c>
      <c r="N12" s="80"/>
      <c r="O12" s="8"/>
      <c r="P12" s="80"/>
      <c r="Q12" s="8"/>
      <c r="T12" s="168" t="s">
        <v>53</v>
      </c>
      <c r="U12" s="158"/>
      <c r="V12" s="8"/>
      <c r="W12" s="8"/>
      <c r="X12" s="8"/>
      <c r="Y12" s="8"/>
      <c r="Z12" s="8"/>
      <c r="AA12" s="27"/>
    </row>
    <row r="13" spans="1:27">
      <c r="A13" s="116"/>
      <c r="B13" s="8"/>
      <c r="C13" s="8"/>
      <c r="D13" s="8"/>
      <c r="E13" s="8"/>
      <c r="F13" s="72"/>
      <c r="G13" s="13" t="str">
        <f>$N$11</f>
        <v>薑</v>
      </c>
      <c r="H13" s="184">
        <v>0.05</v>
      </c>
      <c r="I13" s="32" t="s">
        <v>53</v>
      </c>
      <c r="J13" s="72"/>
      <c r="K13" s="13" t="str">
        <f>$N$11</f>
        <v>薑</v>
      </c>
      <c r="L13" s="184">
        <v>0.05</v>
      </c>
      <c r="M13" s="32" t="s">
        <v>53</v>
      </c>
      <c r="N13" s="80"/>
      <c r="O13" s="8"/>
      <c r="P13" s="80"/>
      <c r="Q13" s="8"/>
      <c r="T13" s="168" t="s">
        <v>53</v>
      </c>
      <c r="U13" s="158"/>
      <c r="V13" s="8"/>
      <c r="W13" s="8"/>
      <c r="X13" s="8"/>
      <c r="Y13" s="8"/>
      <c r="Z13" s="8"/>
      <c r="AA13" s="27"/>
    </row>
    <row r="14" spans="1:27">
      <c r="A14" s="80"/>
      <c r="B14" s="8"/>
      <c r="C14" s="8"/>
      <c r="D14" s="8"/>
      <c r="E14" s="8"/>
      <c r="F14" s="72"/>
      <c r="G14" s="30" t="s">
        <v>254</v>
      </c>
      <c r="J14" s="72"/>
      <c r="M14" s="32" t="s">
        <v>53</v>
      </c>
      <c r="N14" s="80"/>
      <c r="O14" s="8"/>
      <c r="P14" s="80"/>
      <c r="Q14" s="8"/>
      <c r="R14" s="8"/>
      <c r="S14" s="8"/>
      <c r="T14" s="168"/>
      <c r="U14" s="158"/>
      <c r="V14" s="8"/>
      <c r="W14" s="8"/>
      <c r="X14" s="8"/>
      <c r="Y14" s="8"/>
      <c r="Z14" s="8"/>
      <c r="AA14" s="27"/>
    </row>
    <row r="15" spans="1:27">
      <c r="A15" s="88"/>
      <c r="B15" s="87"/>
      <c r="C15" s="87"/>
      <c r="D15" s="87"/>
      <c r="E15" s="87"/>
      <c r="F15" s="93"/>
      <c r="G15" s="87"/>
      <c r="H15" s="87"/>
      <c r="I15" s="87"/>
      <c r="J15" s="93"/>
      <c r="K15" s="87"/>
      <c r="L15" s="87"/>
      <c r="M15" s="122" t="s">
        <v>53</v>
      </c>
      <c r="N15" s="88"/>
      <c r="O15" s="87"/>
      <c r="P15" s="88"/>
      <c r="Q15" s="93"/>
      <c r="R15" s="87"/>
      <c r="S15" s="87"/>
      <c r="T15" s="178"/>
      <c r="U15" s="158"/>
      <c r="V15" s="8"/>
      <c r="W15" s="8"/>
      <c r="X15" s="8"/>
      <c r="Y15" s="8"/>
      <c r="Z15" s="8"/>
      <c r="AA15" s="27"/>
    </row>
    <row r="16" spans="1:27">
      <c r="A16" s="117">
        <f>國中!A9</f>
        <v>40708</v>
      </c>
      <c r="B16" s="8" t="str">
        <f>B4</f>
        <v>糙米飯</v>
      </c>
      <c r="C16" s="8" t="s">
        <v>25</v>
      </c>
      <c r="D16" s="8">
        <v>7</v>
      </c>
      <c r="E16" s="32" t="s">
        <v>53</v>
      </c>
      <c r="F16" s="72" t="str">
        <f>F4</f>
        <v>香滷麵腸</v>
      </c>
      <c r="G16" s="8" t="str">
        <f>LEFT(G4,4)</f>
        <v>麵腸</v>
      </c>
      <c r="H16" s="8">
        <v>6</v>
      </c>
      <c r="I16" s="32" t="s">
        <v>53</v>
      </c>
      <c r="J16" s="72" t="str">
        <f>J4</f>
        <v>茄汁豆腐</v>
      </c>
      <c r="K16" s="71" t="s">
        <v>54</v>
      </c>
      <c r="L16" s="8">
        <v>1</v>
      </c>
      <c r="M16" s="32" t="s">
        <v>53</v>
      </c>
      <c r="N16" s="121" t="s">
        <v>10</v>
      </c>
      <c r="O16" s="8">
        <v>7</v>
      </c>
      <c r="P16" s="79" t="s">
        <v>53</v>
      </c>
      <c r="Q16" s="8" t="str">
        <f>Q4</f>
        <v>時瓜湯</v>
      </c>
      <c r="R16" s="8" t="s">
        <v>76</v>
      </c>
      <c r="S16" s="33">
        <v>4</v>
      </c>
      <c r="T16" s="187" t="s">
        <v>53</v>
      </c>
      <c r="U16" s="166">
        <v>6</v>
      </c>
      <c r="V16" s="166">
        <v>1.4</v>
      </c>
      <c r="W16" s="166">
        <v>2.8</v>
      </c>
      <c r="X16" s="166">
        <v>2.6</v>
      </c>
      <c r="Y16" s="166">
        <v>726</v>
      </c>
      <c r="Z16" s="166">
        <v>190</v>
      </c>
      <c r="AA16" s="166">
        <v>100</v>
      </c>
    </row>
    <row r="17" spans="1:27">
      <c r="A17" s="167">
        <f>WEEKDAY(A16,1)</f>
        <v>3</v>
      </c>
      <c r="B17" s="8"/>
      <c r="C17" s="8" t="s">
        <v>63</v>
      </c>
      <c r="D17" s="8">
        <v>3</v>
      </c>
      <c r="E17" s="32" t="s">
        <v>53</v>
      </c>
      <c r="F17" s="72"/>
      <c r="I17" s="32" t="s">
        <v>53</v>
      </c>
      <c r="J17" s="72"/>
      <c r="K17" s="8" t="s">
        <v>55</v>
      </c>
      <c r="L17" s="33">
        <v>5</v>
      </c>
      <c r="M17" s="32" t="s">
        <v>53</v>
      </c>
      <c r="N17" s="13" t="str">
        <f>$N$11</f>
        <v>薑</v>
      </c>
      <c r="O17" s="28">
        <v>0.05</v>
      </c>
      <c r="P17" s="79" t="s">
        <v>53</v>
      </c>
      <c r="Q17" s="8"/>
      <c r="R17" s="30" t="s">
        <v>56</v>
      </c>
      <c r="S17" s="8">
        <v>1</v>
      </c>
      <c r="T17" s="168" t="s">
        <v>53</v>
      </c>
      <c r="U17" s="158"/>
      <c r="V17" s="8"/>
      <c r="W17" s="8"/>
      <c r="X17" s="8"/>
      <c r="Y17" s="8"/>
      <c r="Z17" s="8"/>
      <c r="AA17" s="27"/>
    </row>
    <row r="18" spans="1:27">
      <c r="A18" s="80" t="str">
        <f>A4</f>
        <v>S2</v>
      </c>
      <c r="B18" s="8"/>
      <c r="C18" s="8"/>
      <c r="D18" s="8"/>
      <c r="E18" s="8"/>
      <c r="F18" s="72"/>
      <c r="I18" s="32" t="s">
        <v>53</v>
      </c>
      <c r="J18" s="72"/>
      <c r="K18" s="30" t="s">
        <v>258</v>
      </c>
      <c r="L18" s="30"/>
      <c r="M18" s="32" t="s">
        <v>53</v>
      </c>
      <c r="N18" s="80"/>
      <c r="O18" s="8"/>
      <c r="P18" s="80"/>
      <c r="Q18" s="8"/>
      <c r="R18" s="30"/>
      <c r="S18" s="8"/>
      <c r="T18" s="168" t="s">
        <v>53</v>
      </c>
      <c r="U18" s="158"/>
      <c r="V18" s="8"/>
      <c r="W18" s="8"/>
      <c r="X18" s="8"/>
      <c r="Y18" s="8"/>
      <c r="Z18" s="8"/>
      <c r="AA18" s="27"/>
    </row>
    <row r="19" spans="1:27">
      <c r="A19" s="80"/>
      <c r="B19" s="8"/>
      <c r="C19" s="8"/>
      <c r="D19" s="8"/>
      <c r="E19" s="8"/>
      <c r="F19" s="72"/>
      <c r="G19" s="13" t="str">
        <f>$N$11</f>
        <v>薑</v>
      </c>
      <c r="H19" s="184">
        <v>0.05</v>
      </c>
      <c r="I19" s="32" t="s">
        <v>53</v>
      </c>
      <c r="J19" s="72"/>
      <c r="K19" s="13" t="str">
        <f>$N$11</f>
        <v>薑</v>
      </c>
      <c r="L19" s="184">
        <v>0.05</v>
      </c>
      <c r="M19" s="32" t="s">
        <v>53</v>
      </c>
      <c r="N19" s="80"/>
      <c r="O19" s="8"/>
      <c r="P19" s="80"/>
      <c r="Q19" s="8"/>
      <c r="R19" s="30" t="s">
        <v>80</v>
      </c>
      <c r="S19" s="8"/>
      <c r="T19" s="68"/>
      <c r="U19" s="158"/>
      <c r="V19" s="8"/>
      <c r="W19" s="8"/>
      <c r="X19" s="8"/>
      <c r="Y19" s="8"/>
      <c r="Z19" s="8"/>
      <c r="AA19" s="27"/>
    </row>
    <row r="20" spans="1:27">
      <c r="A20" s="80"/>
      <c r="B20" s="8"/>
      <c r="C20" s="8"/>
      <c r="D20" s="8"/>
      <c r="E20" s="8"/>
      <c r="F20" s="72"/>
      <c r="G20" s="8"/>
      <c r="H20" s="8"/>
      <c r="I20" s="8"/>
      <c r="J20" s="72"/>
      <c r="K20" s="8"/>
      <c r="L20" s="8"/>
      <c r="M20" s="8"/>
      <c r="N20" s="80"/>
      <c r="O20" s="8"/>
      <c r="P20" s="80"/>
      <c r="Q20" s="8"/>
      <c r="R20" s="8"/>
      <c r="S20" s="8"/>
      <c r="T20" s="68"/>
      <c r="U20" s="158"/>
      <c r="V20" s="8"/>
      <c r="W20" s="8"/>
      <c r="X20" s="8"/>
      <c r="Y20" s="8"/>
      <c r="Z20" s="8"/>
      <c r="AA20" s="27"/>
    </row>
    <row r="21" spans="1:27">
      <c r="A21" s="88"/>
      <c r="B21" s="87"/>
      <c r="C21" s="87"/>
      <c r="D21" s="87"/>
      <c r="E21" s="87"/>
      <c r="F21" s="93"/>
      <c r="G21" s="87"/>
      <c r="H21" s="87"/>
      <c r="I21" s="87"/>
      <c r="J21" s="93"/>
      <c r="K21" s="87"/>
      <c r="L21" s="87"/>
      <c r="M21" s="87"/>
      <c r="N21" s="88"/>
      <c r="O21" s="87"/>
      <c r="P21" s="88"/>
      <c r="Q21" s="87"/>
      <c r="R21" s="87"/>
      <c r="S21" s="87"/>
      <c r="T21" s="68"/>
      <c r="U21" s="158"/>
      <c r="V21" s="8"/>
      <c r="W21" s="8"/>
      <c r="X21" s="8"/>
      <c r="Y21" s="8"/>
      <c r="Z21" s="8"/>
      <c r="AA21" s="27"/>
    </row>
    <row r="22" spans="1:27">
      <c r="A22" s="117">
        <f>國中!A10</f>
        <v>40709</v>
      </c>
      <c r="B22" s="8" t="str">
        <f>B5</f>
        <v>炊粉特餐</v>
      </c>
      <c r="C22" s="8" t="str">
        <f>RIGHT(C5,2)</f>
        <v>米粉</v>
      </c>
      <c r="D22" s="8">
        <v>3</v>
      </c>
      <c r="E22" s="32" t="s">
        <v>53</v>
      </c>
      <c r="F22" s="72" t="str">
        <f>F5</f>
        <v>滷蛋</v>
      </c>
      <c r="G22" s="71" t="str">
        <f>LEFT(G5,4)</f>
        <v>雞蛋</v>
      </c>
      <c r="H22" s="8">
        <v>9</v>
      </c>
      <c r="I22" s="32" t="s">
        <v>53</v>
      </c>
      <c r="J22" s="72" t="str">
        <f>J5</f>
        <v>炊粉配料</v>
      </c>
      <c r="K22" s="8" t="s">
        <v>54</v>
      </c>
      <c r="L22" s="182">
        <v>1.5</v>
      </c>
      <c r="M22" s="32" t="s">
        <v>53</v>
      </c>
      <c r="N22" s="121" t="s">
        <v>10</v>
      </c>
      <c r="O22" s="8">
        <v>7</v>
      </c>
      <c r="P22" s="79" t="s">
        <v>53</v>
      </c>
      <c r="Q22" s="8" t="str">
        <f>Q5</f>
        <v>大滷湯</v>
      </c>
      <c r="R22" s="8" t="s">
        <v>72</v>
      </c>
      <c r="S22" s="8">
        <v>0.6</v>
      </c>
      <c r="T22" s="187" t="s">
        <v>53</v>
      </c>
      <c r="U22" s="166">
        <v>5</v>
      </c>
      <c r="V22" s="166">
        <v>1.6</v>
      </c>
      <c r="W22" s="166">
        <v>3.3</v>
      </c>
      <c r="X22" s="166">
        <v>2.5</v>
      </c>
      <c r="Y22" s="166">
        <v>684</v>
      </c>
      <c r="Z22" s="166">
        <v>245</v>
      </c>
      <c r="AA22" s="166">
        <v>326</v>
      </c>
    </row>
    <row r="23" spans="1:27">
      <c r="A23" s="167">
        <f>WEEKDAY(A22,1)</f>
        <v>4</v>
      </c>
      <c r="B23" s="8"/>
      <c r="E23" s="32" t="s">
        <v>53</v>
      </c>
      <c r="F23" s="72"/>
      <c r="G23" s="8"/>
      <c r="H23" s="8"/>
      <c r="J23" s="72"/>
      <c r="K23" s="30" t="s">
        <v>88</v>
      </c>
      <c r="L23" s="182">
        <v>1.5</v>
      </c>
      <c r="M23" s="32" t="s">
        <v>53</v>
      </c>
      <c r="N23" s="13" t="str">
        <f>$N$11</f>
        <v>薑</v>
      </c>
      <c r="O23" s="28">
        <v>0.05</v>
      </c>
      <c r="P23" s="79" t="s">
        <v>53</v>
      </c>
      <c r="Q23" s="8"/>
      <c r="R23" t="s">
        <v>166</v>
      </c>
      <c r="S23">
        <v>2</v>
      </c>
      <c r="T23" s="168" t="s">
        <v>53</v>
      </c>
      <c r="U23" s="158"/>
      <c r="V23" s="8"/>
      <c r="W23" s="8"/>
      <c r="X23" s="8"/>
      <c r="Y23" s="8"/>
      <c r="Z23" s="8"/>
      <c r="AA23" s="27"/>
    </row>
    <row r="24" spans="1:27">
      <c r="A24" s="80" t="str">
        <f>A5</f>
        <v>S3</v>
      </c>
      <c r="B24" s="8"/>
      <c r="C24" s="8"/>
      <c r="D24" s="8"/>
      <c r="E24" s="8"/>
      <c r="F24" s="72"/>
      <c r="G24" s="8"/>
      <c r="H24" s="8"/>
      <c r="J24" s="72"/>
      <c r="K24" s="30" t="s">
        <v>56</v>
      </c>
      <c r="L24" s="182">
        <v>1.5</v>
      </c>
      <c r="M24" s="32" t="s">
        <v>53</v>
      </c>
      <c r="N24" s="119"/>
      <c r="O24" s="28"/>
      <c r="P24" s="79"/>
      <c r="Q24" s="8"/>
      <c r="R24" t="s">
        <v>88</v>
      </c>
      <c r="S24">
        <v>2</v>
      </c>
      <c r="T24" s="168" t="s">
        <v>53</v>
      </c>
      <c r="U24" s="158"/>
      <c r="V24" s="8"/>
      <c r="W24" s="8"/>
      <c r="X24" s="8"/>
      <c r="Y24" s="8"/>
      <c r="Z24" s="8"/>
      <c r="AA24" s="27"/>
    </row>
    <row r="25" spans="1:27">
      <c r="A25" s="80"/>
      <c r="B25" s="8"/>
      <c r="C25" s="8"/>
      <c r="D25" s="8"/>
      <c r="E25" s="8"/>
      <c r="F25" s="72"/>
      <c r="G25" s="8"/>
      <c r="H25" s="8"/>
      <c r="J25" s="72"/>
      <c r="K25" s="13" t="str">
        <f>$N$11</f>
        <v>薑</v>
      </c>
      <c r="L25" s="184">
        <v>0.05</v>
      </c>
      <c r="M25" s="32" t="s">
        <v>53</v>
      </c>
      <c r="N25" s="119"/>
      <c r="O25" s="28"/>
      <c r="P25" s="79"/>
      <c r="Q25" s="8"/>
      <c r="R25" t="s">
        <v>56</v>
      </c>
      <c r="S25">
        <v>1</v>
      </c>
      <c r="T25" s="168" t="s">
        <v>53</v>
      </c>
      <c r="U25" s="158"/>
      <c r="V25" s="8"/>
      <c r="W25" s="8"/>
      <c r="X25" s="8"/>
      <c r="Y25" s="8"/>
      <c r="Z25" s="8"/>
      <c r="AA25" s="27"/>
    </row>
    <row r="26" spans="1:27">
      <c r="A26" s="80"/>
      <c r="B26" s="8"/>
      <c r="C26" s="8"/>
      <c r="D26" s="8"/>
      <c r="E26" s="8"/>
      <c r="F26" s="72"/>
      <c r="G26" s="8"/>
      <c r="H26" s="8"/>
      <c r="I26" s="8"/>
      <c r="J26" s="72"/>
      <c r="K26" s="13"/>
      <c r="L26" s="8"/>
      <c r="M26" s="8"/>
      <c r="N26" s="80"/>
      <c r="O26" s="8"/>
      <c r="P26" s="80"/>
      <c r="Q26" s="8"/>
      <c r="R26" t="s">
        <v>66</v>
      </c>
      <c r="S26">
        <v>0.01</v>
      </c>
      <c r="T26" s="168" t="s">
        <v>53</v>
      </c>
      <c r="U26" s="158"/>
      <c r="V26" s="8"/>
      <c r="W26" s="8"/>
      <c r="X26" s="8"/>
      <c r="Y26" s="8"/>
      <c r="Z26" s="8"/>
      <c r="AA26" s="27"/>
    </row>
    <row r="27" spans="1:27">
      <c r="A27" s="88"/>
      <c r="B27" s="87"/>
      <c r="C27" s="87"/>
      <c r="D27" s="87"/>
      <c r="E27" s="87"/>
      <c r="F27" s="93"/>
      <c r="G27" s="87"/>
      <c r="H27" s="87"/>
      <c r="I27" s="87"/>
      <c r="J27" s="93"/>
      <c r="K27" s="87"/>
      <c r="M27" s="88"/>
      <c r="N27" s="88"/>
      <c r="O27" s="87"/>
      <c r="P27" s="88"/>
      <c r="Q27" s="87"/>
      <c r="R27" s="87"/>
      <c r="S27" s="87"/>
      <c r="T27" s="178"/>
      <c r="U27" s="158"/>
      <c r="V27" s="8"/>
      <c r="W27" s="8"/>
      <c r="X27" s="8"/>
      <c r="Y27" s="8"/>
      <c r="Z27" s="8"/>
      <c r="AA27" s="27"/>
    </row>
    <row r="28" spans="1:27">
      <c r="A28" s="117">
        <f>國中!A11</f>
        <v>40710</v>
      </c>
      <c r="B28" s="8" t="str">
        <f>B6</f>
        <v>糙米飯</v>
      </c>
      <c r="C28" s="8" t="s">
        <v>25</v>
      </c>
      <c r="D28" s="8">
        <v>7</v>
      </c>
      <c r="E28" s="32" t="s">
        <v>53</v>
      </c>
      <c r="F28" s="72" t="str">
        <f>F6</f>
        <v>洋芋毛豆</v>
      </c>
      <c r="G28" s="8" t="str">
        <f>LEFT(G6,2)</f>
        <v>毛豆</v>
      </c>
      <c r="H28" s="33">
        <v>6</v>
      </c>
      <c r="I28" s="32" t="s">
        <v>53</v>
      </c>
      <c r="J28" s="72" t="str">
        <f>J6</f>
        <v>枸杞甘藍</v>
      </c>
      <c r="K28" s="30" t="s">
        <v>75</v>
      </c>
      <c r="L28" s="376">
        <v>7</v>
      </c>
      <c r="M28" s="284" t="s">
        <v>53</v>
      </c>
      <c r="N28" s="121" t="s">
        <v>10</v>
      </c>
      <c r="O28" s="8">
        <v>7</v>
      </c>
      <c r="P28" s="79" t="s">
        <v>53</v>
      </c>
      <c r="Q28" s="8" t="str">
        <f>Q6</f>
        <v>冬瓜西米露</v>
      </c>
      <c r="R28" s="30"/>
      <c r="S28" s="8"/>
      <c r="T28" s="168" t="s">
        <v>53</v>
      </c>
      <c r="U28" s="166">
        <v>5.5</v>
      </c>
      <c r="V28" s="166">
        <v>1.7</v>
      </c>
      <c r="W28" s="166">
        <v>2.1</v>
      </c>
      <c r="X28" s="166">
        <v>3</v>
      </c>
      <c r="Y28" s="166">
        <v>678</v>
      </c>
      <c r="Z28" s="166">
        <v>152</v>
      </c>
      <c r="AA28" s="166">
        <v>186</v>
      </c>
    </row>
    <row r="29" spans="1:27">
      <c r="A29" s="167">
        <f>WEEKDAY(A28,1)</f>
        <v>5</v>
      </c>
      <c r="B29" s="8"/>
      <c r="C29" s="8" t="s">
        <v>63</v>
      </c>
      <c r="D29" s="8">
        <v>3</v>
      </c>
      <c r="E29" s="32" t="s">
        <v>53</v>
      </c>
      <c r="F29" s="72"/>
      <c r="G29" s="8" t="s">
        <v>73</v>
      </c>
      <c r="H29" s="66">
        <v>3</v>
      </c>
      <c r="I29" s="32" t="s">
        <v>53</v>
      </c>
      <c r="J29" s="72"/>
      <c r="K29" t="s">
        <v>66</v>
      </c>
      <c r="L29" s="184">
        <v>0.05</v>
      </c>
      <c r="M29" s="32" t="s">
        <v>53</v>
      </c>
      <c r="N29" s="13" t="str">
        <f>$N$11</f>
        <v>薑</v>
      </c>
      <c r="O29" s="28">
        <v>0.05</v>
      </c>
      <c r="P29" s="79" t="s">
        <v>53</v>
      </c>
      <c r="Q29" s="8"/>
      <c r="R29" t="s">
        <v>92</v>
      </c>
      <c r="S29">
        <v>1.2</v>
      </c>
      <c r="T29" s="168" t="s">
        <v>53</v>
      </c>
      <c r="U29" s="158"/>
      <c r="V29" s="8"/>
      <c r="W29" s="8"/>
      <c r="X29" s="8"/>
      <c r="Y29" s="8"/>
      <c r="Z29" s="8"/>
      <c r="AA29" s="27"/>
    </row>
    <row r="30" spans="1:27">
      <c r="A30" s="80" t="str">
        <f>A6</f>
        <v>S4</v>
      </c>
      <c r="B30" s="8"/>
      <c r="C30" s="8"/>
      <c r="D30" s="8"/>
      <c r="E30" s="32"/>
      <c r="F30" s="72"/>
      <c r="H30" s="8"/>
      <c r="I30" s="32" t="s">
        <v>53</v>
      </c>
      <c r="J30" s="72"/>
      <c r="K30" t="s">
        <v>278</v>
      </c>
      <c r="L30" s="296">
        <v>0.05</v>
      </c>
      <c r="M30" s="32" t="s">
        <v>53</v>
      </c>
      <c r="N30" s="119"/>
      <c r="O30" s="28"/>
      <c r="P30" s="79"/>
      <c r="Q30" s="8"/>
      <c r="R30" t="s">
        <v>156</v>
      </c>
      <c r="S30">
        <v>1</v>
      </c>
      <c r="T30" s="168" t="s">
        <v>53</v>
      </c>
      <c r="U30" s="158"/>
      <c r="V30" s="8"/>
      <c r="W30" s="8"/>
      <c r="X30" s="8"/>
      <c r="Y30" s="8"/>
      <c r="Z30" s="8"/>
      <c r="AA30" s="27"/>
    </row>
    <row r="31" spans="1:27">
      <c r="A31" s="80"/>
      <c r="B31" s="8"/>
      <c r="C31" s="8"/>
      <c r="D31" s="8"/>
      <c r="E31" s="32"/>
      <c r="F31" s="72"/>
      <c r="G31" s="30" t="s">
        <v>56</v>
      </c>
      <c r="H31" s="8">
        <v>0.5</v>
      </c>
      <c r="I31" s="122" t="s">
        <v>53</v>
      </c>
      <c r="J31" s="72"/>
      <c r="K31" s="13" t="str">
        <f>$N$11</f>
        <v>薑</v>
      </c>
      <c r="L31" s="184">
        <v>0.05</v>
      </c>
      <c r="M31" s="32" t="s">
        <v>53</v>
      </c>
      <c r="N31" s="119"/>
      <c r="O31" s="28"/>
      <c r="P31" s="79"/>
      <c r="Q31" s="8"/>
      <c r="R31" s="8" t="s">
        <v>77</v>
      </c>
      <c r="S31" s="8">
        <v>1</v>
      </c>
      <c r="U31" s="158"/>
      <c r="V31" s="8"/>
      <c r="W31" s="8"/>
      <c r="X31" s="8"/>
      <c r="Y31" s="8"/>
      <c r="Z31" s="8"/>
      <c r="AA31" s="27"/>
    </row>
    <row r="32" spans="1:27">
      <c r="A32" s="80"/>
      <c r="B32" s="8"/>
      <c r="C32" s="8"/>
      <c r="D32" s="8"/>
      <c r="E32" s="8"/>
      <c r="F32" s="72"/>
      <c r="G32" s="8" t="s">
        <v>87</v>
      </c>
      <c r="H32" s="8"/>
      <c r="J32" s="72"/>
      <c r="L32" s="8"/>
      <c r="M32" s="8"/>
      <c r="N32" s="80"/>
      <c r="O32" s="8"/>
      <c r="P32" s="80"/>
      <c r="Q32" s="8"/>
      <c r="R32" s="8"/>
      <c r="S32" s="8"/>
      <c r="T32" s="68"/>
      <c r="U32" s="158"/>
      <c r="V32" s="8"/>
      <c r="W32" s="8"/>
      <c r="X32" s="8"/>
      <c r="Y32" s="8"/>
      <c r="Z32" s="8"/>
      <c r="AA32" s="27"/>
    </row>
    <row r="33" spans="1:27">
      <c r="A33" s="88"/>
      <c r="B33" s="87"/>
      <c r="C33" s="87"/>
      <c r="D33" s="87"/>
      <c r="E33" s="87"/>
      <c r="F33" s="93"/>
      <c r="G33" s="87"/>
      <c r="H33" s="87"/>
      <c r="J33" s="93"/>
      <c r="K33" s="87"/>
      <c r="L33" s="87"/>
      <c r="M33" s="87"/>
      <c r="N33" s="88"/>
      <c r="O33" s="87"/>
      <c r="P33" s="88"/>
      <c r="Q33" s="87"/>
      <c r="R33" s="87"/>
      <c r="S33" s="87"/>
      <c r="T33" s="68"/>
      <c r="U33" s="158"/>
      <c r="V33" s="8"/>
      <c r="W33" s="8"/>
      <c r="X33" s="8"/>
      <c r="Y33" s="8"/>
      <c r="Z33" s="8"/>
      <c r="AA33" s="27"/>
    </row>
    <row r="34" spans="1:27">
      <c r="A34" s="117">
        <f>國中!A12</f>
        <v>40711</v>
      </c>
      <c r="B34" s="8" t="str">
        <f>B7</f>
        <v>小米飯</v>
      </c>
      <c r="C34" s="8" t="s">
        <v>25</v>
      </c>
      <c r="D34" s="71">
        <v>10</v>
      </c>
      <c r="E34" s="32" t="s">
        <v>53</v>
      </c>
      <c r="F34" s="72" t="str">
        <f>F7</f>
        <v>花生麵筋</v>
      </c>
      <c r="G34" s="8" t="str">
        <f>LEFT(G7,3)</f>
        <v>熟花生</v>
      </c>
      <c r="H34" s="8">
        <v>1</v>
      </c>
      <c r="I34" s="284" t="s">
        <v>53</v>
      </c>
      <c r="J34" s="72" t="str">
        <f>J7</f>
        <v>豆皮海帶</v>
      </c>
      <c r="K34" t="str">
        <f>LEFT(K7,3)</f>
        <v xml:space="preserve">海帶 </v>
      </c>
      <c r="L34" s="33">
        <v>3</v>
      </c>
      <c r="M34" s="32" t="s">
        <v>53</v>
      </c>
      <c r="N34" s="121" t="str">
        <f>N7</f>
        <v>有機</v>
      </c>
      <c r="O34" s="8">
        <v>7</v>
      </c>
      <c r="P34" s="79" t="s">
        <v>53</v>
      </c>
      <c r="Q34" s="8" t="str">
        <f>Q7</f>
        <v>時蔬湯</v>
      </c>
      <c r="R34" s="8" t="s">
        <v>88</v>
      </c>
      <c r="S34" s="33">
        <v>3</v>
      </c>
      <c r="T34" s="187" t="s">
        <v>53</v>
      </c>
      <c r="U34" s="166">
        <v>6.5</v>
      </c>
      <c r="V34" s="166">
        <v>2</v>
      </c>
      <c r="W34" s="166">
        <v>2.4</v>
      </c>
      <c r="X34" s="166">
        <v>2.9</v>
      </c>
      <c r="Y34" s="166">
        <v>768</v>
      </c>
      <c r="Z34" s="166">
        <v>159</v>
      </c>
      <c r="AA34" s="166">
        <v>145</v>
      </c>
    </row>
    <row r="35" spans="1:27">
      <c r="A35" s="167">
        <f>WEEKDAY(A34,1)</f>
        <v>6</v>
      </c>
      <c r="B35" s="8"/>
      <c r="C35" s="8" t="str">
        <f>LEFT(B34,2)</f>
        <v>小米</v>
      </c>
      <c r="D35" s="29">
        <v>0.4</v>
      </c>
      <c r="E35" s="32" t="s">
        <v>53</v>
      </c>
      <c r="F35" s="72"/>
      <c r="G35" s="8" t="s">
        <v>148</v>
      </c>
      <c r="H35" s="36">
        <v>2</v>
      </c>
      <c r="I35" s="79" t="s">
        <v>53</v>
      </c>
      <c r="J35" s="72"/>
      <c r="K35" t="s">
        <v>261</v>
      </c>
      <c r="L35">
        <v>1</v>
      </c>
      <c r="M35" s="32" t="s">
        <v>53</v>
      </c>
      <c r="N35" s="13" t="str">
        <f>$N$11</f>
        <v>薑</v>
      </c>
      <c r="O35" s="28">
        <v>0.05</v>
      </c>
      <c r="P35" s="79" t="s">
        <v>53</v>
      </c>
      <c r="Q35" s="8"/>
      <c r="R35" s="30" t="s">
        <v>56</v>
      </c>
      <c r="S35" s="8">
        <v>0.5</v>
      </c>
      <c r="T35" s="168" t="s">
        <v>53</v>
      </c>
      <c r="U35" s="158"/>
      <c r="V35" s="8"/>
      <c r="W35" s="8"/>
      <c r="X35" s="8"/>
      <c r="Y35" s="8"/>
      <c r="Z35" s="8"/>
      <c r="AA35" s="27"/>
    </row>
    <row r="36" spans="1:27">
      <c r="A36" s="80" t="str">
        <f>A7</f>
        <v>S5</v>
      </c>
      <c r="B36" s="8"/>
      <c r="C36" s="8"/>
      <c r="D36" s="8"/>
      <c r="E36" s="8"/>
      <c r="F36" s="72"/>
      <c r="I36" s="79" t="s">
        <v>53</v>
      </c>
      <c r="J36" s="72"/>
      <c r="K36" s="13" t="str">
        <f>$N$11</f>
        <v>薑</v>
      </c>
      <c r="L36" s="184">
        <v>0.05</v>
      </c>
      <c r="M36" s="32" t="s">
        <v>53</v>
      </c>
      <c r="N36" s="80"/>
      <c r="O36" s="8"/>
      <c r="P36" s="80"/>
      <c r="Q36" s="8"/>
      <c r="R36" s="30"/>
      <c r="S36" s="8"/>
      <c r="T36" s="168" t="s">
        <v>53</v>
      </c>
      <c r="U36" s="158"/>
      <c r="V36" s="8"/>
      <c r="W36" s="8"/>
      <c r="X36" s="8"/>
      <c r="Y36" s="8"/>
      <c r="Z36" s="8"/>
      <c r="AA36" s="27"/>
    </row>
    <row r="37" spans="1:27">
      <c r="A37" s="80"/>
      <c r="B37" s="8"/>
      <c r="C37" s="8"/>
      <c r="D37" s="8"/>
      <c r="E37" s="8"/>
      <c r="F37" s="72"/>
      <c r="G37" s="13" t="str">
        <f>$N$11</f>
        <v>薑</v>
      </c>
      <c r="H37" s="184">
        <v>0.05</v>
      </c>
      <c r="I37" s="79" t="s">
        <v>53</v>
      </c>
      <c r="J37" s="72"/>
      <c r="M37" s="32" t="s">
        <v>53</v>
      </c>
      <c r="N37" s="80"/>
      <c r="O37" s="8"/>
      <c r="P37" s="80"/>
      <c r="Q37" s="8"/>
      <c r="R37" s="30" t="s">
        <v>80</v>
      </c>
      <c r="S37" s="8">
        <v>0.02</v>
      </c>
      <c r="T37" s="68"/>
      <c r="U37" s="158"/>
      <c r="V37" s="8"/>
      <c r="W37" s="8"/>
      <c r="X37" s="8"/>
      <c r="Y37" s="8"/>
      <c r="Z37" s="8"/>
      <c r="AA37" s="27"/>
    </row>
    <row r="38" spans="1:27">
      <c r="A38" s="80"/>
      <c r="B38" s="8"/>
      <c r="C38" s="8"/>
      <c r="D38" s="25"/>
      <c r="E38" s="25"/>
      <c r="F38" s="72"/>
      <c r="I38" s="25"/>
      <c r="J38" s="158"/>
      <c r="M38" s="32" t="s">
        <v>53</v>
      </c>
      <c r="N38" s="80"/>
      <c r="O38" s="25"/>
      <c r="P38" s="81"/>
      <c r="Q38" s="8"/>
      <c r="R38" s="8"/>
      <c r="S38" s="8"/>
      <c r="T38" s="190"/>
      <c r="U38" s="188"/>
      <c r="V38" s="25"/>
      <c r="W38" s="25"/>
      <c r="X38" s="25"/>
      <c r="Y38" s="25"/>
      <c r="Z38" s="25"/>
      <c r="AA38" s="24"/>
    </row>
    <row r="39" spans="1:27">
      <c r="A39" s="8"/>
      <c r="F39" s="8"/>
      <c r="J39" s="8"/>
      <c r="K39" s="30"/>
      <c r="L39" s="8"/>
      <c r="M39" s="21"/>
      <c r="N39" s="8"/>
      <c r="Q39" s="8"/>
    </row>
  </sheetData>
  <mergeCells count="15">
    <mergeCell ref="G7:I7"/>
    <mergeCell ref="K7:M7"/>
    <mergeCell ref="R7:T7"/>
    <mergeCell ref="G5:I5"/>
    <mergeCell ref="K5:M5"/>
    <mergeCell ref="R5:T5"/>
    <mergeCell ref="G6:I6"/>
    <mergeCell ref="K6:M6"/>
    <mergeCell ref="R6:T6"/>
    <mergeCell ref="G3:I3"/>
    <mergeCell ref="K3:M3"/>
    <mergeCell ref="R3:T3"/>
    <mergeCell ref="G4:I4"/>
    <mergeCell ref="K4:M4"/>
    <mergeCell ref="R4:T4"/>
  </mergeCells>
  <phoneticPr fontId="1" type="noConversion"/>
  <pageMargins left="0" right="0" top="0" bottom="0" header="0" footer="0"/>
  <pageSetup paperSize="9" scale="8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7"/>
  <sheetViews>
    <sheetView view="pageBreakPreview" zoomScale="120" zoomScaleNormal="100" zoomScaleSheetLayoutView="120" workbookViewId="0">
      <selection activeCell="N1" sqref="N1:Q1048576"/>
    </sheetView>
  </sheetViews>
  <sheetFormatPr defaultRowHeight="16.5"/>
  <cols>
    <col min="1" max="1" width="4.875" customWidth="1"/>
    <col min="3" max="3" width="7.125" customWidth="1"/>
    <col min="4" max="4" width="2.75" customWidth="1"/>
    <col min="5" max="5" width="2.625" customWidth="1"/>
    <col min="6" max="6" width="9.25" customWidth="1"/>
    <col min="7" max="7" width="10.625" customWidth="1"/>
    <col min="8" max="8" width="4.875" customWidth="1"/>
    <col min="9" max="9" width="2.625" customWidth="1"/>
    <col min="10" max="10" width="9.125" customWidth="1"/>
    <col min="11" max="11" width="10.625" customWidth="1"/>
    <col min="12" max="12" width="4.5" customWidth="1"/>
    <col min="13" max="13" width="3" customWidth="1"/>
    <col min="14" max="14" width="4.625" customWidth="1"/>
    <col min="15" max="15" width="2.875" customWidth="1"/>
    <col min="16" max="16" width="2.75" customWidth="1"/>
    <col min="17" max="17" width="9.375" customWidth="1"/>
    <col min="18" max="18" width="9.125" customWidth="1"/>
    <col min="19" max="19" width="4.875" customWidth="1"/>
    <col min="20" max="20" width="2.625" customWidth="1"/>
    <col min="21" max="22" width="3.125" customWidth="1"/>
    <col min="23" max="23" width="2.75" customWidth="1"/>
    <col min="24" max="24" width="3.25" customWidth="1"/>
    <col min="25" max="25" width="2.875" customWidth="1"/>
    <col min="26" max="26" width="2.75" customWidth="1"/>
    <col min="27" max="27" width="2.625" customWidth="1"/>
  </cols>
  <sheetData>
    <row r="1" spans="1:27">
      <c r="A1" s="151">
        <v>110</v>
      </c>
      <c r="B1" s="151" t="s">
        <v>49</v>
      </c>
      <c r="C1" s="151" t="str">
        <f>國小!H1</f>
        <v>國民小學</v>
      </c>
      <c r="D1" s="151"/>
      <c r="E1" s="151" t="str">
        <f>國中!K1</f>
        <v>素食菜單</v>
      </c>
      <c r="F1" s="151"/>
      <c r="G1" s="151" t="s">
        <v>234</v>
      </c>
      <c r="H1" s="151"/>
      <c r="I1" s="151"/>
      <c r="J1" s="151"/>
      <c r="K1" s="151"/>
      <c r="L1" s="151"/>
      <c r="M1" s="151"/>
      <c r="N1" s="151"/>
      <c r="O1" s="151"/>
      <c r="P1" s="151"/>
      <c r="Q1" s="151"/>
      <c r="R1" s="151"/>
      <c r="S1" s="151"/>
      <c r="T1" s="151"/>
    </row>
    <row r="2" spans="1:27">
      <c r="A2" s="209" t="s">
        <v>20</v>
      </c>
      <c r="B2" s="210" t="s">
        <v>2</v>
      </c>
      <c r="C2" s="211" t="s">
        <v>3</v>
      </c>
      <c r="D2" s="212"/>
      <c r="E2" s="210"/>
      <c r="F2" s="210" t="s">
        <v>4</v>
      </c>
      <c r="G2" s="231" t="s">
        <v>5</v>
      </c>
      <c r="H2" s="231"/>
      <c r="I2" s="180"/>
      <c r="J2" s="210" t="s">
        <v>6</v>
      </c>
      <c r="K2" s="211" t="s">
        <v>7</v>
      </c>
      <c r="L2" s="212"/>
      <c r="M2" s="210"/>
      <c r="N2" s="366" t="s">
        <v>10</v>
      </c>
      <c r="O2" s="215"/>
      <c r="P2" s="216"/>
      <c r="Q2" s="213" t="s">
        <v>11</v>
      </c>
      <c r="R2" s="214" t="s">
        <v>12</v>
      </c>
      <c r="S2" s="181"/>
      <c r="T2" s="180"/>
    </row>
    <row r="3" spans="1:27" ht="28.5" customHeight="1">
      <c r="A3" s="219" t="str">
        <f>國中!C13</f>
        <v>T1</v>
      </c>
      <c r="B3" s="220" t="str">
        <f>國中!D13</f>
        <v>白米飯</v>
      </c>
      <c r="C3" s="221" t="str">
        <f>國中!E13</f>
        <v>米</v>
      </c>
      <c r="D3" s="221"/>
      <c r="E3" s="222"/>
      <c r="F3" s="223" t="str">
        <f>國中!F13</f>
        <v>咖哩毛豆</v>
      </c>
      <c r="G3" s="407" t="str">
        <f>國中!G13</f>
        <v>毛豆 馬鈴薯 胡蘿蔔 咖哩粉</v>
      </c>
      <c r="H3" s="407"/>
      <c r="I3" s="408"/>
      <c r="J3" s="217" t="str">
        <f>國中!H13</f>
        <v>蛋香紅仁</v>
      </c>
      <c r="K3" s="409" t="str">
        <f>國中!I13</f>
        <v>雞蛋 紅蘿蔔 薑</v>
      </c>
      <c r="L3" s="410"/>
      <c r="M3" s="411"/>
      <c r="N3" s="366" t="s">
        <v>10</v>
      </c>
      <c r="O3" s="215"/>
      <c r="P3" s="216"/>
      <c r="Q3" s="217" t="str">
        <f>國中!N13</f>
        <v>海芽湯</v>
      </c>
      <c r="R3" s="412" t="str">
        <f>國中!O13</f>
        <v>乾海帶 薑</v>
      </c>
      <c r="S3" s="412"/>
      <c r="T3" s="413"/>
    </row>
    <row r="4" spans="1:27" ht="31.5" customHeight="1">
      <c r="A4" s="219" t="str">
        <f>國中!C14</f>
        <v>T2</v>
      </c>
      <c r="B4" s="220" t="str">
        <f>國中!D14</f>
        <v>糙米飯</v>
      </c>
      <c r="C4" s="221" t="str">
        <f>國中!E14</f>
        <v>米 糙米</v>
      </c>
      <c r="D4" s="221"/>
      <c r="E4" s="222"/>
      <c r="F4" s="223" t="str">
        <f>國中!F14</f>
        <v>塔香豆包</v>
      </c>
      <c r="G4" s="407" t="str">
        <f>國中!G14</f>
        <v>豆包 乾海帶 九層塔 薑</v>
      </c>
      <c r="H4" s="407"/>
      <c r="I4" s="408"/>
      <c r="J4" s="217" t="str">
        <f>國中!H14</f>
        <v>清炒瓜苗</v>
      </c>
      <c r="K4" s="409" t="str">
        <f>國中!I14</f>
        <v>隼人瓜苗 紅蘿蔔 薑</v>
      </c>
      <c r="L4" s="410"/>
      <c r="M4" s="411"/>
      <c r="N4" s="366" t="s">
        <v>10</v>
      </c>
      <c r="O4" s="215"/>
      <c r="P4" s="216"/>
      <c r="Q4" s="217" t="str">
        <f>國中!N14</f>
        <v>時瓜湯</v>
      </c>
      <c r="R4" s="412" t="str">
        <f>國中!O14</f>
        <v>時瓜 紅蘿蔔 薑</v>
      </c>
      <c r="S4" s="412"/>
      <c r="T4" s="413"/>
    </row>
    <row r="5" spans="1:27" ht="36" customHeight="1">
      <c r="A5" s="219" t="str">
        <f>國中!C15</f>
        <v>T3</v>
      </c>
      <c r="B5" s="220" t="str">
        <f>國中!D15</f>
        <v>油飯特餐</v>
      </c>
      <c r="C5" s="221" t="str">
        <f>國中!E15</f>
        <v>米 糯米</v>
      </c>
      <c r="D5" s="221"/>
      <c r="E5" s="222"/>
      <c r="F5" s="223" t="str">
        <f>國中!F15</f>
        <v>滷蛋</v>
      </c>
      <c r="G5" s="407" t="str">
        <f>國中!G15</f>
        <v>雞蛋</v>
      </c>
      <c r="H5" s="407"/>
      <c r="I5" s="408"/>
      <c r="J5" s="217" t="str">
        <f>國中!H15</f>
        <v>油飯配料</v>
      </c>
      <c r="K5" s="409" t="str">
        <f>國中!I15</f>
        <v>素絞肉 蘿蔔乾 乾香菇 薑</v>
      </c>
      <c r="L5" s="410"/>
      <c r="M5" s="411"/>
      <c r="N5" s="366" t="s">
        <v>10</v>
      </c>
      <c r="O5" s="215"/>
      <c r="P5" s="216"/>
      <c r="Q5" s="217" t="str">
        <f>國中!N15</f>
        <v>味噌湯</v>
      </c>
      <c r="R5" s="412" t="str">
        <f>國中!O15</f>
        <v>乾海帶 味噌</v>
      </c>
      <c r="S5" s="412"/>
      <c r="T5" s="413"/>
    </row>
    <row r="6" spans="1:27" ht="36" customHeight="1">
      <c r="A6" s="219" t="str">
        <f>國中!C16</f>
        <v>T4</v>
      </c>
      <c r="B6" s="220" t="str">
        <f>國中!D16</f>
        <v>糙米飯</v>
      </c>
      <c r="C6" s="221" t="str">
        <f>國中!E16</f>
        <v>米 糙米</v>
      </c>
      <c r="D6" s="221"/>
      <c r="E6" s="222"/>
      <c r="F6" s="223" t="str">
        <f>國中!F16</f>
        <v>鐵板油腐</v>
      </c>
      <c r="G6" s="407" t="str">
        <f>國中!G16</f>
        <v>油豆腐 麻竹筍干 乾木耳 薑</v>
      </c>
      <c r="H6" s="407"/>
      <c r="I6" s="408"/>
      <c r="J6" s="217" t="str">
        <f>國中!H16</f>
        <v>脆拌海帶</v>
      </c>
      <c r="K6" s="409" t="str">
        <f>國中!I16</f>
        <v>海帶 豆皮 薑</v>
      </c>
      <c r="L6" s="410"/>
      <c r="M6" s="411"/>
      <c r="N6" s="366" t="s">
        <v>10</v>
      </c>
      <c r="O6" s="215"/>
      <c r="P6" s="216"/>
      <c r="Q6" s="217" t="str">
        <f>國中!N16</f>
        <v>粉圓甜湯</v>
      </c>
      <c r="R6" s="412" t="str">
        <f>國中!O16</f>
        <v>粉圓 紅砂糖</v>
      </c>
      <c r="S6" s="412"/>
      <c r="T6" s="413"/>
    </row>
    <row r="7" spans="1:27" ht="36" customHeight="1">
      <c r="A7" s="219" t="str">
        <f>國中!C17</f>
        <v>T5</v>
      </c>
      <c r="B7" s="220" t="str">
        <f>國中!D17</f>
        <v>紫米飯</v>
      </c>
      <c r="C7" s="221" t="str">
        <f>國中!E17</f>
        <v>米 紫米</v>
      </c>
      <c r="D7" s="221"/>
      <c r="E7" s="222"/>
      <c r="F7" s="223" t="str">
        <f>國中!F17</f>
        <v>醬瓜麵腸</v>
      </c>
      <c r="G7" s="407" t="str">
        <f>國中!G17</f>
        <v>麵腸 醬瓜 薑</v>
      </c>
      <c r="H7" s="407"/>
      <c r="I7" s="408"/>
      <c r="J7" s="217" t="str">
        <f>國中!H17</f>
        <v>螞蟻上樹</v>
      </c>
      <c r="K7" s="409" t="str">
        <f>國中!I17</f>
        <v>素絞肉 冬粉 紅蘿蔔 乾木耳 薑</v>
      </c>
      <c r="L7" s="410"/>
      <c r="M7" s="411"/>
      <c r="N7" s="366" t="s">
        <v>108</v>
      </c>
      <c r="O7" s="215"/>
      <c r="P7" s="216"/>
      <c r="Q7" s="217" t="str">
        <f>國中!N17</f>
        <v>時蔬湯</v>
      </c>
      <c r="R7" s="412" t="str">
        <f>國中!O17</f>
        <v>時蔬 紅蘿蔔 薑</v>
      </c>
      <c r="S7" s="412"/>
      <c r="T7" s="413"/>
    </row>
    <row r="8" spans="1:27">
      <c r="A8" s="8"/>
      <c r="B8" s="226" t="s">
        <v>52</v>
      </c>
      <c r="C8" s="26" t="s">
        <v>358</v>
      </c>
      <c r="D8" s="22"/>
      <c r="E8" s="22"/>
      <c r="F8" s="8"/>
      <c r="G8" s="8"/>
      <c r="H8" s="8"/>
      <c r="I8" s="8" t="str">
        <f>國中R!I8</f>
        <v>其中每周供應特餐一次，當日主食及副菜一得混搭供應，國中4菜1湯，國小3菜1湯</v>
      </c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</row>
    <row r="9" spans="1:27" ht="24.75">
      <c r="A9" s="302" t="s">
        <v>20</v>
      </c>
      <c r="B9" s="163" t="s">
        <v>2</v>
      </c>
      <c r="C9" s="164"/>
      <c r="D9" s="151"/>
      <c r="E9" s="152"/>
      <c r="F9" s="163" t="s">
        <v>4</v>
      </c>
      <c r="G9" s="151"/>
      <c r="H9" s="151"/>
      <c r="I9" s="152"/>
      <c r="J9" s="163" t="s">
        <v>6</v>
      </c>
      <c r="K9" s="151"/>
      <c r="L9" s="151"/>
      <c r="M9" s="152"/>
      <c r="N9" s="368" t="s">
        <v>10</v>
      </c>
      <c r="O9" s="151"/>
      <c r="P9" s="151"/>
      <c r="Q9" s="380" t="s">
        <v>11</v>
      </c>
      <c r="R9" s="151"/>
      <c r="S9" s="151"/>
      <c r="T9" s="80"/>
      <c r="U9" s="373" t="s">
        <v>13</v>
      </c>
      <c r="V9" s="205" t="s">
        <v>61</v>
      </c>
      <c r="W9" s="206" t="s">
        <v>15</v>
      </c>
      <c r="X9" s="207" t="s">
        <v>18</v>
      </c>
      <c r="Y9" s="206" t="s">
        <v>19</v>
      </c>
      <c r="Z9" s="179" t="s">
        <v>59</v>
      </c>
      <c r="AA9" s="208" t="s">
        <v>60</v>
      </c>
    </row>
    <row r="10" spans="1:27">
      <c r="A10" s="117">
        <f>國中!A13</f>
        <v>40714</v>
      </c>
      <c r="B10" s="70" t="str">
        <f>B3</f>
        <v>白米飯</v>
      </c>
      <c r="C10" s="22" t="str">
        <f>C3</f>
        <v>米</v>
      </c>
      <c r="D10" s="71">
        <v>10</v>
      </c>
      <c r="E10" s="79" t="s">
        <v>53</v>
      </c>
      <c r="F10" s="170" t="str">
        <f>F3</f>
        <v>咖哩毛豆</v>
      </c>
      <c r="G10" s="155" t="str">
        <f>LEFT(G3,4)</f>
        <v>毛豆 馬</v>
      </c>
      <c r="H10" s="33">
        <v>6</v>
      </c>
      <c r="I10" s="79" t="s">
        <v>53</v>
      </c>
      <c r="J10" s="170" t="str">
        <f>J3</f>
        <v>蛋香紅仁</v>
      </c>
      <c r="K10" s="74" t="s">
        <v>72</v>
      </c>
      <c r="L10" s="285">
        <v>1.2</v>
      </c>
      <c r="M10" s="79" t="s">
        <v>53</v>
      </c>
      <c r="N10" s="369" t="s">
        <v>10</v>
      </c>
      <c r="O10" s="8">
        <v>7</v>
      </c>
      <c r="P10" s="32" t="s">
        <v>53</v>
      </c>
      <c r="Q10" s="128" t="str">
        <f>Q3</f>
        <v>海芽湯</v>
      </c>
      <c r="R10" s="8" t="s">
        <v>69</v>
      </c>
      <c r="S10" s="29">
        <v>0.1</v>
      </c>
      <c r="T10" s="242" t="s">
        <v>53</v>
      </c>
      <c r="U10" s="202">
        <v>5</v>
      </c>
      <c r="V10" s="201">
        <v>2</v>
      </c>
      <c r="W10" s="202">
        <v>3</v>
      </c>
      <c r="X10" s="202">
        <v>2.8</v>
      </c>
      <c r="Y10" s="202">
        <v>751</v>
      </c>
      <c r="Z10" s="202">
        <v>332</v>
      </c>
      <c r="AA10" s="203">
        <v>235</v>
      </c>
    </row>
    <row r="11" spans="1:27">
      <c r="A11" s="252">
        <f>WEEKDAY(A10,1)</f>
        <v>2</v>
      </c>
      <c r="B11" s="8"/>
      <c r="C11" s="8"/>
      <c r="D11" s="8"/>
      <c r="E11" s="80"/>
      <c r="F11" s="8"/>
      <c r="G11" s="8" t="s">
        <v>266</v>
      </c>
      <c r="H11" s="34">
        <v>3</v>
      </c>
      <c r="I11" s="79" t="s">
        <v>53</v>
      </c>
      <c r="J11" s="8"/>
      <c r="K11" t="s">
        <v>56</v>
      </c>
      <c r="L11" s="34">
        <v>4</v>
      </c>
      <c r="M11" s="79" t="s">
        <v>53</v>
      </c>
      <c r="N11" s="370" t="s">
        <v>351</v>
      </c>
      <c r="O11" s="28">
        <v>0.05</v>
      </c>
      <c r="P11" s="32" t="s">
        <v>53</v>
      </c>
      <c r="Q11" s="72"/>
      <c r="R11" s="30" t="s">
        <v>96</v>
      </c>
      <c r="S11" s="8"/>
      <c r="T11" s="79" t="s">
        <v>53</v>
      </c>
      <c r="U11" s="8"/>
      <c r="V11" s="8"/>
      <c r="W11" s="8"/>
      <c r="X11" s="8"/>
      <c r="Y11" s="8"/>
      <c r="Z11" s="8"/>
      <c r="AA11" s="8"/>
    </row>
    <row r="12" spans="1:27">
      <c r="A12" s="116" t="str">
        <f>A3</f>
        <v>T1</v>
      </c>
      <c r="B12" s="8"/>
      <c r="C12" s="8"/>
      <c r="D12" s="8"/>
      <c r="E12" s="80"/>
      <c r="F12" s="8"/>
      <c r="G12" s="8" t="str">
        <f>$N$11</f>
        <v>薑</v>
      </c>
      <c r="H12" s="8">
        <v>1</v>
      </c>
      <c r="I12" s="79" t="s">
        <v>53</v>
      </c>
      <c r="J12" s="8"/>
      <c r="K12" s="8" t="str">
        <f>$N$11</f>
        <v>薑</v>
      </c>
      <c r="L12" s="184">
        <v>0.05</v>
      </c>
      <c r="M12" s="79" t="s">
        <v>53</v>
      </c>
      <c r="N12" s="371"/>
      <c r="O12" s="8"/>
      <c r="P12" s="8"/>
      <c r="Q12" s="72"/>
      <c r="R12" s="30" t="s">
        <v>80</v>
      </c>
      <c r="S12" s="8"/>
      <c r="T12" s="79" t="s">
        <v>53</v>
      </c>
      <c r="U12" s="8"/>
      <c r="V12" s="8"/>
      <c r="W12" s="8"/>
      <c r="X12" s="8"/>
      <c r="Y12" s="8"/>
      <c r="Z12" s="8"/>
      <c r="AA12" s="8"/>
    </row>
    <row r="13" spans="1:27">
      <c r="A13" s="80"/>
      <c r="B13" s="8"/>
      <c r="C13" s="8"/>
      <c r="D13" s="8"/>
      <c r="E13" s="80"/>
      <c r="F13" s="8"/>
      <c r="G13" s="8" t="s">
        <v>265</v>
      </c>
      <c r="I13" s="79" t="s">
        <v>53</v>
      </c>
      <c r="J13" s="8"/>
      <c r="M13" s="79" t="s">
        <v>53</v>
      </c>
      <c r="N13" s="371"/>
      <c r="O13" s="8"/>
      <c r="P13" s="8"/>
      <c r="Q13" s="72"/>
      <c r="R13" s="30"/>
      <c r="S13" s="8"/>
      <c r="T13" s="80"/>
      <c r="U13" s="8"/>
      <c r="V13" s="8"/>
      <c r="W13" s="8"/>
      <c r="X13" s="8"/>
      <c r="Y13" s="8"/>
      <c r="Z13" s="8"/>
      <c r="AA13" s="8"/>
    </row>
    <row r="14" spans="1:27">
      <c r="A14" s="80"/>
      <c r="B14" s="8"/>
      <c r="C14" s="8"/>
      <c r="D14" s="87"/>
      <c r="E14" s="88"/>
      <c r="F14" s="93"/>
      <c r="G14" s="8"/>
      <c r="H14" s="87"/>
      <c r="I14" s="152"/>
      <c r="J14" s="151"/>
      <c r="K14" s="151"/>
      <c r="L14" s="151"/>
      <c r="M14" s="152"/>
      <c r="N14" s="372"/>
      <c r="O14" s="151"/>
      <c r="P14" s="151"/>
      <c r="Q14" s="160"/>
      <c r="R14" s="151"/>
      <c r="S14" s="151"/>
      <c r="T14" s="152"/>
      <c r="U14" s="151"/>
      <c r="V14" s="151"/>
      <c r="W14" s="151"/>
      <c r="X14" s="151"/>
      <c r="Y14" s="151"/>
      <c r="Z14" s="151"/>
      <c r="AA14" s="151"/>
    </row>
    <row r="15" spans="1:27">
      <c r="A15" s="378">
        <f>國中!A14</f>
        <v>40715</v>
      </c>
      <c r="B15" s="354" t="str">
        <f>B4</f>
        <v>糙米飯</v>
      </c>
      <c r="C15" s="74" t="s">
        <v>25</v>
      </c>
      <c r="D15" s="8">
        <v>7</v>
      </c>
      <c r="E15" s="79" t="s">
        <v>53</v>
      </c>
      <c r="F15" s="8" t="str">
        <f>F4</f>
        <v>塔香豆包</v>
      </c>
      <c r="G15" s="74" t="str">
        <f>LEFT(G4,2)</f>
        <v>豆包</v>
      </c>
      <c r="H15" s="8">
        <v>6</v>
      </c>
      <c r="I15" s="79" t="s">
        <v>53</v>
      </c>
      <c r="J15" s="8" t="str">
        <f>J4</f>
        <v>清炒瓜苗</v>
      </c>
      <c r="K15" s="8" t="s">
        <v>146</v>
      </c>
      <c r="L15" s="241">
        <v>4.5</v>
      </c>
      <c r="M15" s="79" t="s">
        <v>53</v>
      </c>
      <c r="N15" s="369" t="s">
        <v>10</v>
      </c>
      <c r="O15" s="8">
        <v>7</v>
      </c>
      <c r="P15" s="32" t="s">
        <v>53</v>
      </c>
      <c r="Q15" s="72" t="str">
        <f>Q4</f>
        <v>時瓜湯</v>
      </c>
      <c r="R15" s="8" t="s">
        <v>76</v>
      </c>
      <c r="S15" s="33">
        <v>4</v>
      </c>
      <c r="T15" s="79" t="s">
        <v>53</v>
      </c>
      <c r="U15" s="196">
        <v>5.6</v>
      </c>
      <c r="V15" s="195">
        <v>1.7</v>
      </c>
      <c r="W15" s="166">
        <v>2.4</v>
      </c>
      <c r="X15" s="166">
        <v>2.8</v>
      </c>
      <c r="Y15" s="166">
        <v>741</v>
      </c>
      <c r="Z15" s="196">
        <v>363</v>
      </c>
      <c r="AA15" s="195">
        <v>249</v>
      </c>
    </row>
    <row r="16" spans="1:27">
      <c r="A16" s="252">
        <f>WEEKDAY(A15,1)</f>
        <v>3</v>
      </c>
      <c r="B16" s="8"/>
      <c r="C16" s="8" t="s">
        <v>63</v>
      </c>
      <c r="D16" s="8">
        <v>3</v>
      </c>
      <c r="E16" s="79" t="s">
        <v>53</v>
      </c>
      <c r="F16" s="8"/>
      <c r="G16" s="8" t="s">
        <v>69</v>
      </c>
      <c r="H16" s="33">
        <v>1.8</v>
      </c>
      <c r="I16" s="79" t="s">
        <v>53</v>
      </c>
      <c r="J16" s="8"/>
      <c r="K16" s="30" t="s">
        <v>56</v>
      </c>
      <c r="L16" s="29">
        <v>0.5</v>
      </c>
      <c r="M16" s="79" t="s">
        <v>53</v>
      </c>
      <c r="N16" s="8" t="str">
        <f>$N$11</f>
        <v>薑</v>
      </c>
      <c r="O16" s="28">
        <v>0.05</v>
      </c>
      <c r="P16" s="32" t="s">
        <v>53</v>
      </c>
      <c r="Q16" s="72"/>
      <c r="R16" s="30" t="s">
        <v>56</v>
      </c>
      <c r="S16" s="8">
        <v>1</v>
      </c>
      <c r="T16" s="80"/>
      <c r="U16" s="8"/>
      <c r="V16" s="8"/>
      <c r="W16" s="8"/>
      <c r="X16" s="8"/>
      <c r="Y16" s="8"/>
      <c r="Z16" s="8"/>
      <c r="AA16" s="8"/>
    </row>
    <row r="17" spans="1:27">
      <c r="A17" s="80" t="str">
        <f>A4</f>
        <v>T2</v>
      </c>
      <c r="B17" s="8"/>
      <c r="C17" s="8"/>
      <c r="D17" s="8"/>
      <c r="E17" s="80"/>
      <c r="F17" s="8"/>
      <c r="G17" s="8" t="str">
        <f>$N$11</f>
        <v>薑</v>
      </c>
      <c r="H17" s="184">
        <v>0.05</v>
      </c>
      <c r="I17" s="79" t="s">
        <v>53</v>
      </c>
      <c r="J17" s="8"/>
      <c r="K17" s="8" t="str">
        <f>$N$11</f>
        <v>薑</v>
      </c>
      <c r="L17" s="184">
        <v>0.05</v>
      </c>
      <c r="M17" s="79" t="s">
        <v>53</v>
      </c>
      <c r="N17" s="371"/>
      <c r="O17" s="8"/>
      <c r="P17" s="8"/>
      <c r="Q17" s="72"/>
      <c r="R17" s="30" t="s">
        <v>58</v>
      </c>
      <c r="S17" s="8">
        <v>1</v>
      </c>
      <c r="T17" s="80"/>
      <c r="U17" s="8"/>
      <c r="V17" s="8"/>
      <c r="W17" s="8"/>
      <c r="X17" s="8"/>
      <c r="Y17" s="8"/>
      <c r="Z17" s="8"/>
      <c r="AA17" s="8"/>
    </row>
    <row r="18" spans="1:27">
      <c r="A18" s="80"/>
      <c r="B18" s="8"/>
      <c r="C18" s="8"/>
      <c r="D18" s="8"/>
      <c r="E18" s="80"/>
      <c r="F18" s="8"/>
      <c r="G18" s="8" t="s">
        <v>70</v>
      </c>
      <c r="H18" s="8"/>
      <c r="I18" s="80"/>
      <c r="J18" s="8"/>
      <c r="M18" s="79" t="s">
        <v>53</v>
      </c>
      <c r="N18" s="371"/>
      <c r="O18" s="8"/>
      <c r="P18" s="8"/>
      <c r="Q18" s="72"/>
      <c r="R18" s="30" t="s">
        <v>80</v>
      </c>
      <c r="S18" s="8"/>
      <c r="T18" s="80"/>
      <c r="U18" s="8"/>
      <c r="V18" s="8"/>
      <c r="W18" s="8"/>
      <c r="X18" s="8"/>
      <c r="Y18" s="8"/>
      <c r="Z18" s="8"/>
      <c r="AA18" s="8"/>
    </row>
    <row r="19" spans="1:27">
      <c r="A19" s="88"/>
      <c r="B19" s="93"/>
      <c r="C19" s="87"/>
      <c r="D19" s="87"/>
      <c r="E19" s="88"/>
      <c r="F19" s="8"/>
      <c r="G19" s="8"/>
      <c r="H19" s="87"/>
      <c r="I19" s="88"/>
      <c r="J19" s="151"/>
      <c r="K19" s="8"/>
      <c r="L19" s="8"/>
      <c r="M19" s="88"/>
      <c r="N19" s="372"/>
      <c r="O19" s="151"/>
      <c r="P19" s="151"/>
      <c r="Q19" s="72"/>
      <c r="R19" s="87"/>
      <c r="S19" s="87"/>
      <c r="T19" s="152"/>
      <c r="U19" s="151"/>
      <c r="V19" s="151"/>
      <c r="W19" s="151"/>
      <c r="X19" s="151"/>
      <c r="Y19" s="151"/>
      <c r="Z19" s="151"/>
      <c r="AA19" s="151"/>
    </row>
    <row r="20" spans="1:27">
      <c r="A20" s="117">
        <f>國中!A15</f>
        <v>40716</v>
      </c>
      <c r="B20" s="8" t="str">
        <f>B5</f>
        <v>油飯特餐</v>
      </c>
      <c r="C20" s="155" t="str">
        <f>LEFT(C5,1)</f>
        <v>米</v>
      </c>
      <c r="D20" s="74">
        <v>8</v>
      </c>
      <c r="E20" s="79" t="s">
        <v>53</v>
      </c>
      <c r="F20" s="354" t="str">
        <f>F5</f>
        <v>滷蛋</v>
      </c>
      <c r="G20" s="74" t="str">
        <f>LEFT(G5,5)</f>
        <v>雞蛋</v>
      </c>
      <c r="H20" s="8">
        <v>6</v>
      </c>
      <c r="I20" s="79" t="s">
        <v>53</v>
      </c>
      <c r="J20" s="8" t="str">
        <f>J5</f>
        <v>油飯配料</v>
      </c>
      <c r="K20" s="74" t="s">
        <v>54</v>
      </c>
      <c r="L20" s="379">
        <v>1.5</v>
      </c>
      <c r="M20" s="79" t="s">
        <v>53</v>
      </c>
      <c r="N20" s="369" t="s">
        <v>10</v>
      </c>
      <c r="O20" s="8">
        <v>7</v>
      </c>
      <c r="P20" s="32" t="s">
        <v>53</v>
      </c>
      <c r="Q20" s="354" t="str">
        <f>Q5</f>
        <v>味噌湯</v>
      </c>
      <c r="R20" s="8" t="s">
        <v>69</v>
      </c>
      <c r="S20" s="29">
        <v>0.1</v>
      </c>
      <c r="T20" s="79" t="s">
        <v>53</v>
      </c>
      <c r="U20" s="203">
        <v>2.5</v>
      </c>
      <c r="V20" s="166">
        <v>1.5</v>
      </c>
      <c r="W20" s="166">
        <v>3</v>
      </c>
      <c r="X20" s="166">
        <v>2.8</v>
      </c>
      <c r="Y20" s="166">
        <v>564</v>
      </c>
      <c r="Z20" s="166">
        <v>359</v>
      </c>
      <c r="AA20" s="193">
        <v>222</v>
      </c>
    </row>
    <row r="21" spans="1:27">
      <c r="A21" s="252">
        <f>WEEKDAY(A20,1)</f>
        <v>4</v>
      </c>
      <c r="B21" s="8"/>
      <c r="C21" s="8" t="str">
        <f>RIGHT(C5,2)</f>
        <v>糯米</v>
      </c>
      <c r="D21" s="8">
        <v>3</v>
      </c>
      <c r="E21" s="79" t="s">
        <v>53</v>
      </c>
      <c r="F21" s="8"/>
      <c r="I21" s="79" t="s">
        <v>53</v>
      </c>
      <c r="J21" s="8"/>
      <c r="K21" s="30" t="s">
        <v>95</v>
      </c>
      <c r="L21" s="165">
        <v>1.5</v>
      </c>
      <c r="M21" s="79" t="s">
        <v>53</v>
      </c>
      <c r="N21" s="8" t="str">
        <f>$N$11</f>
        <v>薑</v>
      </c>
      <c r="O21" s="28">
        <v>0.05</v>
      </c>
      <c r="P21" s="32" t="s">
        <v>53</v>
      </c>
      <c r="Q21" s="72"/>
      <c r="R21" s="30" t="s">
        <v>82</v>
      </c>
      <c r="S21" s="8"/>
      <c r="T21" s="79" t="s">
        <v>53</v>
      </c>
      <c r="U21" s="8"/>
      <c r="V21" s="8"/>
      <c r="W21" s="8"/>
      <c r="X21" s="8"/>
      <c r="Y21" s="8"/>
      <c r="Z21" s="8"/>
      <c r="AA21" s="8"/>
    </row>
    <row r="22" spans="1:27">
      <c r="A22" s="80" t="str">
        <f>A5</f>
        <v>T3</v>
      </c>
      <c r="B22" s="8"/>
      <c r="C22" s="8"/>
      <c r="D22" s="8"/>
      <c r="E22" s="80"/>
      <c r="F22" s="8"/>
      <c r="I22" s="79" t="s">
        <v>53</v>
      </c>
      <c r="J22" s="8"/>
      <c r="K22" s="30" t="s">
        <v>56</v>
      </c>
      <c r="L22" s="13">
        <v>0.5</v>
      </c>
      <c r="M22" s="79" t="s">
        <v>53</v>
      </c>
      <c r="N22" s="370"/>
      <c r="O22" s="28"/>
      <c r="P22" s="32"/>
      <c r="Q22" s="72"/>
      <c r="R22" s="30" t="s">
        <v>80</v>
      </c>
      <c r="S22" s="13">
        <v>0.02</v>
      </c>
      <c r="T22" s="79" t="s">
        <v>53</v>
      </c>
      <c r="U22" s="8"/>
      <c r="V22" s="8"/>
      <c r="W22" s="8"/>
      <c r="X22" s="8"/>
      <c r="Y22" s="8"/>
      <c r="Z22" s="8"/>
      <c r="AA22" s="8"/>
    </row>
    <row r="23" spans="1:27">
      <c r="A23" s="80"/>
      <c r="B23" s="8"/>
      <c r="C23" s="8"/>
      <c r="D23" s="8"/>
      <c r="E23" s="80"/>
      <c r="F23" s="8"/>
      <c r="I23" s="79" t="s">
        <v>53</v>
      </c>
      <c r="J23" s="8"/>
      <c r="K23" s="30" t="s">
        <v>65</v>
      </c>
      <c r="L23" s="184">
        <v>0.05</v>
      </c>
      <c r="M23" s="79"/>
      <c r="N23" s="370"/>
      <c r="O23" s="28"/>
      <c r="P23" s="32"/>
      <c r="Q23" s="72"/>
      <c r="T23" s="79" t="s">
        <v>53</v>
      </c>
      <c r="U23" s="8"/>
      <c r="V23" s="8"/>
      <c r="W23" s="8"/>
      <c r="X23" s="8"/>
      <c r="Y23" s="8"/>
      <c r="Z23" s="8"/>
      <c r="AA23" s="8"/>
    </row>
    <row r="24" spans="1:27">
      <c r="A24" s="80"/>
      <c r="B24" s="8"/>
      <c r="C24" s="8"/>
      <c r="D24" s="8"/>
      <c r="E24" s="80"/>
      <c r="F24" s="8"/>
      <c r="I24" s="80"/>
      <c r="J24" s="8"/>
      <c r="K24" s="8" t="str">
        <f>$N$11</f>
        <v>薑</v>
      </c>
      <c r="L24" s="184">
        <v>0.05</v>
      </c>
      <c r="M24" s="79" t="s">
        <v>53</v>
      </c>
      <c r="N24" s="371"/>
      <c r="O24" s="8"/>
      <c r="P24" s="8"/>
      <c r="Q24" s="72"/>
      <c r="R24" s="30"/>
      <c r="S24" s="185"/>
      <c r="T24" s="79" t="s">
        <v>53</v>
      </c>
      <c r="U24" s="8"/>
      <c r="V24" s="8"/>
      <c r="W24" s="8"/>
      <c r="X24" s="8"/>
      <c r="Y24" s="8"/>
      <c r="Z24" s="8"/>
      <c r="AA24" s="8"/>
    </row>
    <row r="25" spans="1:27">
      <c r="A25" s="88"/>
      <c r="B25" s="8"/>
      <c r="C25" s="8"/>
      <c r="D25" s="87"/>
      <c r="E25" s="80"/>
      <c r="F25" s="93"/>
      <c r="G25" s="87"/>
      <c r="H25" s="151"/>
      <c r="I25" s="152"/>
      <c r="J25" s="151"/>
      <c r="K25" s="151"/>
      <c r="L25" s="151"/>
      <c r="M25" s="152"/>
      <c r="N25" s="372"/>
      <c r="O25" s="151"/>
      <c r="P25" s="151"/>
      <c r="Q25" s="72"/>
      <c r="R25" s="88"/>
      <c r="S25" s="87"/>
      <c r="T25" s="79" t="s">
        <v>53</v>
      </c>
      <c r="U25" s="8"/>
      <c r="V25" s="8"/>
      <c r="W25" s="8"/>
      <c r="X25" s="8"/>
      <c r="Y25" s="8"/>
      <c r="Z25" s="8"/>
      <c r="AA25" s="8"/>
    </row>
    <row r="26" spans="1:27">
      <c r="A26" s="117">
        <f>國中!A16</f>
        <v>40717</v>
      </c>
      <c r="B26" s="354" t="str">
        <f>B6</f>
        <v>糙米飯</v>
      </c>
      <c r="C26" s="74" t="s">
        <v>25</v>
      </c>
      <c r="D26" s="8">
        <v>7</v>
      </c>
      <c r="E26" s="284" t="s">
        <v>53</v>
      </c>
      <c r="F26" s="8" t="str">
        <f>F6</f>
        <v>鐵板油腐</v>
      </c>
      <c r="G26" s="8" t="str">
        <f>LEFT(G6,4)</f>
        <v xml:space="preserve">油豆腐 </v>
      </c>
      <c r="H26" s="8">
        <v>9</v>
      </c>
      <c r="I26" s="79" t="s">
        <v>53</v>
      </c>
      <c r="J26" s="8" t="str">
        <f>J6</f>
        <v>脆拌海帶</v>
      </c>
      <c r="K26" s="30" t="s">
        <v>270</v>
      </c>
      <c r="L26" s="118">
        <v>2</v>
      </c>
      <c r="M26" s="79" t="s">
        <v>53</v>
      </c>
      <c r="N26" s="369" t="s">
        <v>10</v>
      </c>
      <c r="O26" s="8">
        <v>7</v>
      </c>
      <c r="P26" s="32" t="s">
        <v>53</v>
      </c>
      <c r="Q26" s="354" t="str">
        <f>Q6</f>
        <v>粉圓甜湯</v>
      </c>
      <c r="R26" s="8" t="s">
        <v>119</v>
      </c>
      <c r="S26" s="8">
        <v>2</v>
      </c>
      <c r="T26" s="374" t="s">
        <v>53</v>
      </c>
      <c r="U26" s="191">
        <v>5.2</v>
      </c>
      <c r="V26" s="52">
        <v>2.8</v>
      </c>
      <c r="W26" s="52">
        <v>1.5</v>
      </c>
      <c r="X26" s="166">
        <v>2.9</v>
      </c>
      <c r="Y26" s="166">
        <v>745</v>
      </c>
      <c r="Z26" s="166">
        <v>359</v>
      </c>
      <c r="AA26" s="166">
        <v>222</v>
      </c>
    </row>
    <row r="27" spans="1:27">
      <c r="A27" s="252">
        <f>WEEKDAY(A26,1)</f>
        <v>5</v>
      </c>
      <c r="B27" s="8"/>
      <c r="C27" s="8" t="s">
        <v>63</v>
      </c>
      <c r="D27" s="8">
        <v>3</v>
      </c>
      <c r="E27" s="79" t="s">
        <v>53</v>
      </c>
      <c r="F27" s="8"/>
      <c r="G27" s="30" t="s">
        <v>263</v>
      </c>
      <c r="H27" s="34">
        <v>1</v>
      </c>
      <c r="I27" s="79" t="s">
        <v>53</v>
      </c>
      <c r="J27" s="8"/>
      <c r="K27" s="30" t="s">
        <v>261</v>
      </c>
      <c r="L27" s="382">
        <v>0.3</v>
      </c>
      <c r="M27" s="79" t="s">
        <v>53</v>
      </c>
      <c r="N27" s="8" t="str">
        <f>$N$11</f>
        <v>薑</v>
      </c>
      <c r="O27" s="28">
        <v>0.05</v>
      </c>
      <c r="P27" s="32" t="s">
        <v>53</v>
      </c>
      <c r="Q27" s="72"/>
      <c r="R27" s="30" t="s">
        <v>77</v>
      </c>
      <c r="S27" s="30">
        <v>1</v>
      </c>
      <c r="T27" s="79" t="s">
        <v>53</v>
      </c>
      <c r="U27" s="8"/>
      <c r="V27" s="8"/>
      <c r="W27" s="8"/>
      <c r="X27" s="8"/>
      <c r="Y27" s="8"/>
      <c r="Z27" s="8"/>
      <c r="AA27" s="8"/>
    </row>
    <row r="28" spans="1:27">
      <c r="A28" s="80" t="str">
        <f>A5</f>
        <v>T3</v>
      </c>
      <c r="B28" s="8"/>
      <c r="C28" s="8"/>
      <c r="D28" s="8"/>
      <c r="E28" s="79"/>
      <c r="F28" s="8"/>
      <c r="G28" s="30" t="s">
        <v>264</v>
      </c>
      <c r="H28" s="8">
        <v>0.05</v>
      </c>
      <c r="I28" s="79" t="s">
        <v>53</v>
      </c>
      <c r="J28" s="8"/>
      <c r="K28" s="30"/>
      <c r="L28" s="82"/>
      <c r="M28" s="79" t="s">
        <v>53</v>
      </c>
      <c r="N28" s="370"/>
      <c r="O28" s="28"/>
      <c r="P28" s="32"/>
      <c r="Q28" s="72"/>
      <c r="T28" s="80"/>
      <c r="U28" s="8"/>
      <c r="V28" s="8"/>
      <c r="W28" s="8"/>
      <c r="X28" s="8"/>
      <c r="Y28" s="8"/>
      <c r="Z28" s="8"/>
      <c r="AA28" s="8"/>
    </row>
    <row r="29" spans="1:27">
      <c r="A29" s="80"/>
      <c r="B29" s="8"/>
      <c r="C29" s="8"/>
      <c r="D29" s="8"/>
      <c r="E29" s="79"/>
      <c r="F29" s="8"/>
      <c r="G29" s="8" t="str">
        <f>$N$11</f>
        <v>薑</v>
      </c>
      <c r="I29" s="79"/>
      <c r="J29" s="8"/>
      <c r="K29" s="8" t="str">
        <f>$N$11</f>
        <v>薑</v>
      </c>
      <c r="L29" s="185">
        <v>0.05</v>
      </c>
      <c r="M29" s="79" t="s">
        <v>53</v>
      </c>
      <c r="N29" s="370"/>
      <c r="O29" s="28"/>
      <c r="P29" s="32"/>
      <c r="Q29" s="72"/>
      <c r="T29" s="80"/>
      <c r="U29" s="8"/>
      <c r="V29" s="8"/>
      <c r="W29" s="8"/>
      <c r="X29" s="8"/>
      <c r="Y29" s="8"/>
      <c r="Z29" s="8"/>
      <c r="AA29" s="8"/>
    </row>
    <row r="30" spans="1:27">
      <c r="A30" s="80"/>
      <c r="B30" s="8"/>
      <c r="C30" s="8"/>
      <c r="D30" s="8"/>
      <c r="E30" s="79"/>
      <c r="F30" s="8"/>
      <c r="I30" s="80"/>
      <c r="J30" s="8"/>
      <c r="N30" s="370"/>
      <c r="O30" s="28"/>
      <c r="P30" s="32"/>
      <c r="Q30" s="72"/>
      <c r="T30" s="80"/>
      <c r="U30" s="8"/>
      <c r="V30" s="8"/>
      <c r="W30" s="8"/>
      <c r="X30" s="8"/>
      <c r="Y30" s="8"/>
      <c r="Z30" s="8"/>
      <c r="AA30" s="8"/>
    </row>
    <row r="31" spans="1:27">
      <c r="A31" s="80"/>
      <c r="B31" s="93"/>
      <c r="C31" s="87"/>
      <c r="D31" s="8"/>
      <c r="E31" s="80"/>
      <c r="F31" s="151"/>
      <c r="G31" s="87"/>
      <c r="H31" s="8"/>
      <c r="I31" s="152"/>
      <c r="J31" s="151"/>
      <c r="K31" s="87"/>
      <c r="L31" s="87"/>
      <c r="M31" s="80"/>
      <c r="N31" s="371"/>
      <c r="O31" s="151"/>
      <c r="P31" s="151"/>
      <c r="Q31" s="93"/>
      <c r="R31" s="8"/>
      <c r="S31" s="87"/>
      <c r="T31" s="88"/>
      <c r="U31" s="151"/>
      <c r="V31" s="151"/>
      <c r="W31" s="151"/>
      <c r="X31" s="151"/>
      <c r="Y31" s="151"/>
      <c r="Z31" s="151"/>
      <c r="AA31" s="151"/>
    </row>
    <row r="32" spans="1:27">
      <c r="A32" s="378">
        <f>國中!A17</f>
        <v>40718</v>
      </c>
      <c r="B32" s="8" t="str">
        <f>B7</f>
        <v>紫米飯</v>
      </c>
      <c r="C32" s="156" t="str">
        <f>C3</f>
        <v>米</v>
      </c>
      <c r="D32" s="377">
        <v>10</v>
      </c>
      <c r="E32" s="284" t="s">
        <v>53</v>
      </c>
      <c r="F32" s="8" t="str">
        <f>F7</f>
        <v>醬瓜麵腸</v>
      </c>
      <c r="G32" s="8" t="s">
        <v>68</v>
      </c>
      <c r="H32" s="376">
        <v>9</v>
      </c>
      <c r="I32" s="79" t="s">
        <v>53</v>
      </c>
      <c r="J32" s="8" t="str">
        <f>J7</f>
        <v>螞蟻上樹</v>
      </c>
      <c r="K32" s="8" t="s">
        <v>54</v>
      </c>
      <c r="L32" s="182">
        <v>1</v>
      </c>
      <c r="M32" s="284" t="s">
        <v>53</v>
      </c>
      <c r="N32" s="375" t="str">
        <f>N7</f>
        <v>有機</v>
      </c>
      <c r="O32" s="8">
        <v>7</v>
      </c>
      <c r="P32" s="32" t="s">
        <v>53</v>
      </c>
      <c r="Q32" s="72" t="str">
        <f>Q7</f>
        <v>時蔬湯</v>
      </c>
      <c r="R32" s="8" t="s">
        <v>88</v>
      </c>
      <c r="S32" s="33">
        <v>3</v>
      </c>
      <c r="T32" s="79" t="s">
        <v>53</v>
      </c>
      <c r="U32" s="195">
        <v>5.4</v>
      </c>
      <c r="V32" s="166">
        <v>1.9</v>
      </c>
      <c r="W32" s="166">
        <v>2.6</v>
      </c>
      <c r="X32" s="166">
        <v>2.8</v>
      </c>
      <c r="Y32" s="166">
        <v>747</v>
      </c>
      <c r="Z32" s="166">
        <v>331</v>
      </c>
      <c r="AA32" s="193">
        <v>228</v>
      </c>
    </row>
    <row r="33" spans="1:28">
      <c r="A33" s="252">
        <f>WEEKDAY(A32,1)</f>
        <v>6</v>
      </c>
      <c r="B33" s="8"/>
      <c r="C33" s="8" t="str">
        <f>LEFT(B32,2)</f>
        <v>紫米</v>
      </c>
      <c r="D33" s="29">
        <v>0.4</v>
      </c>
      <c r="E33" s="79" t="s">
        <v>53</v>
      </c>
      <c r="F33" s="8"/>
      <c r="G33" s="8" t="s">
        <v>267</v>
      </c>
      <c r="H33" s="34">
        <v>2</v>
      </c>
      <c r="I33" s="79" t="s">
        <v>53</v>
      </c>
      <c r="J33" s="8"/>
      <c r="K33" s="30" t="s">
        <v>67</v>
      </c>
      <c r="L33" s="8">
        <v>1</v>
      </c>
      <c r="M33" s="79" t="s">
        <v>53</v>
      </c>
      <c r="N33" s="8" t="str">
        <f>$N$11</f>
        <v>薑</v>
      </c>
      <c r="O33" s="28">
        <v>0.05</v>
      </c>
      <c r="P33" s="32" t="s">
        <v>53</v>
      </c>
      <c r="Q33" s="72"/>
      <c r="R33" s="30" t="s">
        <v>56</v>
      </c>
      <c r="S33" s="8">
        <v>0.5</v>
      </c>
      <c r="T33" s="79" t="s">
        <v>53</v>
      </c>
      <c r="U33" s="8"/>
      <c r="V33" s="8"/>
      <c r="W33" s="8"/>
      <c r="X33" s="8"/>
      <c r="Y33" s="8"/>
      <c r="Z33" s="8"/>
      <c r="AA33" s="8"/>
    </row>
    <row r="34" spans="1:28">
      <c r="A34" s="80" t="str">
        <f>A7</f>
        <v>T5</v>
      </c>
      <c r="B34" s="8"/>
      <c r="C34" s="8"/>
      <c r="D34" s="8"/>
      <c r="E34" s="80"/>
      <c r="F34" s="8"/>
      <c r="G34" s="30" t="s">
        <v>56</v>
      </c>
      <c r="H34" s="8">
        <v>1</v>
      </c>
      <c r="I34" s="80"/>
      <c r="J34" s="8"/>
      <c r="K34" s="30" t="s">
        <v>56</v>
      </c>
      <c r="L34" s="30">
        <v>1</v>
      </c>
      <c r="M34" s="79" t="s">
        <v>53</v>
      </c>
      <c r="N34" s="371"/>
      <c r="O34" s="8"/>
      <c r="P34" s="8"/>
      <c r="Q34" s="72"/>
      <c r="R34" s="30" t="s">
        <v>58</v>
      </c>
      <c r="S34" s="8">
        <v>1</v>
      </c>
      <c r="T34" s="79" t="s">
        <v>53</v>
      </c>
      <c r="U34" s="8"/>
      <c r="V34" s="8"/>
      <c r="W34" s="8"/>
      <c r="X34" s="8"/>
      <c r="Y34" s="8"/>
      <c r="Z34" s="8"/>
      <c r="AA34" s="8"/>
    </row>
    <row r="35" spans="1:28">
      <c r="A35" s="80"/>
      <c r="B35" s="8"/>
      <c r="C35" s="8"/>
      <c r="D35" s="8"/>
      <c r="E35" s="80"/>
      <c r="F35" s="8"/>
      <c r="G35" s="8" t="str">
        <f>$N$11</f>
        <v>薑</v>
      </c>
      <c r="H35" s="184">
        <v>0.05</v>
      </c>
      <c r="I35" s="80"/>
      <c r="J35" s="8"/>
      <c r="K35" s="30" t="s">
        <v>66</v>
      </c>
      <c r="L35" s="298">
        <v>0.01</v>
      </c>
      <c r="M35" s="80"/>
      <c r="N35" s="371"/>
      <c r="O35" s="8"/>
      <c r="P35" s="8"/>
      <c r="Q35" s="72"/>
      <c r="R35" s="30" t="s">
        <v>80</v>
      </c>
      <c r="S35" s="8">
        <v>0.02</v>
      </c>
      <c r="T35" s="80"/>
      <c r="U35" s="8"/>
      <c r="V35" s="8"/>
      <c r="W35" s="8"/>
      <c r="X35" s="8"/>
      <c r="Y35" s="8"/>
      <c r="Z35" s="8"/>
      <c r="AA35" s="8"/>
    </row>
    <row r="36" spans="1:28">
      <c r="A36" s="80"/>
      <c r="B36" s="8"/>
      <c r="C36" s="8"/>
      <c r="D36" s="8"/>
      <c r="E36" s="80"/>
      <c r="F36" s="8"/>
      <c r="G36" s="30"/>
      <c r="H36" s="8"/>
      <c r="I36" s="80"/>
      <c r="J36" s="8"/>
      <c r="K36" s="8" t="str">
        <f>$N$11</f>
        <v>薑</v>
      </c>
      <c r="L36" s="184">
        <v>0.05</v>
      </c>
      <c r="M36" s="80"/>
      <c r="N36" s="371"/>
      <c r="O36" s="8"/>
      <c r="P36" s="8"/>
      <c r="Q36" s="72"/>
      <c r="R36" s="8"/>
      <c r="S36" s="8"/>
      <c r="T36" s="80"/>
      <c r="U36" s="8"/>
      <c r="V36" s="8"/>
      <c r="W36" s="8"/>
      <c r="X36" s="8"/>
      <c r="Y36" s="8"/>
      <c r="Z36" s="8"/>
      <c r="AA36" s="8"/>
      <c r="AB36" s="8"/>
    </row>
    <row r="37" spans="1:28">
      <c r="AA37" s="8"/>
    </row>
  </sheetData>
  <mergeCells count="15">
    <mergeCell ref="G7:I7"/>
    <mergeCell ref="K7:M7"/>
    <mergeCell ref="R7:T7"/>
    <mergeCell ref="G5:I5"/>
    <mergeCell ref="K5:M5"/>
    <mergeCell ref="R5:T5"/>
    <mergeCell ref="G6:I6"/>
    <mergeCell ref="K6:M6"/>
    <mergeCell ref="R6:T6"/>
    <mergeCell ref="G3:I3"/>
    <mergeCell ref="K3:M3"/>
    <mergeCell ref="R3:T3"/>
    <mergeCell ref="G4:I4"/>
    <mergeCell ref="K4:M4"/>
    <mergeCell ref="R4:T4"/>
  </mergeCells>
  <phoneticPr fontId="1" type="noConversion"/>
  <pageMargins left="0" right="0" top="0" bottom="0" header="0" footer="0"/>
  <pageSetup paperSize="9" scale="88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1"/>
  <sheetViews>
    <sheetView tabSelected="1" view="pageBreakPreview" zoomScale="110" zoomScaleNormal="100" zoomScaleSheetLayoutView="110" workbookViewId="0">
      <selection activeCell="N1" sqref="N1:Q1048576"/>
    </sheetView>
  </sheetViews>
  <sheetFormatPr defaultRowHeight="16.5"/>
  <cols>
    <col min="1" max="1" width="4.875" customWidth="1"/>
    <col min="3" max="3" width="8.875" customWidth="1"/>
    <col min="4" max="4" width="2.75" customWidth="1"/>
    <col min="5" max="5" width="2.625" customWidth="1"/>
    <col min="6" max="6" width="9.5" customWidth="1"/>
    <col min="7" max="7" width="10.625" customWidth="1"/>
    <col min="8" max="8" width="4.875" customWidth="1"/>
    <col min="9" max="9" width="2.625" customWidth="1"/>
    <col min="10" max="10" width="9.25" customWidth="1"/>
    <col min="11" max="11" width="10.75" customWidth="1"/>
    <col min="12" max="12" width="4.875" customWidth="1"/>
    <col min="13" max="13" width="3" customWidth="1"/>
    <col min="14" max="14" width="4.25" customWidth="1"/>
    <col min="15" max="15" width="2.875" hidden="1" customWidth="1"/>
    <col min="16" max="16" width="2.75" hidden="1" customWidth="1"/>
    <col min="18" max="18" width="9.375" customWidth="1"/>
    <col min="19" max="19" width="3.375" customWidth="1"/>
    <col min="20" max="20" width="2.625" customWidth="1"/>
    <col min="21" max="22" width="3.125" customWidth="1"/>
    <col min="23" max="23" width="2.75" customWidth="1"/>
    <col min="24" max="24" width="3.25" customWidth="1"/>
    <col min="25" max="25" width="2.875" customWidth="1"/>
    <col min="26" max="26" width="2.75" customWidth="1"/>
    <col min="27" max="27" width="2.625" customWidth="1"/>
  </cols>
  <sheetData>
    <row r="1" spans="1:36">
      <c r="A1">
        <v>110</v>
      </c>
      <c r="B1" t="s">
        <v>49</v>
      </c>
      <c r="C1" t="str">
        <f>國中!H1</f>
        <v>國民中學</v>
      </c>
      <c r="E1" t="str">
        <f>國中!K1</f>
        <v>素食菜單</v>
      </c>
      <c r="G1" t="s">
        <v>235</v>
      </c>
      <c r="I1" s="8"/>
    </row>
    <row r="2" spans="1:36">
      <c r="A2" s="39" t="s">
        <v>20</v>
      </c>
      <c r="B2" s="37" t="s">
        <v>2</v>
      </c>
      <c r="C2" s="228" t="s">
        <v>3</v>
      </c>
      <c r="D2" s="212"/>
      <c r="E2" s="210"/>
      <c r="F2" s="37" t="s">
        <v>4</v>
      </c>
      <c r="G2" s="230" t="s">
        <v>5</v>
      </c>
      <c r="H2" s="231"/>
      <c r="I2" s="180"/>
      <c r="J2" s="37" t="s">
        <v>6</v>
      </c>
      <c r="K2" s="228" t="s">
        <v>7</v>
      </c>
      <c r="L2" s="212"/>
      <c r="M2" s="210"/>
      <c r="N2" s="224" t="s">
        <v>10</v>
      </c>
      <c r="O2" s="215"/>
      <c r="P2" s="216"/>
      <c r="Q2" s="40" t="s">
        <v>11</v>
      </c>
      <c r="R2" s="232" t="s">
        <v>12</v>
      </c>
      <c r="S2" s="181"/>
      <c r="T2" s="180"/>
    </row>
    <row r="3" spans="1:36" ht="28.5" customHeight="1">
      <c r="A3" s="47" t="str">
        <f>國中!C18</f>
        <v>A1</v>
      </c>
      <c r="B3" s="227" t="str">
        <f>國中!D18</f>
        <v>白米飯</v>
      </c>
      <c r="C3" s="229" t="str">
        <f>國中!E18</f>
        <v>米</v>
      </c>
      <c r="D3" s="221"/>
      <c r="E3" s="222"/>
      <c r="F3" s="49" t="str">
        <f>國中!F18</f>
        <v>黑椒毛豆</v>
      </c>
      <c r="G3" s="414" t="str">
        <f>國中!G18</f>
        <v>毛豆 黑胡椒粒</v>
      </c>
      <c r="H3" s="407"/>
      <c r="I3" s="408"/>
      <c r="J3" s="225" t="str">
        <f>國中!H18</f>
        <v>蜜汁豆干</v>
      </c>
      <c r="K3" s="415" t="str">
        <f>國中!I18</f>
        <v>豆干 滷包</v>
      </c>
      <c r="L3" s="410"/>
      <c r="M3" s="411"/>
      <c r="N3" s="224" t="s">
        <v>10</v>
      </c>
      <c r="O3" s="215"/>
      <c r="P3" s="216"/>
      <c r="Q3" s="225" t="str">
        <f>國中!N18</f>
        <v>蘿蔔湯</v>
      </c>
      <c r="R3" s="416" t="str">
        <f>國中!O18</f>
        <v>白蘿蔔 紅蘿蔔</v>
      </c>
      <c r="S3" s="412"/>
      <c r="T3" s="413"/>
    </row>
    <row r="4" spans="1:36" ht="31.5" customHeight="1">
      <c r="A4" s="47" t="str">
        <f>國中!C19</f>
        <v>A2</v>
      </c>
      <c r="B4" s="227" t="str">
        <f>國中!D19</f>
        <v>糙米飯</v>
      </c>
      <c r="C4" s="229" t="str">
        <f>國中!E19</f>
        <v>米 糙米</v>
      </c>
      <c r="D4" s="221"/>
      <c r="E4" s="222"/>
      <c r="F4" s="49" t="str">
        <f>國中!F19</f>
        <v>鮮菇麵筋</v>
      </c>
      <c r="G4" s="414" t="str">
        <f>國中!G19</f>
        <v>鮮菇 麵筋 薑</v>
      </c>
      <c r="H4" s="407"/>
      <c r="I4" s="408"/>
      <c r="J4" s="225" t="str">
        <f>國中!H19</f>
        <v>豆皮芽菜</v>
      </c>
      <c r="K4" s="415" t="str">
        <f>國中!I19</f>
        <v>豆皮 豆芽菜 乾香菇 薑</v>
      </c>
      <c r="L4" s="410"/>
      <c r="M4" s="411"/>
      <c r="N4" s="224" t="s">
        <v>10</v>
      </c>
      <c r="O4" s="215"/>
      <c r="P4" s="216"/>
      <c r="Q4" s="225" t="str">
        <f>國中!N19</f>
        <v>味噌湯</v>
      </c>
      <c r="R4" s="416" t="str">
        <f>國中!O19</f>
        <v>乾海帶 味噌</v>
      </c>
      <c r="S4" s="412"/>
      <c r="T4" s="413"/>
    </row>
    <row r="5" spans="1:36" ht="36" customHeight="1">
      <c r="A5" s="47" t="str">
        <f>國中!C20</f>
        <v>A3</v>
      </c>
      <c r="B5" s="227" t="str">
        <f>國中!D20</f>
        <v>麵食特餐</v>
      </c>
      <c r="C5" s="229" t="str">
        <f>國中!E20</f>
        <v>義大利麵</v>
      </c>
      <c r="D5" s="221"/>
      <c r="E5" s="222"/>
      <c r="F5" s="49" t="str">
        <f>國中!F20</f>
        <v>茄汁絞若</v>
      </c>
      <c r="G5" s="414" t="str">
        <f>國中!G20</f>
        <v>素絞肉 洋芋 紅蘿蔔 蕃茄醬</v>
      </c>
      <c r="H5" s="407"/>
      <c r="I5" s="408"/>
      <c r="J5" s="225" t="str">
        <f>國中!H20</f>
        <v>清炒花椰</v>
      </c>
      <c r="K5" s="415" t="str">
        <f>國中!I20</f>
        <v>冷凍花椰菜 胡蘿蔔 薑</v>
      </c>
      <c r="L5" s="410"/>
      <c r="M5" s="411"/>
      <c r="N5" s="224" t="s">
        <v>10</v>
      </c>
      <c r="O5" s="215"/>
      <c r="P5" s="216"/>
      <c r="Q5" s="225" t="str">
        <f>國中!N20</f>
        <v>玉米濃湯</v>
      </c>
      <c r="R5" s="416" t="str">
        <f>國中!O20</f>
        <v>蛋 玉米粒 玉米醬罐頭 玉米濃湯粉</v>
      </c>
      <c r="S5" s="412"/>
      <c r="T5" s="413"/>
    </row>
    <row r="6" spans="1:36" ht="36" customHeight="1">
      <c r="A6" s="47" t="str">
        <f>國中!C21</f>
        <v>A4</v>
      </c>
      <c r="B6" s="227" t="str">
        <f>國中!D21</f>
        <v>白米飯</v>
      </c>
      <c r="C6" s="229" t="str">
        <f>國中!E21</f>
        <v>米</v>
      </c>
      <c r="D6" s="221"/>
      <c r="E6" s="222"/>
      <c r="F6" s="49" t="str">
        <f>國中!F21</f>
        <v>滷蛋</v>
      </c>
      <c r="G6" s="414" t="str">
        <f>國中!G21</f>
        <v>雞蛋</v>
      </c>
      <c r="H6" s="407"/>
      <c r="I6" s="408"/>
      <c r="J6" s="225" t="str">
        <f>國中!H21</f>
        <v>脆拌海帶</v>
      </c>
      <c r="K6" s="415" t="str">
        <f>國中!I21</f>
        <v>海帶 豆皮 薑</v>
      </c>
      <c r="L6" s="410"/>
      <c r="M6" s="411"/>
      <c r="N6" s="224" t="s">
        <v>10</v>
      </c>
      <c r="O6" s="215"/>
      <c r="P6" s="216"/>
      <c r="Q6" s="225" t="str">
        <f>國中!N21</f>
        <v>仙草甜湯</v>
      </c>
      <c r="R6" s="416" t="str">
        <f>國中!O21</f>
        <v>仙草汁 紅砂糖</v>
      </c>
      <c r="S6" s="412"/>
      <c r="T6" s="413"/>
    </row>
    <row r="7" spans="1:36">
      <c r="A7" s="8"/>
      <c r="B7" s="226" t="s">
        <v>52</v>
      </c>
      <c r="C7" s="26" t="s">
        <v>359</v>
      </c>
      <c r="D7" s="22"/>
      <c r="E7" s="22"/>
      <c r="H7" s="8"/>
      <c r="I7" s="8" t="str">
        <f>國中R!I8</f>
        <v>其中每周供應特餐一次，當日主食及副菜一得混搭供應，國中4菜1湯，國小3菜1湯</v>
      </c>
      <c r="J7" s="233"/>
      <c r="U7" s="151"/>
      <c r="V7" s="151"/>
      <c r="W7" s="151"/>
      <c r="X7" s="151"/>
      <c r="Y7" s="151"/>
      <c r="Z7" s="151"/>
      <c r="AA7" s="151"/>
    </row>
    <row r="8" spans="1:36" ht="24.75">
      <c r="A8" s="300" t="s">
        <v>20</v>
      </c>
      <c r="B8" s="171" t="s">
        <v>2</v>
      </c>
      <c r="C8" s="172"/>
      <c r="D8" s="173"/>
      <c r="E8" s="174"/>
      <c r="F8" s="171" t="s">
        <v>4</v>
      </c>
      <c r="G8" s="173"/>
      <c r="H8" s="173"/>
      <c r="I8" s="174"/>
      <c r="J8" s="171" t="s">
        <v>6</v>
      </c>
      <c r="K8" s="173"/>
      <c r="L8" s="173"/>
      <c r="M8" s="174"/>
      <c r="N8" s="176" t="s">
        <v>10</v>
      </c>
      <c r="O8" s="173"/>
      <c r="P8" s="174"/>
      <c r="Q8" s="177" t="s">
        <v>11</v>
      </c>
      <c r="R8" s="173"/>
      <c r="S8" s="173"/>
      <c r="T8" s="237"/>
      <c r="U8" s="238" t="s">
        <v>13</v>
      </c>
      <c r="V8" s="200" t="s">
        <v>61</v>
      </c>
      <c r="W8" s="199" t="s">
        <v>15</v>
      </c>
      <c r="X8" s="200" t="s">
        <v>18</v>
      </c>
      <c r="Y8" s="199" t="s">
        <v>19</v>
      </c>
      <c r="Z8" s="168" t="s">
        <v>59</v>
      </c>
      <c r="AA8" s="236" t="s">
        <v>60</v>
      </c>
    </row>
    <row r="9" spans="1:36">
      <c r="A9" s="69">
        <f>國中!A18</f>
        <v>40721</v>
      </c>
      <c r="B9" s="70" t="str">
        <f>B3</f>
        <v>白米飯</v>
      </c>
      <c r="C9" s="22" t="str">
        <f>C3</f>
        <v>米</v>
      </c>
      <c r="D9" s="71">
        <v>10</v>
      </c>
      <c r="E9" s="168" t="s">
        <v>53</v>
      </c>
      <c r="F9" s="170" t="str">
        <f>F3</f>
        <v>黑椒毛豆</v>
      </c>
      <c r="G9" s="155" t="str">
        <f>LEFT(G3,2)</f>
        <v>毛豆</v>
      </c>
      <c r="H9" s="33">
        <v>6</v>
      </c>
      <c r="I9" s="168" t="s">
        <v>53</v>
      </c>
      <c r="J9" s="170" t="str">
        <f>J3</f>
        <v>蜜汁豆干</v>
      </c>
      <c r="K9" s="8" t="str">
        <f>LEFT(K3,3)</f>
        <v xml:space="preserve">豆干 </v>
      </c>
      <c r="L9" s="33">
        <v>4.5</v>
      </c>
      <c r="M9" s="168" t="s">
        <v>53</v>
      </c>
      <c r="N9" s="161" t="s">
        <v>10</v>
      </c>
      <c r="O9" s="8">
        <v>7</v>
      </c>
      <c r="P9" s="168" t="s">
        <v>53</v>
      </c>
      <c r="Q9" s="157" t="str">
        <f>Q3</f>
        <v>蘿蔔湯</v>
      </c>
      <c r="R9" s="8" t="s">
        <v>74</v>
      </c>
      <c r="S9" s="33">
        <v>3</v>
      </c>
      <c r="T9" s="187" t="s">
        <v>53</v>
      </c>
      <c r="U9" s="198">
        <v>5.4</v>
      </c>
      <c r="V9" s="198">
        <v>2</v>
      </c>
      <c r="W9" s="198">
        <v>1.6</v>
      </c>
      <c r="X9" s="198">
        <v>2.5</v>
      </c>
      <c r="Y9" s="198">
        <v>705</v>
      </c>
      <c r="Z9" s="198">
        <v>330</v>
      </c>
      <c r="AA9" s="197">
        <v>176</v>
      </c>
    </row>
    <row r="10" spans="1:36">
      <c r="A10" s="169">
        <f>WEEKDAY(A9,1)</f>
        <v>2</v>
      </c>
      <c r="B10" s="8"/>
      <c r="C10" s="8"/>
      <c r="D10" s="8"/>
      <c r="E10" s="68"/>
      <c r="F10" s="8"/>
      <c r="G10" t="s">
        <v>73</v>
      </c>
      <c r="H10" s="33">
        <v>3</v>
      </c>
      <c r="I10" s="168" t="s">
        <v>53</v>
      </c>
      <c r="J10" s="8"/>
      <c r="K10" t="s">
        <v>257</v>
      </c>
      <c r="M10" s="168" t="s">
        <v>53</v>
      </c>
      <c r="N10" s="162" t="s">
        <v>351</v>
      </c>
      <c r="O10" s="28">
        <v>0.05</v>
      </c>
      <c r="P10" s="168" t="s">
        <v>53</v>
      </c>
      <c r="Q10" s="158"/>
      <c r="R10" s="30" t="s">
        <v>56</v>
      </c>
      <c r="S10" s="8">
        <v>1</v>
      </c>
      <c r="T10" s="168" t="s">
        <v>53</v>
      </c>
      <c r="U10" s="8"/>
      <c r="V10" s="8"/>
      <c r="W10" s="8"/>
      <c r="X10" s="8"/>
      <c r="Y10" s="8"/>
      <c r="Z10" s="8"/>
      <c r="AA10" s="27"/>
      <c r="AD10" s="31">
        <v>5.2</v>
      </c>
      <c r="AE10" s="31">
        <v>2.1</v>
      </c>
      <c r="AF10" s="31">
        <v>3.2</v>
      </c>
      <c r="AG10" s="31">
        <v>2.5</v>
      </c>
      <c r="AH10" s="31">
        <v>705</v>
      </c>
      <c r="AI10" s="31">
        <v>331</v>
      </c>
      <c r="AJ10" s="31">
        <v>146</v>
      </c>
    </row>
    <row r="11" spans="1:36">
      <c r="A11" s="301" t="str">
        <f>A3</f>
        <v>A1</v>
      </c>
      <c r="B11" s="8"/>
      <c r="C11" s="8"/>
      <c r="D11" s="8"/>
      <c r="E11" s="68"/>
      <c r="F11" s="8"/>
      <c r="G11" s="8" t="str">
        <f>$N$10</f>
        <v>薑</v>
      </c>
      <c r="H11" s="186">
        <v>1</v>
      </c>
      <c r="I11" s="168" t="s">
        <v>53</v>
      </c>
      <c r="J11" s="8"/>
      <c r="M11" s="168" t="s">
        <v>53</v>
      </c>
      <c r="N11" s="158"/>
      <c r="O11" s="8"/>
      <c r="P11" s="68"/>
      <c r="Q11" s="158"/>
      <c r="R11" s="30"/>
      <c r="S11" s="8"/>
      <c r="T11" s="168" t="s">
        <v>53</v>
      </c>
      <c r="U11" s="8"/>
      <c r="V11" s="8"/>
      <c r="W11" s="8"/>
      <c r="X11" s="8"/>
      <c r="Y11" s="8"/>
      <c r="Z11" s="8"/>
      <c r="AA11" s="27"/>
    </row>
    <row r="12" spans="1:36">
      <c r="A12" s="68"/>
      <c r="B12" s="8"/>
      <c r="C12" s="8"/>
      <c r="D12" s="8"/>
      <c r="E12" s="68"/>
      <c r="F12" s="8"/>
      <c r="G12" s="30" t="s">
        <v>87</v>
      </c>
      <c r="H12" s="8"/>
      <c r="I12" s="68"/>
      <c r="J12" s="8"/>
      <c r="K12" s="8" t="str">
        <f>$N$10</f>
        <v>薑</v>
      </c>
      <c r="L12" s="184">
        <v>0.05</v>
      </c>
      <c r="M12" s="68"/>
      <c r="N12" s="158"/>
      <c r="O12" s="8"/>
      <c r="P12" s="68"/>
      <c r="Q12" s="158"/>
      <c r="R12" s="30" t="s">
        <v>80</v>
      </c>
      <c r="S12" s="8"/>
      <c r="T12" s="68"/>
      <c r="U12" s="8"/>
      <c r="V12" s="8"/>
      <c r="W12" s="8"/>
      <c r="X12" s="8"/>
      <c r="Y12" s="8"/>
      <c r="Z12" s="8"/>
      <c r="AA12" s="27"/>
    </row>
    <row r="13" spans="1:36">
      <c r="A13" s="178"/>
      <c r="B13" s="151"/>
      <c r="C13" s="151"/>
      <c r="D13" s="151"/>
      <c r="E13" s="178"/>
      <c r="F13" s="151"/>
      <c r="G13" s="151"/>
      <c r="H13" s="151"/>
      <c r="I13" s="178"/>
      <c r="J13" s="151"/>
      <c r="K13" s="153"/>
      <c r="L13" s="154"/>
      <c r="M13" s="179"/>
      <c r="N13" s="159"/>
      <c r="O13" s="151"/>
      <c r="P13" s="178"/>
      <c r="Q13" s="159"/>
      <c r="R13" s="151"/>
      <c r="S13" s="151"/>
      <c r="T13" s="68"/>
      <c r="U13" s="151"/>
      <c r="V13" s="151"/>
      <c r="W13" s="151"/>
      <c r="X13" s="151"/>
      <c r="Y13" s="151"/>
      <c r="Z13" s="151"/>
      <c r="AA13" s="234"/>
    </row>
    <row r="14" spans="1:36">
      <c r="A14" s="69">
        <f>A9+1</f>
        <v>40722</v>
      </c>
      <c r="B14" s="8" t="str">
        <f>B4</f>
        <v>糙米飯</v>
      </c>
      <c r="C14" s="8" t="s">
        <v>25</v>
      </c>
      <c r="D14" s="8">
        <v>7</v>
      </c>
      <c r="E14" s="168" t="s">
        <v>53</v>
      </c>
      <c r="F14" s="8" t="str">
        <f>F4</f>
        <v>鮮菇麵筋</v>
      </c>
      <c r="G14" s="8" t="str">
        <f>LEFT(G4,3)</f>
        <v xml:space="preserve">鮮菇 </v>
      </c>
      <c r="H14" s="8">
        <v>1</v>
      </c>
      <c r="I14" s="168" t="s">
        <v>53</v>
      </c>
      <c r="J14" s="8" t="str">
        <f>J4</f>
        <v>豆皮芽菜</v>
      </c>
      <c r="K14" s="8" t="str">
        <f>LEFT(K4,2)</f>
        <v>豆皮</v>
      </c>
      <c r="L14" s="33">
        <v>1</v>
      </c>
      <c r="M14" s="168" t="s">
        <v>53</v>
      </c>
      <c r="N14" s="161" t="s">
        <v>10</v>
      </c>
      <c r="O14" s="8">
        <v>7</v>
      </c>
      <c r="P14" s="168" t="s">
        <v>53</v>
      </c>
      <c r="Q14" s="158" t="str">
        <f>Q4</f>
        <v>味噌湯</v>
      </c>
      <c r="R14" s="8" t="s">
        <v>69</v>
      </c>
      <c r="S14" s="29">
        <v>0.1</v>
      </c>
      <c r="T14" s="187" t="s">
        <v>53</v>
      </c>
      <c r="U14" s="203">
        <v>5</v>
      </c>
      <c r="V14" s="166">
        <v>1.7</v>
      </c>
      <c r="W14" s="166">
        <v>1.9</v>
      </c>
      <c r="X14" s="166">
        <v>3.3</v>
      </c>
      <c r="Y14" s="166">
        <v>762</v>
      </c>
      <c r="Z14" s="196">
        <v>351</v>
      </c>
      <c r="AA14" s="235">
        <v>148</v>
      </c>
    </row>
    <row r="15" spans="1:36">
      <c r="A15" s="169">
        <f>WEEKDAY(A14,1)</f>
        <v>3</v>
      </c>
      <c r="B15" s="8"/>
      <c r="C15" s="8" t="s">
        <v>63</v>
      </c>
      <c r="D15" s="8">
        <v>3</v>
      </c>
      <c r="E15" s="168" t="s">
        <v>53</v>
      </c>
      <c r="F15" s="8"/>
      <c r="G15" s="30" t="s">
        <v>273</v>
      </c>
      <c r="H15" s="34">
        <v>2</v>
      </c>
      <c r="I15" s="168" t="s">
        <v>53</v>
      </c>
      <c r="J15" s="8"/>
      <c r="K15" s="8" t="s">
        <v>141</v>
      </c>
      <c r="L15" s="8">
        <v>5</v>
      </c>
      <c r="M15" s="168" t="s">
        <v>53</v>
      </c>
      <c r="N15" s="8" t="str">
        <f>$N$10</f>
        <v>薑</v>
      </c>
      <c r="O15" s="28">
        <v>0.05</v>
      </c>
      <c r="P15" s="168" t="s">
        <v>53</v>
      </c>
      <c r="Q15" s="158"/>
      <c r="R15" s="30" t="s">
        <v>82</v>
      </c>
      <c r="S15" s="8"/>
      <c r="T15" s="168" t="s">
        <v>53</v>
      </c>
      <c r="U15" s="8"/>
      <c r="V15" s="8"/>
      <c r="W15" s="8"/>
      <c r="X15" s="8"/>
      <c r="Y15" s="8"/>
      <c r="Z15" s="8"/>
      <c r="AA15" s="27"/>
    </row>
    <row r="16" spans="1:36">
      <c r="A16" s="68" t="str">
        <f>A4</f>
        <v>A2</v>
      </c>
      <c r="B16" s="8"/>
      <c r="C16" s="8"/>
      <c r="D16" s="8"/>
      <c r="E16" s="68"/>
      <c r="F16" s="8"/>
      <c r="G16" s="30"/>
      <c r="H16" s="184"/>
      <c r="I16" s="168" t="s">
        <v>53</v>
      </c>
      <c r="J16" s="8"/>
      <c r="K16" s="8" t="s">
        <v>354</v>
      </c>
      <c r="L16">
        <v>1</v>
      </c>
      <c r="M16" s="168" t="s">
        <v>53</v>
      </c>
      <c r="N16" s="158"/>
      <c r="O16" s="8"/>
      <c r="P16" s="68"/>
      <c r="Q16" s="158"/>
      <c r="R16" s="30" t="s">
        <v>80</v>
      </c>
      <c r="S16" s="13">
        <v>0.02</v>
      </c>
      <c r="T16" s="168" t="s">
        <v>53</v>
      </c>
      <c r="U16" s="8"/>
      <c r="V16" s="8"/>
      <c r="W16" s="8"/>
      <c r="X16" s="8"/>
      <c r="Y16" s="8"/>
      <c r="Z16" s="8"/>
      <c r="AA16" s="27"/>
    </row>
    <row r="17" spans="1:27">
      <c r="A17" s="68"/>
      <c r="B17" s="8"/>
      <c r="C17" s="8"/>
      <c r="D17" s="8"/>
      <c r="E17" s="68"/>
      <c r="F17" s="8"/>
      <c r="G17" s="8" t="str">
        <f>$N$10</f>
        <v>薑</v>
      </c>
      <c r="H17" s="184">
        <v>0.05</v>
      </c>
      <c r="I17" s="68"/>
      <c r="J17" s="8"/>
      <c r="K17" s="8" t="str">
        <f>$N$10</f>
        <v>薑</v>
      </c>
      <c r="L17" s="8"/>
      <c r="M17" s="68"/>
      <c r="N17" s="158"/>
      <c r="O17" s="8"/>
      <c r="P17" s="68"/>
      <c r="Q17" s="158"/>
      <c r="T17" s="68"/>
      <c r="U17" s="8"/>
      <c r="V17" s="8"/>
      <c r="W17" s="8"/>
      <c r="X17" s="8"/>
      <c r="Y17" s="8"/>
      <c r="Z17" s="8"/>
      <c r="AA17" s="27"/>
    </row>
    <row r="18" spans="1:27">
      <c r="A18" s="178"/>
      <c r="B18" s="151"/>
      <c r="C18" s="151"/>
      <c r="D18" s="151"/>
      <c r="E18" s="178"/>
      <c r="F18" s="151"/>
      <c r="G18" s="151"/>
      <c r="H18" s="151"/>
      <c r="I18" s="178"/>
      <c r="J18" s="151"/>
      <c r="K18" s="151"/>
      <c r="L18" s="8"/>
      <c r="M18" s="367"/>
      <c r="N18" s="159"/>
      <c r="O18" s="151"/>
      <c r="P18" s="178"/>
      <c r="Q18" s="159"/>
      <c r="R18" s="151"/>
      <c r="S18" s="151"/>
      <c r="T18" s="178"/>
      <c r="U18" s="151"/>
      <c r="V18" s="151"/>
      <c r="W18" s="151"/>
      <c r="X18" s="151"/>
      <c r="Y18" s="151"/>
      <c r="Z18" s="151"/>
      <c r="AA18" s="234"/>
    </row>
    <row r="19" spans="1:27">
      <c r="A19" s="69">
        <f>A14+1</f>
        <v>40723</v>
      </c>
      <c r="B19" s="8" t="str">
        <f>B5</f>
        <v>麵食特餐</v>
      </c>
      <c r="C19" s="8" t="str">
        <f>LEFT(C5,4)</f>
        <v>義大利麵</v>
      </c>
      <c r="D19" s="8">
        <v>4</v>
      </c>
      <c r="E19" s="168" t="s">
        <v>53</v>
      </c>
      <c r="F19" s="8" t="str">
        <f>F5</f>
        <v>茄汁絞若</v>
      </c>
      <c r="G19" s="8" t="str">
        <f>LEFT(G5,3)</f>
        <v>素絞肉</v>
      </c>
      <c r="H19" s="8">
        <v>6</v>
      </c>
      <c r="I19" s="168" t="s">
        <v>53</v>
      </c>
      <c r="J19" s="8" t="str">
        <f>J5</f>
        <v>清炒花椰</v>
      </c>
      <c r="K19" s="8" t="str">
        <f>LEFT(K5,5)</f>
        <v>冷凍花椰菜</v>
      </c>
      <c r="L19" s="385">
        <v>5</v>
      </c>
      <c r="M19" s="168" t="s">
        <v>53</v>
      </c>
      <c r="N19" s="161" t="s">
        <v>10</v>
      </c>
      <c r="O19" s="8">
        <v>7</v>
      </c>
      <c r="P19" s="168" t="s">
        <v>53</v>
      </c>
      <c r="Q19" s="158" t="str">
        <f>Q5</f>
        <v>玉米濃湯</v>
      </c>
      <c r="R19" s="8" t="s">
        <v>72</v>
      </c>
      <c r="S19" s="66">
        <v>0.6</v>
      </c>
      <c r="T19" s="168" t="s">
        <v>53</v>
      </c>
      <c r="U19" s="195">
        <v>5</v>
      </c>
      <c r="V19" s="166">
        <v>1.5</v>
      </c>
      <c r="W19" s="166">
        <v>1.8</v>
      </c>
      <c r="X19" s="166">
        <v>2.7</v>
      </c>
      <c r="Y19" s="166">
        <v>701</v>
      </c>
      <c r="Z19" s="166">
        <v>592</v>
      </c>
      <c r="AA19" s="192">
        <v>150</v>
      </c>
    </row>
    <row r="20" spans="1:27">
      <c r="A20" s="169">
        <f>WEEKDAY(A19,1)</f>
        <v>4</v>
      </c>
      <c r="B20" s="8"/>
      <c r="C20" s="8"/>
      <c r="D20" s="8"/>
      <c r="E20" s="168" t="s">
        <v>53</v>
      </c>
      <c r="F20" s="8"/>
      <c r="G20" s="8" t="s">
        <v>274</v>
      </c>
      <c r="H20" s="8">
        <v>3</v>
      </c>
      <c r="I20" s="168" t="s">
        <v>53</v>
      </c>
      <c r="J20" s="8"/>
      <c r="K20" t="s">
        <v>120</v>
      </c>
      <c r="L20" s="182">
        <v>1</v>
      </c>
      <c r="M20" s="168" t="s">
        <v>53</v>
      </c>
      <c r="N20" s="8" t="str">
        <f>$N$10</f>
        <v>薑</v>
      </c>
      <c r="O20" s="28">
        <v>0.05</v>
      </c>
      <c r="P20" s="168" t="s">
        <v>53</v>
      </c>
      <c r="Q20" s="158"/>
      <c r="R20" s="8" t="s">
        <v>78</v>
      </c>
      <c r="S20" s="8">
        <v>2</v>
      </c>
      <c r="T20" s="168" t="s">
        <v>53</v>
      </c>
      <c r="U20" s="8"/>
      <c r="V20" s="8"/>
      <c r="W20" s="8"/>
      <c r="X20" s="8"/>
      <c r="Y20" s="8"/>
      <c r="Z20" s="8"/>
      <c r="AA20" s="27"/>
    </row>
    <row r="21" spans="1:27">
      <c r="A21" s="68" t="str">
        <f>A5</f>
        <v>A3</v>
      </c>
      <c r="B21" s="8"/>
      <c r="C21" s="8"/>
      <c r="D21" s="8"/>
      <c r="E21" s="68"/>
      <c r="F21" s="8"/>
      <c r="G21" s="30" t="s">
        <v>275</v>
      </c>
      <c r="H21" s="30">
        <v>1</v>
      </c>
      <c r="I21" s="168" t="s">
        <v>53</v>
      </c>
      <c r="J21" s="8"/>
      <c r="K21" s="8" t="str">
        <f>$N$10</f>
        <v>薑</v>
      </c>
      <c r="L21" s="184">
        <v>0.05</v>
      </c>
      <c r="M21" s="168" t="s">
        <v>53</v>
      </c>
      <c r="N21" s="162"/>
      <c r="O21" s="28"/>
      <c r="P21" s="168"/>
      <c r="Q21" s="158"/>
      <c r="R21" s="13" t="s">
        <v>79</v>
      </c>
      <c r="S21" s="8">
        <v>2</v>
      </c>
      <c r="T21" s="168" t="s">
        <v>53</v>
      </c>
      <c r="U21" s="8"/>
      <c r="V21" s="8"/>
      <c r="W21" s="8"/>
      <c r="X21" s="8"/>
      <c r="Y21" s="8"/>
      <c r="Z21" s="8"/>
      <c r="AA21" s="27"/>
    </row>
    <row r="22" spans="1:27">
      <c r="A22" s="68"/>
      <c r="B22" s="8"/>
      <c r="C22" s="8"/>
      <c r="D22" s="8"/>
      <c r="E22" s="68"/>
      <c r="F22" s="8"/>
      <c r="G22" s="8" t="s">
        <v>86</v>
      </c>
      <c r="H22" s="8">
        <v>2</v>
      </c>
      <c r="I22" s="168" t="s">
        <v>53</v>
      </c>
      <c r="J22" s="8"/>
      <c r="M22" s="168" t="s">
        <v>53</v>
      </c>
      <c r="N22" s="162"/>
      <c r="O22" s="28"/>
      <c r="P22" s="168"/>
      <c r="Q22" s="158"/>
      <c r="R22" s="13" t="s">
        <v>81</v>
      </c>
      <c r="S22" s="29">
        <v>0.1</v>
      </c>
      <c r="T22" s="168" t="s">
        <v>53</v>
      </c>
      <c r="U22" s="8"/>
      <c r="V22" s="8"/>
      <c r="W22" s="8"/>
      <c r="X22" s="8"/>
      <c r="Y22" s="8"/>
      <c r="Z22" s="8"/>
      <c r="AA22" s="27"/>
    </row>
    <row r="23" spans="1:27">
      <c r="A23" s="68"/>
      <c r="B23" s="8"/>
      <c r="C23" s="8"/>
      <c r="D23" s="8"/>
      <c r="E23" s="68"/>
      <c r="F23" s="8"/>
      <c r="G23" s="8"/>
      <c r="H23" s="8"/>
      <c r="I23" s="68"/>
      <c r="J23" s="8"/>
      <c r="K23" s="8"/>
      <c r="L23" s="8"/>
      <c r="M23" s="168" t="s">
        <v>53</v>
      </c>
      <c r="N23" s="158"/>
      <c r="O23" s="8"/>
      <c r="P23" s="68"/>
      <c r="Q23" s="158"/>
      <c r="R23" s="30"/>
      <c r="S23" s="28"/>
      <c r="T23" s="168" t="s">
        <v>53</v>
      </c>
      <c r="U23" s="8"/>
      <c r="V23" s="8"/>
      <c r="W23" s="8"/>
      <c r="X23" s="8"/>
      <c r="Y23" s="8"/>
      <c r="Z23" s="8"/>
      <c r="AA23" s="27"/>
    </row>
    <row r="24" spans="1:27">
      <c r="A24" s="178"/>
      <c r="B24" s="151"/>
      <c r="C24" s="151"/>
      <c r="D24" s="151"/>
      <c r="E24" s="178"/>
      <c r="F24" s="151"/>
      <c r="G24" s="151"/>
      <c r="H24" s="151"/>
      <c r="I24" s="178"/>
      <c r="J24" s="151"/>
      <c r="L24" s="8"/>
      <c r="M24" s="178"/>
      <c r="N24" s="159"/>
      <c r="O24" s="151"/>
      <c r="P24" s="178"/>
      <c r="Q24" s="159"/>
      <c r="R24" s="151"/>
      <c r="S24" s="151"/>
      <c r="T24" s="168" t="s">
        <v>53</v>
      </c>
      <c r="U24" s="151"/>
      <c r="V24" s="151"/>
      <c r="W24" s="8"/>
      <c r="X24" s="8"/>
      <c r="Y24" s="8"/>
      <c r="Z24" s="8"/>
      <c r="AA24" s="234"/>
    </row>
    <row r="25" spans="1:27">
      <c r="A25" s="69">
        <f>A19+1</f>
        <v>40724</v>
      </c>
      <c r="B25" s="8" t="str">
        <f>B6</f>
        <v>白米飯</v>
      </c>
      <c r="C25" s="8" t="s">
        <v>25</v>
      </c>
      <c r="D25" s="8">
        <v>7</v>
      </c>
      <c r="E25" s="168" t="s">
        <v>53</v>
      </c>
      <c r="F25" s="8" t="str">
        <f>F6</f>
        <v>滷蛋</v>
      </c>
      <c r="G25" s="8" t="str">
        <f>LEFT(G6,2)</f>
        <v>雞蛋</v>
      </c>
      <c r="H25" s="8">
        <v>6</v>
      </c>
      <c r="I25" s="168" t="s">
        <v>53</v>
      </c>
      <c r="J25" s="8" t="str">
        <f>J6</f>
        <v>脆拌海帶</v>
      </c>
      <c r="K25" s="299" t="s">
        <v>261</v>
      </c>
      <c r="L25" s="183">
        <v>0.3</v>
      </c>
      <c r="M25" s="168" t="s">
        <v>53</v>
      </c>
      <c r="N25" s="161" t="s">
        <v>10</v>
      </c>
      <c r="O25" s="8">
        <v>7</v>
      </c>
      <c r="P25" s="168" t="s">
        <v>53</v>
      </c>
      <c r="Q25" s="158" t="str">
        <f>Q6</f>
        <v>仙草甜湯</v>
      </c>
      <c r="R25" s="8" t="s">
        <v>277</v>
      </c>
      <c r="S25" s="8">
        <v>5</v>
      </c>
      <c r="T25" s="187" t="s">
        <v>53</v>
      </c>
      <c r="U25" s="196">
        <v>5.6</v>
      </c>
      <c r="V25" s="203">
        <v>2.5</v>
      </c>
      <c r="W25" s="193">
        <v>2.2000000000000002</v>
      </c>
      <c r="X25" s="166">
        <v>2.5</v>
      </c>
      <c r="Y25" s="195">
        <v>743</v>
      </c>
      <c r="Z25" s="166">
        <v>304</v>
      </c>
      <c r="AA25" s="194">
        <v>129</v>
      </c>
    </row>
    <row r="26" spans="1:27">
      <c r="A26" s="169">
        <f>WEEKDAY(A25,1)</f>
        <v>5</v>
      </c>
      <c r="B26" s="8"/>
      <c r="C26" s="8" t="s">
        <v>63</v>
      </c>
      <c r="D26" s="8">
        <v>3</v>
      </c>
      <c r="E26" s="168" t="s">
        <v>53</v>
      </c>
      <c r="F26" s="8"/>
      <c r="G26" s="8"/>
      <c r="H26" s="33"/>
      <c r="I26" s="168" t="s">
        <v>53</v>
      </c>
      <c r="J26" s="8"/>
      <c r="K26" s="30" t="s">
        <v>276</v>
      </c>
      <c r="L26">
        <v>1</v>
      </c>
      <c r="M26" s="168" t="s">
        <v>53</v>
      </c>
      <c r="N26" s="8" t="str">
        <f>$N$10</f>
        <v>薑</v>
      </c>
      <c r="O26" s="28">
        <v>0.05</v>
      </c>
      <c r="P26" s="168" t="s">
        <v>53</v>
      </c>
      <c r="Q26" s="158"/>
      <c r="R26" s="30" t="s">
        <v>77</v>
      </c>
      <c r="S26" s="30">
        <v>1</v>
      </c>
      <c r="T26" s="168" t="s">
        <v>53</v>
      </c>
      <c r="U26" s="8"/>
      <c r="V26" s="8"/>
      <c r="W26" s="8"/>
      <c r="X26" s="8"/>
      <c r="Y26" s="8"/>
      <c r="Z26" s="8"/>
      <c r="AA26" s="27"/>
    </row>
    <row r="27" spans="1:27">
      <c r="A27" s="68" t="str">
        <f>A6</f>
        <v>A4</v>
      </c>
      <c r="B27" s="8"/>
      <c r="C27" s="8"/>
      <c r="D27" s="8"/>
      <c r="E27" s="168"/>
      <c r="F27" s="8"/>
      <c r="G27" s="30"/>
      <c r="H27" s="8"/>
      <c r="I27" s="168" t="s">
        <v>53</v>
      </c>
      <c r="J27" s="8"/>
      <c r="K27" s="8" t="str">
        <f>$N$10</f>
        <v>薑</v>
      </c>
      <c r="L27" s="28">
        <v>0.05</v>
      </c>
      <c r="M27" s="168" t="s">
        <v>53</v>
      </c>
      <c r="N27" s="162"/>
      <c r="O27" s="28"/>
      <c r="P27" s="168"/>
      <c r="Q27" s="158"/>
      <c r="R27" s="8"/>
      <c r="S27" s="8"/>
      <c r="T27" s="68"/>
      <c r="U27" s="8"/>
      <c r="V27" s="8"/>
      <c r="W27" s="8"/>
      <c r="X27" s="8"/>
      <c r="Y27" s="8"/>
      <c r="Z27" s="8"/>
      <c r="AA27" s="27"/>
    </row>
    <row r="28" spans="1:27">
      <c r="A28" s="68"/>
      <c r="B28" s="8"/>
      <c r="C28" s="8"/>
      <c r="D28" s="8"/>
      <c r="E28" s="168"/>
      <c r="F28" s="8"/>
      <c r="G28" s="8"/>
      <c r="H28" s="8"/>
      <c r="I28" s="168"/>
      <c r="J28" s="8"/>
      <c r="M28" s="168"/>
      <c r="N28" s="162"/>
      <c r="O28" s="28"/>
      <c r="P28" s="168"/>
      <c r="Q28" s="158"/>
      <c r="R28" s="8"/>
      <c r="S28" s="8"/>
      <c r="T28" s="68"/>
      <c r="U28" s="8"/>
      <c r="V28" s="8"/>
      <c r="W28" s="8"/>
      <c r="X28" s="8"/>
      <c r="Y28" s="8"/>
      <c r="Z28" s="8"/>
      <c r="AA28" s="27"/>
    </row>
    <row r="29" spans="1:27">
      <c r="A29" s="68"/>
      <c r="B29" s="8"/>
      <c r="C29" s="8"/>
      <c r="D29" s="8"/>
      <c r="E29" s="168"/>
      <c r="F29" s="8"/>
      <c r="I29" s="68"/>
      <c r="J29" s="8"/>
      <c r="M29" s="168" t="s">
        <v>53</v>
      </c>
      <c r="N29" s="162"/>
      <c r="O29" s="28"/>
      <c r="P29" s="168"/>
      <c r="Q29" s="158"/>
      <c r="R29" s="8"/>
      <c r="S29" s="8"/>
      <c r="T29" s="68"/>
      <c r="U29" s="8"/>
      <c r="V29" s="8"/>
      <c r="W29" s="8"/>
      <c r="X29" s="8"/>
      <c r="Y29" s="8"/>
      <c r="Z29" s="8"/>
      <c r="AA29" s="27"/>
    </row>
    <row r="30" spans="1:27">
      <c r="A30" s="178"/>
      <c r="B30" s="151"/>
      <c r="C30" s="151"/>
      <c r="D30" s="151"/>
      <c r="E30" s="178"/>
      <c r="F30" s="151"/>
      <c r="G30" s="151"/>
      <c r="H30" s="151"/>
      <c r="I30" s="178"/>
      <c r="J30" s="151"/>
      <c r="K30" s="151"/>
      <c r="L30" s="151"/>
      <c r="M30" s="178"/>
      <c r="N30" s="159"/>
      <c r="O30" s="151"/>
      <c r="P30" s="178"/>
      <c r="Q30" s="159"/>
      <c r="R30" s="151"/>
      <c r="S30" s="151"/>
      <c r="T30" s="68"/>
      <c r="U30" s="151"/>
      <c r="V30" s="151"/>
      <c r="W30" s="151"/>
      <c r="X30" s="151"/>
      <c r="Y30" s="151"/>
      <c r="Z30" s="151"/>
      <c r="AA30" s="234"/>
    </row>
    <row r="31" spans="1:27">
      <c r="A31" s="8"/>
    </row>
  </sheetData>
  <mergeCells count="12">
    <mergeCell ref="G5:I5"/>
    <mergeCell ref="K5:M5"/>
    <mergeCell ref="R5:T5"/>
    <mergeCell ref="G6:I6"/>
    <mergeCell ref="K6:M6"/>
    <mergeCell ref="R6:T6"/>
    <mergeCell ref="G3:I3"/>
    <mergeCell ref="K3:M3"/>
    <mergeCell ref="R3:T3"/>
    <mergeCell ref="G4:I4"/>
    <mergeCell ref="K4:M4"/>
    <mergeCell ref="R4:T4"/>
  </mergeCells>
  <phoneticPr fontId="1" type="noConversion"/>
  <pageMargins left="0" right="0" top="0" bottom="0" header="0" footer="0"/>
  <pageSetup paperSize="9" scale="10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10</vt:i4>
      </vt:variant>
      <vt:variant>
        <vt:lpstr>已命名的範圍</vt:lpstr>
      </vt:variant>
      <vt:variant>
        <vt:i4>9</vt:i4>
      </vt:variant>
    </vt:vector>
  </HeadingPairs>
  <TitlesOfParts>
    <vt:vector size="19" baseType="lpstr">
      <vt:lpstr>國中</vt:lpstr>
      <vt:lpstr>國中R</vt:lpstr>
      <vt:lpstr>國中S</vt:lpstr>
      <vt:lpstr>國中T</vt:lpstr>
      <vt:lpstr>國中A</vt:lpstr>
      <vt:lpstr>國小</vt:lpstr>
      <vt:lpstr>國小R</vt:lpstr>
      <vt:lpstr>國小S</vt:lpstr>
      <vt:lpstr>國小T</vt:lpstr>
      <vt:lpstr>國小A</vt:lpstr>
      <vt:lpstr>國小A!Print_Area</vt:lpstr>
      <vt:lpstr>國小R!Print_Area</vt:lpstr>
      <vt:lpstr>國小S!Print_Area</vt:lpstr>
      <vt:lpstr>國小T!Print_Area</vt:lpstr>
      <vt:lpstr>國中!Print_Area</vt:lpstr>
      <vt:lpstr>國中A!Print_Area</vt:lpstr>
      <vt:lpstr>國中R!Print_Area</vt:lpstr>
      <vt:lpstr>國中S!Print_Area</vt:lpstr>
      <vt:lpstr>國中T!Print_Area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2022-05-29T02:12:31Z</cp:lastPrinted>
  <dcterms:created xsi:type="dcterms:W3CDTF">2022-01-05T23:56:40Z</dcterms:created>
  <dcterms:modified xsi:type="dcterms:W3CDTF">2022-05-31T01:13:13Z</dcterms:modified>
</cp:coreProperties>
</file>