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308-09\"/>
    </mc:Choice>
  </mc:AlternateContent>
  <xr:revisionPtr revIDLastSave="0" documentId="13_ncr:1_{7C6963DC-5B3D-4396-9218-9EA230E31C9C}" xr6:coauthVersionLast="47" xr6:coauthVersionMax="47" xr10:uidLastSave="{00000000-0000-0000-0000-000000000000}"/>
  <bookViews>
    <workbookView xWindow="2625" yWindow="450" windowWidth="25695" windowHeight="14775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'偏鄉國小(素)'!$A$1:$Z$151</definedName>
    <definedName name="_xlnm.Print_Area" localSheetId="0">'偏鄉國小(葷)'!$A$1:$Z$151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45" i="2" l="1"/>
  <c r="AV145" i="2"/>
  <c r="AU145" i="2"/>
  <c r="AT145" i="2"/>
  <c r="AS145" i="2"/>
  <c r="AR145" i="2"/>
  <c r="AQ145" i="2"/>
  <c r="AW138" i="2"/>
  <c r="AV138" i="2"/>
  <c r="AU138" i="2"/>
  <c r="AT138" i="2"/>
  <c r="AS138" i="2"/>
  <c r="AR138" i="2"/>
  <c r="AQ138" i="2"/>
  <c r="AW131" i="2"/>
  <c r="AV131" i="2"/>
  <c r="AU131" i="2"/>
  <c r="AT131" i="2"/>
  <c r="AS131" i="2"/>
  <c r="AR131" i="2"/>
  <c r="AQ131" i="2"/>
  <c r="AW124" i="2"/>
  <c r="AV124" i="2"/>
  <c r="AU124" i="2"/>
  <c r="AT124" i="2"/>
  <c r="AS124" i="2"/>
  <c r="AR124" i="2"/>
  <c r="AQ124" i="2"/>
  <c r="AW117" i="2"/>
  <c r="AV117" i="2"/>
  <c r="AU117" i="2"/>
  <c r="AT117" i="2"/>
  <c r="AS117" i="2"/>
  <c r="AR117" i="2"/>
  <c r="AQ117" i="2"/>
  <c r="AW110" i="2"/>
  <c r="AV110" i="2"/>
  <c r="AU110" i="2"/>
  <c r="AT110" i="2"/>
  <c r="AS110" i="2"/>
  <c r="AR110" i="2"/>
  <c r="AQ110" i="2"/>
  <c r="AW103" i="2"/>
  <c r="AV103" i="2"/>
  <c r="AU103" i="2"/>
  <c r="AT103" i="2"/>
  <c r="AS103" i="2"/>
  <c r="AR103" i="2"/>
  <c r="AQ103" i="2"/>
  <c r="AW96" i="2"/>
  <c r="AV96" i="2"/>
  <c r="AU96" i="2"/>
  <c r="AT96" i="2"/>
  <c r="AS96" i="2"/>
  <c r="AR96" i="2"/>
  <c r="AQ96" i="2"/>
  <c r="AW89" i="2"/>
  <c r="AV89" i="2"/>
  <c r="AU89" i="2"/>
  <c r="AT89" i="2"/>
  <c r="AS89" i="2"/>
  <c r="AR89" i="2"/>
  <c r="AQ89" i="2"/>
  <c r="AW82" i="2"/>
  <c r="AV82" i="2"/>
  <c r="AU82" i="2"/>
  <c r="AT82" i="2"/>
  <c r="AS82" i="2"/>
  <c r="AR82" i="2"/>
  <c r="AQ82" i="2"/>
  <c r="AW75" i="2"/>
  <c r="AV75" i="2"/>
  <c r="AU75" i="2"/>
  <c r="AT75" i="2"/>
  <c r="AS75" i="2"/>
  <c r="AR75" i="2"/>
  <c r="AQ75" i="2"/>
  <c r="AW68" i="2"/>
  <c r="AV68" i="2"/>
  <c r="AU68" i="2"/>
  <c r="AT68" i="2"/>
  <c r="AS68" i="2"/>
  <c r="AR68" i="2"/>
  <c r="AQ68" i="2"/>
  <c r="AW61" i="2"/>
  <c r="AV61" i="2"/>
  <c r="AU61" i="2"/>
  <c r="AT61" i="2"/>
  <c r="AS61" i="2"/>
  <c r="AR61" i="2"/>
  <c r="AQ61" i="2"/>
  <c r="AW54" i="2"/>
  <c r="AV54" i="2"/>
  <c r="AU54" i="2"/>
  <c r="AT54" i="2"/>
  <c r="AS54" i="2"/>
  <c r="AR54" i="2"/>
  <c r="AQ54" i="2"/>
  <c r="AW47" i="2"/>
  <c r="AV47" i="2"/>
  <c r="AU47" i="2"/>
  <c r="AT47" i="2"/>
  <c r="AS47" i="2"/>
  <c r="AR47" i="2"/>
  <c r="AQ47" i="2"/>
  <c r="AW40" i="2"/>
  <c r="AV40" i="2"/>
  <c r="AU40" i="2"/>
  <c r="AT40" i="2"/>
  <c r="AS40" i="2"/>
  <c r="AR40" i="2"/>
  <c r="AQ40" i="2"/>
  <c r="AW33" i="2"/>
  <c r="AV33" i="2"/>
  <c r="AU33" i="2"/>
  <c r="AT33" i="2"/>
  <c r="AS33" i="2"/>
  <c r="AR33" i="2"/>
  <c r="AQ33" i="2"/>
  <c r="AW26" i="2"/>
  <c r="AV26" i="2"/>
  <c r="AU26" i="2"/>
  <c r="AT26" i="2"/>
  <c r="AS26" i="2"/>
  <c r="AR26" i="2"/>
  <c r="AQ26" i="2"/>
  <c r="AW19" i="2"/>
  <c r="AV19" i="2"/>
  <c r="AU19" i="2"/>
  <c r="AT19" i="2"/>
  <c r="AS19" i="2"/>
  <c r="AR19" i="2"/>
  <c r="AQ19" i="2"/>
  <c r="AW12" i="2"/>
  <c r="AV12" i="2"/>
  <c r="AU12" i="2"/>
  <c r="AT12" i="2"/>
  <c r="AS12" i="2"/>
  <c r="AR12" i="2"/>
  <c r="AQ12" i="2"/>
  <c r="AR5" i="2"/>
  <c r="AS5" i="2"/>
  <c r="AT5" i="2"/>
  <c r="AU5" i="2"/>
  <c r="AV5" i="2"/>
  <c r="AW5" i="2"/>
  <c r="AQ5" i="2"/>
  <c r="AW145" i="1"/>
  <c r="AV145" i="1"/>
  <c r="AU145" i="1"/>
  <c r="AT145" i="1"/>
  <c r="AS145" i="1"/>
  <c r="AR145" i="1"/>
  <c r="AQ145" i="1"/>
  <c r="AW138" i="1"/>
  <c r="AV138" i="1"/>
  <c r="AU138" i="1"/>
  <c r="AT138" i="1"/>
  <c r="AS138" i="1"/>
  <c r="AR138" i="1"/>
  <c r="AQ138" i="1"/>
  <c r="AW131" i="1"/>
  <c r="AV131" i="1"/>
  <c r="AU131" i="1"/>
  <c r="AT131" i="1"/>
  <c r="AS131" i="1"/>
  <c r="AR131" i="1"/>
  <c r="AQ131" i="1"/>
  <c r="AW124" i="1"/>
  <c r="AV124" i="1"/>
  <c r="AU124" i="1"/>
  <c r="AT124" i="1"/>
  <c r="AS124" i="1"/>
  <c r="AR124" i="1"/>
  <c r="AQ124" i="1"/>
  <c r="AW117" i="1"/>
  <c r="AV117" i="1"/>
  <c r="AU117" i="1"/>
  <c r="AT117" i="1"/>
  <c r="AS117" i="1"/>
  <c r="AR117" i="1"/>
  <c r="AQ117" i="1"/>
  <c r="AW110" i="1"/>
  <c r="AV110" i="1"/>
  <c r="AU110" i="1"/>
  <c r="AT110" i="1"/>
  <c r="AS110" i="1"/>
  <c r="AR110" i="1"/>
  <c r="AQ110" i="1"/>
  <c r="AW103" i="1"/>
  <c r="AV103" i="1"/>
  <c r="AU103" i="1"/>
  <c r="AT103" i="1"/>
  <c r="AS103" i="1"/>
  <c r="AR103" i="1"/>
  <c r="AQ103" i="1"/>
  <c r="AW96" i="1"/>
  <c r="AV96" i="1"/>
  <c r="AU96" i="1"/>
  <c r="AT96" i="1"/>
  <c r="AS96" i="1"/>
  <c r="AR96" i="1"/>
  <c r="AQ96" i="1"/>
  <c r="AW89" i="1"/>
  <c r="AV89" i="1"/>
  <c r="AU89" i="1"/>
  <c r="AT89" i="1"/>
  <c r="AS89" i="1"/>
  <c r="AR89" i="1"/>
  <c r="AQ89" i="1"/>
  <c r="AW82" i="1"/>
  <c r="AV82" i="1"/>
  <c r="AU82" i="1"/>
  <c r="AT82" i="1"/>
  <c r="AS82" i="1"/>
  <c r="AR82" i="1"/>
  <c r="AQ82" i="1"/>
  <c r="AW75" i="1"/>
  <c r="AV75" i="1"/>
  <c r="AU75" i="1"/>
  <c r="AT75" i="1"/>
  <c r="AS75" i="1"/>
  <c r="AR75" i="1"/>
  <c r="AQ75" i="1"/>
  <c r="AW68" i="1"/>
  <c r="AV68" i="1"/>
  <c r="AU68" i="1"/>
  <c r="AT68" i="1"/>
  <c r="AS68" i="1"/>
  <c r="AR68" i="1"/>
  <c r="AQ68" i="1"/>
  <c r="AW61" i="1"/>
  <c r="AV61" i="1"/>
  <c r="AU61" i="1"/>
  <c r="AT61" i="1"/>
  <c r="AS61" i="1"/>
  <c r="AR61" i="1"/>
  <c r="AQ61" i="1"/>
  <c r="AW54" i="1"/>
  <c r="AV54" i="1"/>
  <c r="AU54" i="1"/>
  <c r="AT54" i="1"/>
  <c r="AS54" i="1"/>
  <c r="AR54" i="1"/>
  <c r="AQ54" i="1"/>
  <c r="AW47" i="1"/>
  <c r="AV47" i="1"/>
  <c r="AU47" i="1"/>
  <c r="AT47" i="1"/>
  <c r="AS47" i="1"/>
  <c r="AR47" i="1"/>
  <c r="AQ47" i="1"/>
  <c r="AW40" i="1"/>
  <c r="AV40" i="1"/>
  <c r="AU40" i="1"/>
  <c r="AT40" i="1"/>
  <c r="AS40" i="1"/>
  <c r="AR40" i="1"/>
  <c r="AQ40" i="1"/>
  <c r="AW33" i="1"/>
  <c r="AV33" i="1"/>
  <c r="AU33" i="1"/>
  <c r="AT33" i="1"/>
  <c r="AS33" i="1"/>
  <c r="AR33" i="1"/>
  <c r="AQ33" i="1"/>
  <c r="AW26" i="1"/>
  <c r="AV26" i="1"/>
  <c r="AU26" i="1"/>
  <c r="AT26" i="1"/>
  <c r="AS26" i="1"/>
  <c r="AR26" i="1"/>
  <c r="AQ26" i="1"/>
  <c r="AW19" i="1"/>
  <c r="AV19" i="1"/>
  <c r="AU19" i="1"/>
  <c r="AT19" i="1"/>
  <c r="AS19" i="1"/>
  <c r="AR19" i="1"/>
  <c r="AQ19" i="1"/>
  <c r="AW12" i="1"/>
  <c r="AV12" i="1"/>
  <c r="AU12" i="1"/>
  <c r="AT12" i="1"/>
  <c r="AS12" i="1"/>
  <c r="AR12" i="1"/>
  <c r="AQ12" i="1"/>
  <c r="AR5" i="1"/>
  <c r="AS5" i="1"/>
  <c r="AT5" i="1"/>
  <c r="AU5" i="1"/>
  <c r="AV5" i="1"/>
  <c r="AW5" i="1"/>
  <c r="AQ5" i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L145" i="2"/>
  <c r="J25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M145" i="2"/>
  <c r="K25" i="4"/>
  <c r="AN145" i="2"/>
  <c r="L25" i="4"/>
  <c r="AO145" i="2"/>
  <c r="M25" i="4"/>
  <c r="AP145" i="2"/>
  <c r="N25" i="4"/>
  <c r="O25" i="4"/>
  <c r="P25" i="4"/>
  <c r="Q25" i="4"/>
  <c r="R25" i="4"/>
  <c r="S25" i="4"/>
  <c r="T25" i="4"/>
  <c r="U25" i="4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/>
  <c r="AB5" i="2"/>
  <c r="AO138" i="1"/>
  <c r="AB145" i="1"/>
  <c r="B25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O25" i="3"/>
  <c r="P25" i="3"/>
  <c r="Q25" i="3"/>
  <c r="R25" i="3"/>
  <c r="S25" i="3"/>
  <c r="T25" i="3"/>
  <c r="U25" i="3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5" i="1"/>
  <c r="P6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T5" i="4"/>
  <c r="S5" i="4"/>
  <c r="Q5" i="4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P138" i="1"/>
  <c r="N24" i="3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5" i="3"/>
  <c r="AC12" i="2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C12" i="1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T5" i="3"/>
  <c r="P8" i="4"/>
  <c r="Q23" i="4"/>
  <c r="P23" i="4"/>
  <c r="Q17" i="4"/>
  <c r="P17" i="4"/>
  <c r="O23" i="4"/>
  <c r="Q17" i="3"/>
  <c r="Q24" i="4"/>
  <c r="O24" i="4"/>
  <c r="P24" i="4"/>
  <c r="O23" i="3"/>
  <c r="Q23" i="3"/>
  <c r="P23" i="3"/>
  <c r="R24" i="4"/>
  <c r="AP138" i="2"/>
  <c r="N24" i="4"/>
  <c r="AO138" i="2"/>
  <c r="M24" i="4"/>
  <c r="C24" i="4"/>
  <c r="B24" i="4"/>
  <c r="AP131" i="2"/>
  <c r="N23" i="4"/>
  <c r="AO131" i="2"/>
  <c r="M23" i="4"/>
  <c r="C23" i="4"/>
  <c r="B23" i="4"/>
  <c r="AP124" i="2"/>
  <c r="N22" i="4"/>
  <c r="AO124" i="2"/>
  <c r="M22" i="4"/>
  <c r="C22" i="4"/>
  <c r="B22" i="4"/>
  <c r="O22" i="4"/>
  <c r="AP117" i="2"/>
  <c r="N21" i="4"/>
  <c r="AO117" i="2"/>
  <c r="M21" i="4"/>
  <c r="C21" i="4"/>
  <c r="B21" i="4"/>
  <c r="P21" i="4"/>
  <c r="O21" i="4"/>
  <c r="Q20" i="4"/>
  <c r="AP110" i="2"/>
  <c r="N20" i="4"/>
  <c r="AO110" i="2"/>
  <c r="M20" i="4"/>
  <c r="C20" i="4"/>
  <c r="B20" i="4"/>
  <c r="P20" i="4"/>
  <c r="AP103" i="2"/>
  <c r="N19" i="4"/>
  <c r="AO103" i="2"/>
  <c r="M19" i="4"/>
  <c r="C19" i="4"/>
  <c r="B19" i="4"/>
  <c r="O19" i="4"/>
  <c r="AP96" i="2"/>
  <c r="N18" i="4"/>
  <c r="AO96" i="2"/>
  <c r="M18" i="4"/>
  <c r="C18" i="4"/>
  <c r="B18" i="4"/>
  <c r="Q18" i="4"/>
  <c r="O18" i="4"/>
  <c r="AP89" i="2"/>
  <c r="N17" i="4"/>
  <c r="AO89" i="2"/>
  <c r="M17" i="4"/>
  <c r="C17" i="4"/>
  <c r="B17" i="4"/>
  <c r="O17" i="4"/>
  <c r="AP82" i="2"/>
  <c r="N16" i="4"/>
  <c r="AO82" i="2"/>
  <c r="M16" i="4"/>
  <c r="C16" i="4"/>
  <c r="B16" i="4"/>
  <c r="P16" i="4"/>
  <c r="AP75" i="2"/>
  <c r="N15" i="4"/>
  <c r="AO75" i="2"/>
  <c r="M15" i="4"/>
  <c r="C15" i="4"/>
  <c r="B15" i="4"/>
  <c r="P15" i="4"/>
  <c r="O15" i="4"/>
  <c r="AP68" i="2"/>
  <c r="N14" i="4"/>
  <c r="AO68" i="2"/>
  <c r="M14" i="4"/>
  <c r="C14" i="4"/>
  <c r="B14" i="4"/>
  <c r="P14" i="4"/>
  <c r="O14" i="4"/>
  <c r="AP61" i="2"/>
  <c r="N13" i="4"/>
  <c r="AO61" i="2"/>
  <c r="M13" i="4"/>
  <c r="C13" i="4"/>
  <c r="B13" i="4"/>
  <c r="Q13" i="4"/>
  <c r="AP54" i="2"/>
  <c r="N12" i="4"/>
  <c r="AO54" i="2"/>
  <c r="M12" i="4"/>
  <c r="C12" i="4"/>
  <c r="B12" i="4"/>
  <c r="AP47" i="2"/>
  <c r="N11" i="4"/>
  <c r="AO47" i="2"/>
  <c r="M11" i="4"/>
  <c r="C11" i="4"/>
  <c r="B11" i="4"/>
  <c r="O11" i="4"/>
  <c r="AP40" i="2"/>
  <c r="N10" i="4"/>
  <c r="AO40" i="2"/>
  <c r="M10" i="4"/>
  <c r="C10" i="4"/>
  <c r="B10" i="4"/>
  <c r="Q10" i="4"/>
  <c r="AP33" i="2"/>
  <c r="N9" i="4"/>
  <c r="AO33" i="2"/>
  <c r="M9" i="4"/>
  <c r="C9" i="4"/>
  <c r="B9" i="4"/>
  <c r="P9" i="4"/>
  <c r="Q9" i="4"/>
  <c r="O9" i="4"/>
  <c r="AP26" i="2"/>
  <c r="N8" i="4"/>
  <c r="AO26" i="2"/>
  <c r="M8" i="4"/>
  <c r="C8" i="4"/>
  <c r="B8" i="4"/>
  <c r="O8" i="4"/>
  <c r="AP19" i="2"/>
  <c r="N7" i="4"/>
  <c r="AO19" i="2"/>
  <c r="M7" i="4"/>
  <c r="C7" i="4"/>
  <c r="B7" i="4"/>
  <c r="P7" i="4"/>
  <c r="O7" i="4"/>
  <c r="AP12" i="2"/>
  <c r="N6" i="4"/>
  <c r="AO12" i="2"/>
  <c r="M6" i="4"/>
  <c r="C6" i="4"/>
  <c r="B6" i="4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P5" i="4"/>
  <c r="M24" i="3"/>
  <c r="B24" i="3"/>
  <c r="AO131" i="1"/>
  <c r="M23" i="3"/>
  <c r="B23" i="3"/>
  <c r="AO124" i="1"/>
  <c r="M22" i="3"/>
  <c r="B22" i="3"/>
  <c r="AO117" i="1"/>
  <c r="M21" i="3"/>
  <c r="B21" i="3"/>
  <c r="AO110" i="1"/>
  <c r="M20" i="3"/>
  <c r="B20" i="3"/>
  <c r="AO103" i="1"/>
  <c r="M19" i="3"/>
  <c r="B19" i="3"/>
  <c r="P18" i="3"/>
  <c r="AO96" i="1"/>
  <c r="M18" i="3"/>
  <c r="B18" i="3"/>
  <c r="P17" i="3"/>
  <c r="AO89" i="1"/>
  <c r="M17" i="3"/>
  <c r="C17" i="3"/>
  <c r="B17" i="3"/>
  <c r="AO82" i="1"/>
  <c r="M16" i="3"/>
  <c r="C16" i="3"/>
  <c r="B16" i="3"/>
  <c r="AO75" i="1"/>
  <c r="M15" i="3"/>
  <c r="C15" i="3"/>
  <c r="B15" i="3"/>
  <c r="AO68" i="1"/>
  <c r="M14" i="3"/>
  <c r="C14" i="3"/>
  <c r="B14" i="3"/>
  <c r="AO61" i="1"/>
  <c r="M13" i="3"/>
  <c r="C13" i="3"/>
  <c r="B13" i="3"/>
  <c r="AO54" i="1"/>
  <c r="M12" i="3"/>
  <c r="C12" i="3"/>
  <c r="B12" i="3"/>
  <c r="O12" i="3"/>
  <c r="AO47" i="1"/>
  <c r="M11" i="3"/>
  <c r="C11" i="3"/>
  <c r="B11" i="3"/>
  <c r="O11" i="3"/>
  <c r="AO40" i="1"/>
  <c r="M10" i="3"/>
  <c r="C10" i="3"/>
  <c r="B10" i="3"/>
  <c r="P10" i="3"/>
  <c r="Q10" i="3"/>
  <c r="O10" i="3"/>
  <c r="AO33" i="1"/>
  <c r="M9" i="3"/>
  <c r="C9" i="3"/>
  <c r="B9" i="3"/>
  <c r="P9" i="3"/>
  <c r="Q9" i="3"/>
  <c r="O9" i="3"/>
  <c r="AO26" i="1"/>
  <c r="M8" i="3"/>
  <c r="C8" i="3"/>
  <c r="B8" i="3"/>
  <c r="P8" i="3"/>
  <c r="Q8" i="3"/>
  <c r="O8" i="3"/>
  <c r="AO19" i="1"/>
  <c r="M7" i="3"/>
  <c r="C7" i="3"/>
  <c r="B7" i="3"/>
  <c r="AO12" i="1"/>
  <c r="M6" i="3"/>
  <c r="C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B5" i="3"/>
  <c r="Q15" i="4"/>
  <c r="Q22" i="4"/>
  <c r="P22" i="4"/>
  <c r="Q6" i="4"/>
  <c r="Q8" i="4"/>
  <c r="Q7" i="4"/>
  <c r="O16" i="4"/>
  <c r="P18" i="4"/>
  <c r="O12" i="4"/>
  <c r="Q14" i="4"/>
  <c r="Q16" i="4"/>
  <c r="O13" i="4"/>
  <c r="P10" i="4"/>
  <c r="O20" i="4"/>
  <c r="O10" i="4"/>
  <c r="P19" i="4"/>
  <c r="Q24" i="3"/>
  <c r="Q5" i="3"/>
  <c r="O6" i="3"/>
  <c r="P24" i="3"/>
  <c r="O24" i="3"/>
  <c r="Q6" i="3"/>
  <c r="P5" i="3"/>
  <c r="P6" i="3"/>
  <c r="O7" i="3"/>
  <c r="P7" i="3"/>
  <c r="Q7" i="3"/>
  <c r="P11" i="3"/>
  <c r="Q12" i="3"/>
  <c r="P13" i="3"/>
  <c r="Q21" i="3"/>
  <c r="O19" i="3"/>
  <c r="P21" i="3"/>
  <c r="O15" i="3"/>
  <c r="O17" i="3"/>
  <c r="Q11" i="3"/>
  <c r="P12" i="3"/>
  <c r="P14" i="3"/>
  <c r="P16" i="3"/>
  <c r="P19" i="3"/>
  <c r="O21" i="3"/>
  <c r="P22" i="3"/>
  <c r="P13" i="4"/>
  <c r="Q15" i="3"/>
  <c r="O18" i="3"/>
  <c r="O22" i="3"/>
  <c r="Q11" i="4"/>
  <c r="Q18" i="3"/>
  <c r="Q20" i="3"/>
  <c r="O16" i="3"/>
  <c r="P15" i="3"/>
  <c r="R9" i="3"/>
  <c r="R8" i="3"/>
  <c r="Q19" i="3"/>
  <c r="O5" i="3"/>
  <c r="P12" i="4"/>
  <c r="P11" i="4"/>
  <c r="Q19" i="4"/>
  <c r="R9" i="4"/>
  <c r="R16" i="4"/>
  <c r="R5" i="4"/>
  <c r="R6" i="4"/>
  <c r="R17" i="4"/>
  <c r="O13" i="3"/>
  <c r="R15" i="4"/>
  <c r="R18" i="4"/>
  <c r="U24" i="4"/>
  <c r="R14" i="4"/>
  <c r="R10" i="4"/>
  <c r="R22" i="4"/>
  <c r="R23" i="4"/>
  <c r="Q12" i="4"/>
  <c r="R7" i="4"/>
  <c r="R20" i="4"/>
  <c r="Q21" i="4"/>
  <c r="R8" i="4"/>
  <c r="U5" i="4"/>
  <c r="R10" i="3"/>
  <c r="R5" i="3"/>
  <c r="R6" i="3"/>
  <c r="Q16" i="3"/>
  <c r="Q13" i="3"/>
  <c r="R7" i="3"/>
  <c r="O20" i="3"/>
  <c r="P20" i="3"/>
  <c r="O14" i="3"/>
  <c r="Q22" i="3"/>
  <c r="Q14" i="3"/>
  <c r="U24" i="3"/>
  <c r="R24" i="3"/>
  <c r="R11" i="3"/>
  <c r="R12" i="3"/>
  <c r="R13" i="4"/>
  <c r="U9" i="4"/>
  <c r="R18" i="3"/>
  <c r="U8" i="3"/>
  <c r="R15" i="3"/>
  <c r="U9" i="3"/>
  <c r="U10" i="3"/>
  <c r="U12" i="3"/>
  <c r="U15" i="4"/>
  <c r="U16" i="4"/>
  <c r="R23" i="3"/>
  <c r="U8" i="4"/>
  <c r="U6" i="4"/>
  <c r="U7" i="4"/>
  <c r="U22" i="4"/>
  <c r="U14" i="4"/>
  <c r="U23" i="4"/>
  <c r="U20" i="4"/>
  <c r="U17" i="4"/>
  <c r="U18" i="4"/>
  <c r="U10" i="4"/>
  <c r="R11" i="4"/>
  <c r="R21" i="4"/>
  <c r="R12" i="4"/>
  <c r="U19" i="4"/>
  <c r="R19" i="4"/>
  <c r="U13" i="4"/>
  <c r="U22" i="3"/>
  <c r="R22" i="3"/>
  <c r="U6" i="3"/>
  <c r="R19" i="3"/>
  <c r="U11" i="3"/>
  <c r="R21" i="3"/>
  <c r="U16" i="3"/>
  <c r="R16" i="3"/>
  <c r="U5" i="3"/>
  <c r="R17" i="3"/>
  <c r="R13" i="3"/>
  <c r="R20" i="3"/>
  <c r="U7" i="3"/>
  <c r="R14" i="3"/>
  <c r="U14" i="3"/>
  <c r="U21" i="3"/>
  <c r="U23" i="3"/>
  <c r="U18" i="3"/>
  <c r="U15" i="3"/>
  <c r="U11" i="4"/>
  <c r="U20" i="3"/>
  <c r="U19" i="3"/>
  <c r="U13" i="3"/>
  <c r="U17" i="3"/>
  <c r="U12" i="4"/>
  <c r="U21" i="4"/>
</calcChain>
</file>

<file path=xl/sharedStrings.xml><?xml version="1.0" encoding="utf-8"?>
<sst xmlns="http://schemas.openxmlformats.org/spreadsheetml/2006/main" count="1294" uniqueCount="467">
  <si>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</si>
  <si>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</si>
  <si>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</si>
  <si>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</si>
  <si>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</si>
  <si>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</si>
  <si>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</si>
  <si>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</si>
  <si>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</si>
  <si>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</si>
  <si>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</si>
  <si>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</si>
  <si>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</si>
  <si>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</si>
  <si>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</si>
  <si>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</si>
  <si>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</si>
  <si>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</si>
  <si>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</si>
  <si>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</si>
  <si>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</si>
  <si>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</si>
  <si>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</si>
  <si>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</si>
  <si>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</si>
  <si>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</si>
  <si>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</si>
  <si>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</si>
  <si>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</si>
  <si>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</si>
  <si>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</si>
  <si>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</si>
  <si>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</si>
  <si>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</si>
  <si>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</si>
  <si>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</si>
  <si>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</si>
  <si>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</si>
  <si>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</si>
  <si>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</si>
  <si>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</si>
  <si>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</si>
  <si>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</si>
  <si>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</si>
  <si>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</si>
  <si>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</si>
  <si>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</si>
  <si>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</si>
  <si>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</si>
  <si>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</si>
  <si>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</si>
  <si>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</si>
  <si>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</si>
  <si>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</si>
  <si>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</si>
  <si>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</si>
  <si>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</si>
  <si>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</si>
  <si>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</si>
  <si>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</si>
  <si>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</si>
  <si>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</si>
  <si>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</si>
  <si>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</si>
  <si>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</si>
  <si>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</si>
  <si>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</si>
  <si>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</si>
  <si>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</si>
  <si>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</si>
  <si>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</si>
  <si>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</si>
  <si>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</si>
  <si>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</si>
  <si>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</si>
  <si>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</si>
  <si>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</si>
  <si>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</si>
  <si>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</si>
  <si>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</si>
  <si>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</si>
  <si>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</si>
  <si>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</si>
  <si>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</si>
  <si>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</si>
  <si>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</si>
  <si>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</si>
  <si>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</si>
  <si>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</si>
  <si>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</si>
  <si>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</si>
  <si>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</si>
  <si>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</si>
  <si>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</si>
  <si>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</si>
  <si>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</si>
  <si>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</si>
  <si>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</si>
  <si>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</si>
  <si>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</si>
  <si>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</si>
  <si>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</si>
  <si>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</si>
  <si>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</si>
  <si>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</si>
  <si>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</si>
  <si>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</si>
  <si>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</si>
  <si>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</si>
  <si>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</si>
  <si>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</si>
  <si>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</si>
  <si>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</si>
  <si>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C5</t>
  </si>
  <si>
    <t>D1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</si>
  <si>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</si>
  <si>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</si>
  <si>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</si>
  <si>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</si>
  <si>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</si>
  <si>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</si>
  <si>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</si>
  <si>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</si>
  <si>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</si>
  <si>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米</t>
  </si>
  <si>
    <t>白米飯</t>
  </si>
  <si>
    <t>豬後腿肉</t>
  </si>
  <si>
    <t>大蒜</t>
  </si>
  <si>
    <t>滷包</t>
  </si>
  <si>
    <t>肉雞</t>
  </si>
  <si>
    <t>胡蘿蔔</t>
  </si>
  <si>
    <t>白蘿蔔</t>
  </si>
  <si>
    <t>紅砂糖</t>
  </si>
  <si>
    <t>雞蛋</t>
  </si>
  <si>
    <t>乾木耳</t>
  </si>
  <si>
    <t>刈薯</t>
  </si>
  <si>
    <t>時瓜</t>
  </si>
  <si>
    <t>豆干</t>
  </si>
  <si>
    <t>麻竹筍干</t>
  </si>
  <si>
    <t>薑</t>
  </si>
  <si>
    <t>杏鮑菇</t>
  </si>
  <si>
    <t>蔬香冬粉</t>
  </si>
  <si>
    <t>麻油雞湯</t>
  </si>
  <si>
    <t>麻油</t>
  </si>
  <si>
    <t>時蔬大骨湯</t>
  </si>
  <si>
    <t>時瓜湯</t>
  </si>
  <si>
    <t>仙草甜湯</t>
  </si>
  <si>
    <t>仙草凍</t>
  </si>
  <si>
    <t>綠豆</t>
  </si>
  <si>
    <t>油豆腐</t>
  </si>
  <si>
    <t>素肉片</t>
  </si>
  <si>
    <t>素肉</t>
  </si>
  <si>
    <t>素絞肉</t>
  </si>
  <si>
    <t>麻油素片湯</t>
  </si>
  <si>
    <t>時蔬湯</t>
  </si>
  <si>
    <t>偏鄉</t>
    <phoneticPr fontId="22" type="noConversion"/>
  </si>
  <si>
    <t>味噌魚皮湯</t>
    <phoneticPr fontId="22" type="noConversion"/>
  </si>
  <si>
    <t>軟骨丁</t>
    <phoneticPr fontId="22" type="noConversion"/>
  </si>
  <si>
    <t>奶粉</t>
    <phoneticPr fontId="22" type="noConversion"/>
  </si>
  <si>
    <t>方油豆腐</t>
    <phoneticPr fontId="22" type="noConversion"/>
  </si>
  <si>
    <t>每日附餐點心1預計提供：水果、果汁、保久乳、豆漿、堅果等品項輪流供應。</t>
    <phoneticPr fontId="22" type="noConversion"/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</si>
  <si>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</si>
  <si>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</si>
  <si>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</si>
  <si>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</si>
  <si>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</si>
  <si>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</si>
  <si>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t>越式特餐</t>
  </si>
  <si>
    <t>米粉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</si>
  <si>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</si>
  <si>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</si>
  <si>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t>DIY</t>
    </r>
    <r>
      <rPr>
        <sz val="12"/>
        <color theme="1"/>
        <rFont val="細明體"/>
        <family val="1"/>
        <charset val="136"/>
      </rPr>
      <t>漢</t>
    </r>
    <r>
      <rPr>
        <sz val="12"/>
        <color theme="1"/>
        <rFont val="標楷體"/>
        <family val="4"/>
        <charset val="136"/>
      </rPr>
      <t>堡餐</t>
    </r>
    <phoneticPr fontId="22" type="noConversion"/>
  </si>
  <si>
    <t>漢堡</t>
    <phoneticPr fontId="22" type="noConversion"/>
  </si>
  <si>
    <t>紫米飯</t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</si>
  <si>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</si>
  <si>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</si>
  <si>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</si>
  <si>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</si>
  <si>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</si>
  <si>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</si>
  <si>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</si>
  <si>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</si>
  <si>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</si>
  <si>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</si>
  <si>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</si>
  <si>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</si>
  <si>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</si>
  <si>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</si>
  <si>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</si>
  <si>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</si>
  <si>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</si>
  <si>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</si>
  <si>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</si>
  <si>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</si>
  <si>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</si>
  <si>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</si>
  <si>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</si>
  <si>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紅蔥頭</t>
    </r>
  </si>
  <si>
    <t>後山鹹豬肉</t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</si>
  <si>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</si>
  <si>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</si>
  <si>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</si>
  <si>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t>鹹豬肉粉</t>
    <phoneticPr fontId="22" type="noConversion"/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</si>
  <si>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</si>
  <si>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</si>
  <si>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</si>
  <si>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t>特餐配料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</si>
  <si>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</si>
  <si>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</si>
  <si>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沙茶魷魚</t>
    </r>
  </si>
  <si>
    <t>魷魚圈</t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</si>
  <si>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</si>
  <si>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</si>
  <si>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</si>
  <si>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</si>
  <si>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</si>
  <si>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</si>
  <si>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</si>
  <si>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</si>
  <si>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</si>
  <si>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</si>
  <si>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洋蔥豬柳</t>
    </r>
  </si>
  <si>
    <t>筍干肉角</t>
    <phoneticPr fontId="22" type="noConversion"/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</si>
  <si>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</si>
  <si>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蒜泥肉片</t>
    </r>
  </si>
  <si>
    <t>香雞排</t>
  </si>
  <si>
    <t>香酥雞排</t>
  </si>
  <si>
    <t>香酥魚排</t>
    <phoneticPr fontId="22" type="noConversion"/>
  </si>
  <si>
    <t>魚排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</si>
  <si>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</si>
  <si>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</si>
  <si>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</si>
  <si>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</si>
  <si>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</si>
  <si>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</si>
  <si>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</si>
  <si>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</si>
  <si>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</si>
  <si>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</si>
  <si>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</si>
  <si>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</si>
  <si>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</si>
  <si>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</si>
  <si>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味噌</t>
    </r>
  </si>
  <si>
    <t>家常豬腳</t>
  </si>
  <si>
    <t>豬腳</t>
  </si>
  <si>
    <r>
      <rPr>
        <sz val="12"/>
        <color theme="1"/>
        <rFont val="標楷體"/>
        <family val="4"/>
        <charset val="136"/>
      </rPr>
      <t>關東煮</t>
    </r>
  </si>
  <si>
    <t>黑輪</t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</si>
  <si>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</si>
  <si>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</si>
  <si>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</si>
  <si>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</si>
  <si>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</si>
  <si>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</si>
  <si>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t>洋蔥</t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</si>
  <si>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</si>
  <si>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</si>
  <si>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</si>
  <si>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</si>
  <si>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</si>
  <si>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</si>
  <si>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</si>
  <si>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</si>
  <si>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</si>
  <si>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</si>
  <si>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</si>
  <si>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</si>
  <si>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</si>
  <si>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</si>
  <si>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</si>
  <si>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</si>
  <si>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西滷菜</t>
    </r>
  </si>
  <si>
    <t>洋蔥玉米炒蛋</t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</si>
  <si>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</si>
  <si>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</si>
  <si>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</si>
  <si>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</si>
  <si>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</si>
  <si>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</si>
  <si>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</si>
  <si>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</si>
  <si>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</si>
  <si>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</si>
  <si>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</si>
  <si>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</si>
  <si>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</si>
  <si>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絲瓜</t>
    </r>
  </si>
  <si>
    <t>魩仔魚(加工)</t>
  </si>
  <si>
    <r>
      <rPr>
        <sz val="12"/>
        <color theme="1"/>
        <rFont val="標楷體"/>
        <family val="4"/>
        <charset val="136"/>
      </rPr>
      <t>鴻喜菇</t>
    </r>
  </si>
  <si>
    <t>紅仁炒蛋</t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</si>
  <si>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</si>
  <si>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</si>
  <si>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</si>
  <si>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</si>
  <si>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</si>
  <si>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味噌海芽湯</t>
    </r>
  </si>
  <si>
    <t>高麗菜</t>
    <phoneticPr fontId="22" type="noConversion"/>
  </si>
  <si>
    <t>越式湯底</t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</si>
  <si>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</si>
  <si>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</si>
  <si>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</si>
  <si>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</si>
  <si>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</si>
  <si>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</si>
  <si>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</si>
  <si>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</si>
  <si>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</si>
  <si>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</si>
  <si>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</si>
  <si>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</si>
  <si>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</si>
  <si>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</si>
  <si>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t>四神湯</t>
  </si>
  <si>
    <t>四神</t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</si>
  <si>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</si>
  <si>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大醬湯</t>
    </r>
  </si>
  <si>
    <t>虱目魚皮</t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</si>
  <si>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</si>
  <si>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</si>
  <si>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</si>
  <si>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</si>
  <si>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</si>
  <si>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</si>
  <si>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冬瓜米苔目</t>
  </si>
  <si>
    <t>米苔目</t>
  </si>
  <si>
    <t>冬瓜糖磚</t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</si>
  <si>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</si>
  <si>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</si>
  <si>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醃製冬菜</t>
    </r>
  </si>
  <si>
    <t>有機豆奶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</si>
  <si>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</si>
  <si>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</si>
  <si>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</si>
  <si>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</si>
  <si>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</si>
  <si>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</si>
  <si>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</si>
  <si>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</si>
  <si>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</si>
  <si>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</si>
  <si>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t>DIY</t>
    </r>
    <r>
      <rPr>
        <sz val="12"/>
        <color rgb="FF000000"/>
        <rFont val="細明體"/>
        <family val="4"/>
        <charset val="136"/>
      </rPr>
      <t>漢</t>
    </r>
    <r>
      <rPr>
        <sz val="12"/>
        <color rgb="FF000000"/>
        <rFont val="標楷體"/>
        <family val="4"/>
        <charset val="136"/>
      </rPr>
      <t>堡餐</t>
    </r>
    <phoneticPr fontId="22" type="noConversion"/>
  </si>
  <si>
    <r>
      <rPr>
        <sz val="12"/>
        <color rgb="FF000000"/>
        <rFont val="細明體"/>
        <family val="4"/>
        <charset val="136"/>
      </rPr>
      <t>漢</t>
    </r>
    <r>
      <rPr>
        <sz val="12"/>
        <color rgb="FF000000"/>
        <rFont val="標楷體"/>
        <family val="4"/>
        <charset val="136"/>
      </rPr>
      <t>堡</t>
    </r>
    <phoneticPr fontId="22" type="noConversion"/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</si>
  <si>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</si>
  <si>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</si>
  <si>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</si>
  <si>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</si>
  <si>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</si>
  <si>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</si>
  <si>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</si>
  <si>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</si>
  <si>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</si>
  <si>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南瓜子</t>
    </r>
  </si>
  <si>
    <t>回鍋若片</t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</si>
  <si>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</si>
  <si>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</si>
  <si>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</si>
  <si>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</si>
  <si>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</si>
  <si>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</si>
  <si>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</si>
  <si>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</si>
  <si>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</si>
  <si>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</si>
  <si>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京醬麵腸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</si>
  <si>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</si>
  <si>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</si>
  <si>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</si>
  <si>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theme="1"/>
        <rFont val="標楷體"/>
        <family val="4"/>
        <charset val="136"/>
      </rPr>
      <t>凍豆腐</t>
    </r>
  </si>
  <si>
    <t>花瓜豆干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</si>
  <si>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</si>
  <si>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醃漬花胡瓜</t>
    </r>
  </si>
  <si>
    <t>芹香素熱狗</t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</si>
  <si>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</si>
  <si>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</si>
  <si>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</si>
  <si>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</si>
  <si>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</si>
  <si>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</si>
  <si>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</si>
  <si>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香炸豆包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</si>
  <si>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</si>
  <si>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</si>
  <si>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</si>
  <si>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</si>
  <si>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</si>
  <si>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</si>
  <si>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</si>
  <si>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素火腿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</si>
  <si>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</si>
  <si>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</si>
  <si>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</si>
  <si>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</si>
  <si>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</si>
  <si>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</si>
  <si>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</si>
  <si>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</si>
  <si>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</si>
  <si>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</si>
  <si>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</si>
  <si>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</si>
  <si>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</si>
  <si>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蛋香白菜</t>
  </si>
  <si>
    <r>
      <rPr>
        <sz val="12"/>
        <color theme="1"/>
        <rFont val="標楷體"/>
        <family val="4"/>
        <charset val="136"/>
      </rPr>
      <t>玉米炒蛋</t>
    </r>
  </si>
  <si>
    <t>絞若冬瓜</t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</si>
  <si>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</si>
  <si>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</si>
  <si>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</si>
  <si>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</si>
  <si>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</si>
  <si>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</si>
  <si>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</si>
  <si>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</si>
  <si>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</si>
  <si>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</si>
  <si>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</si>
  <si>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</si>
  <si>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</si>
  <si>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</si>
  <si>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</si>
  <si>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</si>
  <si>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</si>
  <si>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</si>
  <si>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</si>
  <si>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</si>
  <si>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</si>
  <si>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</si>
  <si>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</si>
  <si>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</si>
  <si>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</si>
  <si>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</si>
  <si>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</si>
  <si>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</si>
  <si>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</si>
  <si>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</si>
  <si>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</si>
  <si>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</si>
  <si>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</si>
  <si>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</si>
  <si>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t>紅燒素排</t>
  </si>
  <si>
    <t>素肉排</t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</si>
  <si>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</si>
  <si>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</si>
  <si>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</si>
  <si>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</si>
  <si>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</si>
  <si>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</si>
  <si>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</si>
  <si>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</si>
  <si>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</si>
  <si>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</si>
  <si>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</si>
  <si>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</si>
  <si>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</si>
  <si>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</si>
  <si>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</si>
  <si>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rgb="FF000000"/>
        <rFont val="標楷體"/>
        <family val="4"/>
        <charset val="136"/>
      </rPr>
      <t>金針菜乾</t>
    </r>
  </si>
  <si>
    <t>本菜單供應學校為豐濱國小、新社國小、港口國小、靜浦國小。</t>
  </si>
  <si>
    <t>國小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</si>
  <si>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</si>
  <si>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r>
      <rPr>
        <sz val="12"/>
        <color theme="1"/>
        <rFont val="標楷體"/>
        <family val="4"/>
        <charset val="136"/>
      </rPr>
      <t>國</t>
    </r>
    <r>
      <rPr>
        <sz val="12"/>
        <color theme="1"/>
        <rFont val="細明體"/>
        <family val="4"/>
        <charset val="136"/>
      </rPr>
      <t>小</t>
    </r>
    <r>
      <rPr>
        <sz val="12"/>
        <color theme="1"/>
        <rFont val="標楷體"/>
        <family val="4"/>
        <charset val="136"/>
      </rPr>
      <t>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</si>
  <si>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冷凍玉米筍</t>
  </si>
  <si>
    <t>冷凍玉米筍</t>
    <phoneticPr fontId="22" type="noConversion"/>
  </si>
  <si>
    <t>鮮菇油腐</t>
    <phoneticPr fontId="22" type="noConversion"/>
  </si>
  <si>
    <t>茄汁凍腐</t>
    <phoneticPr fontId="22" type="noConversion"/>
  </si>
  <si>
    <t>絲瓜蛋凍腐</t>
    <phoneticPr fontId="22" type="noConversion"/>
  </si>
  <si>
    <t>凍豆腐</t>
    <phoneticPr fontId="22" type="noConversion"/>
  </si>
  <si>
    <t>味噌凍腐湯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</si>
</sst>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4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Arial"/>
      <family val="2"/>
    </font>
    <font>
      <sz val="12"/>
      <color theme="1"/>
      <name val="細明體"/>
      <family val="4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Arial"/>
      <family val="2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細明體"/>
      <family val="3"/>
      <charset val="136"/>
    </font>
    <font>
      <sz val="12"/>
      <color rgb="FF000000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4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48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177" fontId="17" fillId="0" borderId="37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178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5" borderId="23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6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3" fillId="0" borderId="30" xfId="3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23" fillId="0" borderId="34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176" fontId="18" fillId="0" borderId="81" xfId="0" applyNumberFormat="1" applyFont="1" applyBorder="1" applyAlignment="1">
      <alignment horizontal="center" vertical="center" shrinkToFit="1"/>
    </xf>
    <xf numFmtId="176" fontId="18" fillId="0" borderId="82" xfId="0" applyNumberFormat="1" applyFont="1" applyBorder="1" applyAlignment="1">
      <alignment horizontal="center" vertical="center" shrinkToFit="1"/>
    </xf>
    <xf numFmtId="177" fontId="17" fillId="0" borderId="31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4" fillId="3" borderId="75" xfId="0" applyFont="1" applyFill="1" applyBorder="1" applyAlignment="1">
      <alignment horizontal="center" vertical="center" shrinkToFit="1"/>
    </xf>
    <xf numFmtId="0" fontId="4" fillId="3" borderId="76" xfId="0" applyFont="1" applyFill="1" applyBorder="1" applyAlignment="1">
      <alignment horizontal="center" vertical="center" shrinkToFit="1"/>
    </xf>
    <xf numFmtId="0" fontId="4" fillId="3" borderId="77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7" borderId="8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shrinkToFit="1"/>
    </xf>
    <xf numFmtId="0" fontId="4" fillId="7" borderId="20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30" fillId="7" borderId="8" xfId="0" applyFont="1" applyFill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1" fillId="7" borderId="20" xfId="0" applyFont="1" applyFill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7" borderId="20" xfId="0" applyFont="1" applyFill="1" applyBorder="1" applyAlignment="1">
      <alignment horizontal="center" vertical="center" shrinkToFit="1"/>
    </xf>
    <xf numFmtId="0" fontId="17" fillId="7" borderId="30" xfId="3" applyFont="1" applyFill="1" applyBorder="1" applyAlignment="1">
      <alignment horizontal="center" vertical="center" shrinkToFit="1"/>
    </xf>
    <xf numFmtId="0" fontId="17" fillId="7" borderId="6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177" fontId="17" fillId="0" borderId="80" xfId="0" applyNumberFormat="1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 shrinkToFit="1"/>
    </xf>
    <xf numFmtId="2" fontId="1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96" xfId="0" applyFont="1" applyBorder="1" applyAlignment="1">
      <alignment vertical="center" shrinkToFit="1"/>
    </xf>
    <xf numFmtId="0" fontId="4" fillId="0" borderId="73" xfId="0" applyFont="1" applyBorder="1" applyAlignment="1">
      <alignment vertical="center" shrinkToFit="1"/>
    </xf>
    <xf numFmtId="0" fontId="4" fillId="0" borderId="73" xfId="0" applyFont="1" applyBorder="1" applyAlignment="1">
      <alignment horizontal="center" vertical="center" shrinkToFit="1"/>
    </xf>
    <xf numFmtId="0" fontId="18" fillId="6" borderId="4" xfId="0" applyFont="1" applyFill="1" applyBorder="1" applyAlignment="1">
      <alignment horizontal="center" vertical="center"/>
    </xf>
    <xf numFmtId="0" fontId="36" fillId="8" borderId="90" xfId="0" applyFont="1" applyFill="1" applyBorder="1" applyAlignment="1">
      <alignment vertical="center"/>
    </xf>
    <xf numFmtId="0" fontId="36" fillId="8" borderId="91" xfId="0" applyFont="1" applyFill="1" applyBorder="1" applyAlignment="1">
      <alignment vertical="center"/>
    </xf>
    <xf numFmtId="0" fontId="36" fillId="8" borderId="91" xfId="0" applyFont="1" applyFill="1" applyBorder="1" applyAlignment="1">
      <alignment horizontal="center" vertical="center"/>
    </xf>
    <xf numFmtId="0" fontId="36" fillId="8" borderId="92" xfId="0" applyFont="1" applyFill="1" applyBorder="1" applyAlignment="1">
      <alignment vertical="center"/>
    </xf>
    <xf numFmtId="0" fontId="1" fillId="8" borderId="90" xfId="0" applyFont="1" applyFill="1" applyBorder="1" applyAlignment="1">
      <alignment vertical="center"/>
    </xf>
    <xf numFmtId="0" fontId="1" fillId="8" borderId="91" xfId="0" applyFont="1" applyFill="1" applyBorder="1" applyAlignment="1">
      <alignment vertical="center"/>
    </xf>
    <xf numFmtId="0" fontId="1" fillId="8" borderId="91" xfId="0" applyFont="1" applyFill="1" applyBorder="1" applyAlignment="1">
      <alignment horizontal="center" vertical="center"/>
    </xf>
    <xf numFmtId="0" fontId="1" fillId="8" borderId="92" xfId="0" applyFont="1" applyFill="1" applyBorder="1" applyAlignment="1">
      <alignment vertical="center"/>
    </xf>
    <xf numFmtId="0" fontId="18" fillId="6" borderId="56" xfId="0" applyFont="1" applyFill="1" applyBorder="1" applyAlignment="1">
      <alignment horizontal="center" vertical="center"/>
    </xf>
    <xf numFmtId="0" fontId="36" fillId="8" borderId="93" xfId="0" applyFont="1" applyFill="1" applyBorder="1" applyAlignment="1">
      <alignment vertical="center"/>
    </xf>
    <xf numFmtId="0" fontId="36" fillId="8" borderId="94" xfId="0" applyFont="1" applyFill="1" applyBorder="1" applyAlignment="1">
      <alignment vertical="center"/>
    </xf>
    <xf numFmtId="0" fontId="36" fillId="8" borderId="95" xfId="0" applyFont="1" applyFill="1" applyBorder="1" applyAlignment="1">
      <alignment vertical="center"/>
    </xf>
    <xf numFmtId="178" fontId="24" fillId="0" borderId="98" xfId="0" applyNumberFormat="1" applyFont="1" applyBorder="1" applyAlignment="1">
      <alignment vertical="center"/>
    </xf>
    <xf numFmtId="176" fontId="1" fillId="0" borderId="97" xfId="0" applyNumberFormat="1" applyFont="1" applyBorder="1" applyAlignment="1">
      <alignment horizontal="center" vertical="center" shrinkToFit="1"/>
    </xf>
    <xf numFmtId="176" fontId="1" fillId="0" borderId="98" xfId="0" applyNumberFormat="1" applyFont="1" applyBorder="1" applyAlignment="1">
      <alignment horizontal="center" vertical="center" shrinkToFit="1"/>
    </xf>
    <xf numFmtId="0" fontId="20" fillId="3" borderId="41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176" fontId="1" fillId="0" borderId="99" xfId="0" applyNumberFormat="1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center" vertical="center" shrinkToFit="1"/>
    </xf>
    <xf numFmtId="0" fontId="38" fillId="0" borderId="8" xfId="0" applyFont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/>
    </xf>
    <xf numFmtId="176" fontId="17" fillId="0" borderId="23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78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2" fillId="0" borderId="45" xfId="0" applyFont="1" applyBorder="1" applyAlignment="1">
      <alignment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23" fillId="0" borderId="10" xfId="0" applyFont="1" applyBorder="1" applyAlignment="1">
      <alignment vertical="center" shrinkToFit="1"/>
    </xf>
    <xf numFmtId="0" fontId="26" fillId="0" borderId="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37" fillId="2" borderId="4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3" fillId="0" borderId="2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18" fillId="0" borderId="6" xfId="0" applyFont="1" applyBorder="1" applyAlignment="1">
      <alignment horizontal="center" vertical="center" shrinkToFit="1"/>
    </xf>
    <xf numFmtId="0" fontId="21" fillId="0" borderId="78" xfId="0" applyFont="1" applyBorder="1" applyAlignment="1">
      <alignment vertical="center"/>
    </xf>
    <xf numFmtId="0" fontId="35" fillId="0" borderId="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</cellXfs>
  <cellStyles count="6">
    <cellStyle name="一般" xfId="0" builtinId="0"/>
    <cellStyle name="一般 2" xfId="3" xr:uid="{5D7FDE7B-FCDA-4859-8378-E72D51B2CB9C}"/>
    <cellStyle name="一般 3" xfId="5" xr:uid="{118C86E8-0166-416E-8F33-E1F74CDAB85D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42"/>
  <sheetViews>
    <sheetView view="pageBreakPreview" topLeftCell="A122" zoomScale="85" zoomScaleNormal="85" zoomScaleSheetLayoutView="85" workbookViewId="0">
      <pane xSplit="1" topLeftCell="B1" activePane="topRight" state="frozen"/>
      <selection pane="topRight" activeCell="P132" sqref="P132"/>
    </sheetView>
  </sheetViews>
  <sheetFormatPr defaultColWidth="11.25" defaultRowHeight="15" customHeight="1"/>
  <cols>
    <col min="1" max="1" width="2.75" customWidth="1"/>
    <col min="2" max="8" width="3.5" style="87" customWidth="1"/>
    <col min="9" max="9" width="4.5" style="87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2" customFormat="1" ht="17.25" thickBot="1">
      <c r="A1" s="282" t="s">
        <v>330</v>
      </c>
      <c r="B1" s="283"/>
      <c r="C1" s="283"/>
      <c r="D1" s="283"/>
      <c r="E1" s="283"/>
      <c r="F1" s="283"/>
      <c r="G1" s="283"/>
      <c r="H1" s="283"/>
      <c r="I1" s="283"/>
      <c r="J1" s="285" t="s">
        <v>103</v>
      </c>
      <c r="K1" s="285"/>
      <c r="L1" s="285"/>
      <c r="M1" s="285" t="s">
        <v>331</v>
      </c>
      <c r="N1" s="285"/>
      <c r="O1" s="285"/>
      <c r="P1" s="286" t="s">
        <v>457</v>
      </c>
      <c r="Q1" s="286"/>
      <c r="R1" s="286"/>
      <c r="S1" s="281" t="s">
        <v>155</v>
      </c>
      <c r="T1" s="281"/>
      <c r="U1" s="281"/>
      <c r="V1" s="281" t="s">
        <v>96</v>
      </c>
      <c r="W1" s="281"/>
      <c r="X1" s="281"/>
      <c r="Y1" s="284" t="s">
        <v>0</v>
      </c>
      <c r="Z1" s="284"/>
      <c r="AA1" s="136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77" t="s">
        <v>107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79" t="s">
        <v>458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59"/>
      <c r="AB3" s="84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99" t="s">
        <v>98</v>
      </c>
      <c r="B4" s="100"/>
      <c r="C4" s="100" t="s">
        <v>80</v>
      </c>
      <c r="D4" s="100" t="s">
        <v>83</v>
      </c>
      <c r="E4" s="100" t="s">
        <v>82</v>
      </c>
      <c r="F4" s="100" t="s">
        <v>84</v>
      </c>
      <c r="G4" s="100" t="s">
        <v>85</v>
      </c>
      <c r="H4" s="100" t="s">
        <v>81</v>
      </c>
      <c r="I4" s="100" t="s">
        <v>86</v>
      </c>
      <c r="J4" s="101" t="s">
        <v>69</v>
      </c>
      <c r="K4" s="101" t="s">
        <v>108</v>
      </c>
      <c r="L4" s="102" t="s">
        <v>68</v>
      </c>
      <c r="M4" s="101" t="s">
        <v>70</v>
      </c>
      <c r="N4" s="101" t="s">
        <v>108</v>
      </c>
      <c r="O4" s="102" t="s">
        <v>68</v>
      </c>
      <c r="P4" s="101" t="s">
        <v>71</v>
      </c>
      <c r="Q4" s="101" t="s">
        <v>108</v>
      </c>
      <c r="R4" s="102" t="s">
        <v>68</v>
      </c>
      <c r="S4" s="101" t="s">
        <v>73</v>
      </c>
      <c r="T4" s="101" t="s">
        <v>108</v>
      </c>
      <c r="U4" s="102" t="s">
        <v>68</v>
      </c>
      <c r="V4" s="101" t="s">
        <v>74</v>
      </c>
      <c r="W4" s="101" t="s">
        <v>108</v>
      </c>
      <c r="X4" s="102" t="s">
        <v>68</v>
      </c>
      <c r="Y4" s="103" t="s">
        <v>99</v>
      </c>
      <c r="Z4" s="85" t="s">
        <v>100</v>
      </c>
      <c r="AA4" s="137"/>
      <c r="AB4" s="104"/>
      <c r="AC4" s="104" t="s">
        <v>69</v>
      </c>
      <c r="AD4" s="104"/>
      <c r="AE4" s="104" t="s">
        <v>70</v>
      </c>
      <c r="AF4" s="104"/>
      <c r="AG4" s="104" t="s">
        <v>71</v>
      </c>
      <c r="AH4" s="104"/>
      <c r="AI4" s="104" t="s">
        <v>72</v>
      </c>
      <c r="AJ4" s="104"/>
      <c r="AK4" s="104" t="s">
        <v>73</v>
      </c>
      <c r="AL4" s="104"/>
      <c r="AM4" s="104" t="s">
        <v>74</v>
      </c>
      <c r="AN4" s="104"/>
      <c r="AO4" s="104"/>
      <c r="AP4" s="92"/>
      <c r="AQ4" s="105" t="s">
        <v>80</v>
      </c>
      <c r="AR4" s="105" t="s">
        <v>81</v>
      </c>
      <c r="AS4" s="105" t="s">
        <v>82</v>
      </c>
      <c r="AT4" s="105" t="s">
        <v>83</v>
      </c>
      <c r="AU4" s="105" t="s">
        <v>84</v>
      </c>
      <c r="AV4" s="105" t="s">
        <v>85</v>
      </c>
      <c r="AW4" s="105" t="s">
        <v>86</v>
      </c>
    </row>
    <row r="5" spans="1:49" ht="16.5">
      <c r="A5" s="164" t="s">
        <v>183</v>
      </c>
      <c r="B5" s="269" t="s">
        <v>106</v>
      </c>
      <c r="C5" s="269">
        <v>6.4</v>
      </c>
      <c r="D5" s="269">
        <v>2.2000000000000002</v>
      </c>
      <c r="E5" s="269">
        <v>1.8</v>
      </c>
      <c r="F5" s="269">
        <v>0</v>
      </c>
      <c r="G5" s="269">
        <v>0</v>
      </c>
      <c r="H5" s="269">
        <v>2.6</v>
      </c>
      <c r="I5" s="269">
        <v>782.7</v>
      </c>
      <c r="J5" s="185" t="s">
        <v>161</v>
      </c>
      <c r="K5" s="186"/>
      <c r="L5" s="106"/>
      <c r="M5" s="185" t="s">
        <v>193</v>
      </c>
      <c r="N5" s="186"/>
      <c r="O5" s="106"/>
      <c r="P5" s="185" t="s">
        <v>246</v>
      </c>
      <c r="Q5" s="186"/>
      <c r="R5" s="106"/>
      <c r="S5" s="121" t="s">
        <v>112</v>
      </c>
      <c r="T5" s="121"/>
      <c r="U5" s="91"/>
      <c r="V5" s="170" t="s">
        <v>145</v>
      </c>
      <c r="W5" s="186"/>
      <c r="X5" s="107"/>
      <c r="Y5" s="107" t="s">
        <v>109</v>
      </c>
      <c r="Z5" s="287"/>
      <c r="AA5" s="289"/>
      <c r="AB5" s="144" t="str">
        <f>A5</f>
        <v>A5</v>
      </c>
      <c r="AC5" s="61" t="str">
        <f>J5</f>
        <v>紅藜飯</v>
      </c>
      <c r="AD5" s="61" t="str">
        <f>J6&amp;" "&amp;J7&amp;" "&amp;J8&amp;" "&amp;J9&amp;" "&amp;J10&amp;" "&amp;J11</f>
        <v xml:space="preserve">米 紅藜    </v>
      </c>
      <c r="AE5" s="61" t="str">
        <f>M5</f>
        <v>堅果蔥燒雞</v>
      </c>
      <c r="AF5" s="61" t="str">
        <f>M6&amp;" "&amp;M7&amp;" "&amp;M8&amp;" "&amp;M9&amp;" "&amp;M10&amp;" "&amp;M11</f>
        <v xml:space="preserve">肉雞 時蔬 腰果 南瓜子 紅蔥頭 </v>
      </c>
      <c r="AG5" s="61" t="str">
        <f>P5</f>
        <v>關東煮</v>
      </c>
      <c r="AH5" s="61" t="str">
        <f>P6&amp;" "&amp;P7&amp;" "&amp;P8&amp;" "&amp;P9&amp;" "&amp;P10&amp;" "&amp;P11</f>
        <v xml:space="preserve">黑輪 白蘿蔔 玉米 柴魚片 胡蘿蔔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時瓜湯</v>
      </c>
      <c r="AN5" s="61" t="str">
        <f>V6&amp;" "&amp;V7&amp;" "&amp;V8&amp;" "&amp;V9&amp;" "&amp;V10&amp;" "&amp;V11</f>
        <v xml:space="preserve">時瓜 大骨 胡蘿蔔 薑  </v>
      </c>
      <c r="AO5" s="61" t="str">
        <f>Y5</f>
        <v>點心</v>
      </c>
      <c r="AP5" s="61">
        <f>Z5</f>
        <v>0</v>
      </c>
      <c r="AQ5" s="108">
        <f>C5</f>
        <v>6.4</v>
      </c>
      <c r="AR5" s="108">
        <f t="shared" ref="AR5:AW5" si="0">D5</f>
        <v>2.2000000000000002</v>
      </c>
      <c r="AS5" s="108">
        <f t="shared" si="0"/>
        <v>1.8</v>
      </c>
      <c r="AT5" s="108">
        <f t="shared" si="0"/>
        <v>0</v>
      </c>
      <c r="AU5" s="108">
        <f t="shared" si="0"/>
        <v>0</v>
      </c>
      <c r="AV5" s="108">
        <f t="shared" si="0"/>
        <v>2.6</v>
      </c>
      <c r="AW5" s="108">
        <f t="shared" si="0"/>
        <v>782.7</v>
      </c>
    </row>
    <row r="6" spans="1:49" ht="16.5">
      <c r="A6" s="165"/>
      <c r="B6" s="270"/>
      <c r="C6" s="270"/>
      <c r="D6" s="270"/>
      <c r="E6" s="270"/>
      <c r="F6" s="270"/>
      <c r="G6" s="270"/>
      <c r="H6" s="270"/>
      <c r="I6" s="270"/>
      <c r="J6" s="187" t="s">
        <v>162</v>
      </c>
      <c r="K6" s="156">
        <v>10</v>
      </c>
      <c r="L6" s="109" t="str">
        <f>IF(K6,"公斤","")</f>
        <v>公斤</v>
      </c>
      <c r="M6" s="157" t="s">
        <v>194</v>
      </c>
      <c r="N6" s="191">
        <v>9</v>
      </c>
      <c r="O6" s="109" t="str">
        <f>IF(N6,"公斤","")</f>
        <v>公斤</v>
      </c>
      <c r="P6" s="157" t="s">
        <v>247</v>
      </c>
      <c r="Q6" s="156">
        <v>1.2</v>
      </c>
      <c r="R6" s="109" t="str">
        <f>IF(Q6,"公斤","")</f>
        <v>公斤</v>
      </c>
      <c r="S6" s="119" t="s">
        <v>112</v>
      </c>
      <c r="T6" s="119">
        <v>7</v>
      </c>
      <c r="U6" s="109" t="str">
        <f>IF(T6,"公斤","")</f>
        <v>公斤</v>
      </c>
      <c r="V6" s="174" t="s">
        <v>136</v>
      </c>
      <c r="W6" s="191">
        <v>3</v>
      </c>
      <c r="X6" s="109" t="str">
        <f>IF(W6,"公斤","")</f>
        <v>公斤</v>
      </c>
      <c r="Y6" s="70" t="s">
        <v>109</v>
      </c>
      <c r="Z6" s="172"/>
      <c r="AA6" s="219"/>
      <c r="AB6" s="130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62"/>
      <c r="AR6" s="62"/>
      <c r="AS6" s="62"/>
      <c r="AT6" s="62"/>
      <c r="AU6" s="62"/>
      <c r="AV6" s="62"/>
      <c r="AW6" s="62"/>
    </row>
    <row r="7" spans="1:49" ht="16.5">
      <c r="A7" s="165"/>
      <c r="B7" s="268"/>
      <c r="C7" s="268"/>
      <c r="D7" s="268"/>
      <c r="E7" s="268"/>
      <c r="F7" s="268"/>
      <c r="G7" s="268"/>
      <c r="H7" s="268"/>
      <c r="I7" s="268"/>
      <c r="J7" s="187" t="s">
        <v>163</v>
      </c>
      <c r="K7" s="156">
        <v>0.1</v>
      </c>
      <c r="L7" s="109" t="str">
        <f>IF(K7,"公斤","")</f>
        <v>公斤</v>
      </c>
      <c r="M7" s="157" t="s">
        <v>112</v>
      </c>
      <c r="N7" s="191">
        <v>3</v>
      </c>
      <c r="O7" s="109" t="str">
        <f t="shared" ref="O7:O11" si="1">IF(N7,"公斤","")</f>
        <v>公斤</v>
      </c>
      <c r="P7" s="157" t="s">
        <v>248</v>
      </c>
      <c r="Q7" s="191">
        <v>3</v>
      </c>
      <c r="R7" s="109" t="str">
        <f t="shared" ref="R7:R11" si="2">IF(Q7,"公斤","")</f>
        <v>公斤</v>
      </c>
      <c r="S7" s="119" t="s">
        <v>111</v>
      </c>
      <c r="T7" s="127">
        <v>0.05</v>
      </c>
      <c r="U7" s="109" t="str">
        <f t="shared" ref="U7:U11" si="3">IF(T7,"公斤","")</f>
        <v>公斤</v>
      </c>
      <c r="V7" s="191" t="s">
        <v>293</v>
      </c>
      <c r="W7" s="191">
        <v>1</v>
      </c>
      <c r="X7" s="109" t="str">
        <f t="shared" ref="X7:X11" si="4">IF(W7,"公斤","")</f>
        <v>公斤</v>
      </c>
      <c r="Y7" s="70"/>
      <c r="Z7" s="172"/>
      <c r="AA7" s="219"/>
      <c r="AB7" s="130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62"/>
      <c r="AR7" s="62"/>
      <c r="AS7" s="62"/>
      <c r="AT7" s="62"/>
      <c r="AU7" s="62"/>
      <c r="AV7" s="62"/>
      <c r="AW7" s="62"/>
    </row>
    <row r="8" spans="1:49" ht="16.5">
      <c r="A8" s="165"/>
      <c r="B8" s="270"/>
      <c r="C8" s="270"/>
      <c r="D8" s="270"/>
      <c r="E8" s="270"/>
      <c r="F8" s="270"/>
      <c r="G8" s="270"/>
      <c r="H8" s="270"/>
      <c r="I8" s="270"/>
      <c r="J8" s="187"/>
      <c r="K8" s="156"/>
      <c r="L8" s="109" t="str">
        <f t="shared" ref="L8:L11" si="5">IF(K8,"公斤","")</f>
        <v/>
      </c>
      <c r="M8" s="157" t="s">
        <v>195</v>
      </c>
      <c r="N8" s="191">
        <v>0.1</v>
      </c>
      <c r="O8" s="109" t="str">
        <f t="shared" si="1"/>
        <v>公斤</v>
      </c>
      <c r="P8" s="157" t="s">
        <v>249</v>
      </c>
      <c r="Q8" s="191">
        <v>2</v>
      </c>
      <c r="R8" s="109" t="str">
        <f t="shared" si="2"/>
        <v>公斤</v>
      </c>
      <c r="S8" s="119"/>
      <c r="T8" s="119"/>
      <c r="U8" s="109" t="str">
        <f t="shared" si="3"/>
        <v/>
      </c>
      <c r="V8" s="157" t="s">
        <v>201</v>
      </c>
      <c r="W8" s="191">
        <v>0.5</v>
      </c>
      <c r="X8" s="109" t="str">
        <f t="shared" si="4"/>
        <v>公斤</v>
      </c>
      <c r="Y8" s="70"/>
      <c r="Z8" s="172"/>
      <c r="AA8" s="219"/>
      <c r="AB8" s="130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62"/>
      <c r="AR8" s="62"/>
      <c r="AS8" s="62"/>
      <c r="AT8" s="62"/>
      <c r="AU8" s="62"/>
      <c r="AV8" s="62"/>
      <c r="AW8" s="62"/>
    </row>
    <row r="9" spans="1:49" ht="16.5">
      <c r="A9" s="165"/>
      <c r="B9" s="270"/>
      <c r="C9" s="270"/>
      <c r="D9" s="270"/>
      <c r="E9" s="270"/>
      <c r="F9" s="270"/>
      <c r="G9" s="270"/>
      <c r="H9" s="270"/>
      <c r="I9" s="270"/>
      <c r="J9" s="187"/>
      <c r="K9" s="156"/>
      <c r="L9" s="109" t="str">
        <f t="shared" si="5"/>
        <v/>
      </c>
      <c r="M9" s="157" t="s">
        <v>196</v>
      </c>
      <c r="N9" s="191">
        <v>0.1</v>
      </c>
      <c r="O9" s="109" t="str">
        <f t="shared" si="1"/>
        <v>公斤</v>
      </c>
      <c r="P9" s="157" t="s">
        <v>250</v>
      </c>
      <c r="Q9" s="191">
        <v>0.01</v>
      </c>
      <c r="R9" s="109" t="str">
        <f t="shared" si="2"/>
        <v>公斤</v>
      </c>
      <c r="S9" s="119"/>
      <c r="T9" s="119"/>
      <c r="U9" s="109" t="str">
        <f t="shared" si="3"/>
        <v/>
      </c>
      <c r="V9" s="157" t="s">
        <v>267</v>
      </c>
      <c r="W9" s="191">
        <v>0.05</v>
      </c>
      <c r="X9" s="109" t="str">
        <f t="shared" si="4"/>
        <v>公斤</v>
      </c>
      <c r="Y9" s="70"/>
      <c r="Z9" s="172"/>
      <c r="AA9" s="219"/>
      <c r="AB9" s="130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62"/>
      <c r="AR9" s="62"/>
      <c r="AS9" s="62"/>
      <c r="AT9" s="62"/>
      <c r="AU9" s="62"/>
      <c r="AV9" s="62"/>
      <c r="AW9" s="62"/>
    </row>
    <row r="10" spans="1:49" ht="16.5">
      <c r="A10" s="165"/>
      <c r="B10" s="270"/>
      <c r="C10" s="270"/>
      <c r="D10" s="270"/>
      <c r="E10" s="270"/>
      <c r="F10" s="270"/>
      <c r="G10" s="270"/>
      <c r="H10" s="270"/>
      <c r="I10" s="270"/>
      <c r="J10" s="187"/>
      <c r="K10" s="156"/>
      <c r="L10" s="109" t="str">
        <f t="shared" si="5"/>
        <v/>
      </c>
      <c r="M10" s="157" t="s">
        <v>197</v>
      </c>
      <c r="N10" s="191">
        <v>0.05</v>
      </c>
      <c r="O10" s="109" t="str">
        <f t="shared" si="1"/>
        <v>公斤</v>
      </c>
      <c r="P10" s="157" t="s">
        <v>201</v>
      </c>
      <c r="Q10" s="191">
        <v>1</v>
      </c>
      <c r="R10" s="109" t="str">
        <f t="shared" si="2"/>
        <v>公斤</v>
      </c>
      <c r="S10" s="119"/>
      <c r="T10" s="119"/>
      <c r="U10" s="109" t="str">
        <f t="shared" si="3"/>
        <v/>
      </c>
      <c r="V10" s="156"/>
      <c r="W10" s="156"/>
      <c r="X10" s="109" t="str">
        <f t="shared" si="4"/>
        <v/>
      </c>
      <c r="Y10" s="70"/>
      <c r="Z10" s="172"/>
      <c r="AA10" s="219"/>
      <c r="AB10" s="130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62"/>
      <c r="AR10" s="62"/>
      <c r="AS10" s="62"/>
      <c r="AT10" s="62"/>
      <c r="AU10" s="62"/>
      <c r="AV10" s="62"/>
      <c r="AW10" s="62"/>
    </row>
    <row r="11" spans="1:49" ht="17.25" thickBot="1">
      <c r="A11" s="166"/>
      <c r="B11" s="273"/>
      <c r="C11" s="273"/>
      <c r="D11" s="273"/>
      <c r="E11" s="273"/>
      <c r="F11" s="273"/>
      <c r="G11" s="273"/>
      <c r="H11" s="273"/>
      <c r="I11" s="273"/>
      <c r="J11" s="188"/>
      <c r="K11" s="189"/>
      <c r="L11" s="109" t="str">
        <f t="shared" si="5"/>
        <v/>
      </c>
      <c r="M11" s="189"/>
      <c r="N11" s="189"/>
      <c r="O11" s="109" t="str">
        <f t="shared" si="1"/>
        <v/>
      </c>
      <c r="P11" s="189"/>
      <c r="Q11" s="189"/>
      <c r="R11" s="109" t="str">
        <f t="shared" si="2"/>
        <v/>
      </c>
      <c r="S11" s="125"/>
      <c r="T11" s="125"/>
      <c r="U11" s="109" t="str">
        <f t="shared" si="3"/>
        <v/>
      </c>
      <c r="V11" s="189"/>
      <c r="W11" s="189"/>
      <c r="X11" s="109" t="str">
        <f t="shared" si="4"/>
        <v/>
      </c>
      <c r="Y11" s="93"/>
      <c r="Z11" s="173"/>
      <c r="AA11" s="220"/>
      <c r="AB11" s="131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62"/>
      <c r="AR11" s="62"/>
      <c r="AS11" s="62"/>
      <c r="AT11" s="62"/>
      <c r="AU11" s="62"/>
      <c r="AV11" s="62"/>
      <c r="AW11" s="62"/>
    </row>
    <row r="12" spans="1:49" ht="16.5">
      <c r="A12" s="164" t="s">
        <v>184</v>
      </c>
      <c r="B12" s="269" t="s">
        <v>106</v>
      </c>
      <c r="C12" s="269">
        <v>5</v>
      </c>
      <c r="D12" s="269">
        <v>2.1</v>
      </c>
      <c r="E12" s="269">
        <v>2</v>
      </c>
      <c r="F12" s="269">
        <v>0</v>
      </c>
      <c r="G12" s="269">
        <v>0</v>
      </c>
      <c r="H12" s="269">
        <v>2.2000000000000002</v>
      </c>
      <c r="I12" s="269">
        <v>658.5</v>
      </c>
      <c r="J12" s="185" t="s">
        <v>164</v>
      </c>
      <c r="K12" s="186"/>
      <c r="L12" s="106"/>
      <c r="M12" s="182" t="s">
        <v>198</v>
      </c>
      <c r="N12" s="186"/>
      <c r="O12" s="106"/>
      <c r="P12" s="185" t="s">
        <v>251</v>
      </c>
      <c r="Q12" s="186"/>
      <c r="R12" s="106"/>
      <c r="S12" s="116" t="s">
        <v>112</v>
      </c>
      <c r="T12" s="116"/>
      <c r="U12" s="91"/>
      <c r="V12" s="170" t="s">
        <v>144</v>
      </c>
      <c r="W12" s="186"/>
      <c r="X12" s="107"/>
      <c r="Y12" s="110" t="s">
        <v>109</v>
      </c>
      <c r="Z12" s="174"/>
      <c r="AA12" s="174"/>
      <c r="AB12" s="144" t="str">
        <f>A12</f>
        <v>B1</v>
      </c>
      <c r="AC12" s="61" t="str">
        <f>J12</f>
        <v>白米飯</v>
      </c>
      <c r="AD12" s="61" t="str">
        <f>J13&amp;" "&amp;J14&amp;" "&amp;J15&amp;" "&amp;J16&amp;" "&amp;J17&amp;" "&amp;J18</f>
        <v xml:space="preserve">米     </v>
      </c>
      <c r="AE12" s="61" t="str">
        <f>M12</f>
        <v>後山鹹豬肉</v>
      </c>
      <c r="AF12" s="61" t="str">
        <f>M13&amp;" "&amp;M14&amp;" "&amp;M15&amp;" "&amp;M16&amp;" "&amp;M17&amp;" "&amp;M18</f>
        <v xml:space="preserve">豬後腿肉 洋蔥 胡蘿蔔 大蒜 鹹豬肉粉 </v>
      </c>
      <c r="AG12" s="61" t="str">
        <f>P12</f>
        <v>蛋香白菜</v>
      </c>
      <c r="AH12" s="61" t="str">
        <f>P13&amp;" "&amp;P14&amp;" "&amp;P15&amp;" "&amp;P16&amp;" "&amp;P17&amp;" "&amp;P18</f>
        <v xml:space="preserve">雞蛋 結球白菜 胡蘿蔔 大蒜 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時蔬大骨湯</v>
      </c>
      <c r="AN12" s="61" t="str">
        <f>V13&amp;" "&amp;V14&amp;" "&amp;V15&amp;" "&amp;V16&amp;" "&amp;V17&amp;" "&amp;V18</f>
        <v xml:space="preserve">時蔬 大骨 薑 枸杞  </v>
      </c>
      <c r="AO12" s="92" t="str">
        <f>Y12</f>
        <v>點心</v>
      </c>
      <c r="AP12" s="92">
        <f>Z12</f>
        <v>0</v>
      </c>
      <c r="AQ12" s="108">
        <f>C12</f>
        <v>5</v>
      </c>
      <c r="AR12" s="108">
        <f t="shared" ref="AR12" si="6">D12</f>
        <v>2.1</v>
      </c>
      <c r="AS12" s="108">
        <f t="shared" ref="AS12" si="7">E12</f>
        <v>2</v>
      </c>
      <c r="AT12" s="108">
        <f t="shared" ref="AT12" si="8">F12</f>
        <v>0</v>
      </c>
      <c r="AU12" s="108">
        <f t="shared" ref="AU12" si="9">G12</f>
        <v>0</v>
      </c>
      <c r="AV12" s="108">
        <f t="shared" ref="AV12" si="10">H12</f>
        <v>2.2000000000000002</v>
      </c>
      <c r="AW12" s="108">
        <f t="shared" ref="AW12" si="11">I12</f>
        <v>658.5</v>
      </c>
    </row>
    <row r="13" spans="1:49" ht="16.5">
      <c r="A13" s="165"/>
      <c r="B13" s="270"/>
      <c r="C13" s="270"/>
      <c r="D13" s="270"/>
      <c r="E13" s="270"/>
      <c r="F13" s="270"/>
      <c r="G13" s="270"/>
      <c r="H13" s="270"/>
      <c r="I13" s="270"/>
      <c r="J13" s="187" t="s">
        <v>162</v>
      </c>
      <c r="K13" s="156">
        <v>10</v>
      </c>
      <c r="L13" s="109" t="str">
        <f t="shared" ref="L13:L74" si="12">IF(K13,"公斤","")</f>
        <v>公斤</v>
      </c>
      <c r="M13" s="156" t="s">
        <v>199</v>
      </c>
      <c r="N13" s="156">
        <v>6</v>
      </c>
      <c r="O13" s="109" t="str">
        <f t="shared" ref="O13:O74" si="13">IF(N13,"公斤","")</f>
        <v>公斤</v>
      </c>
      <c r="P13" s="156" t="s">
        <v>252</v>
      </c>
      <c r="Q13" s="156">
        <v>2.2000000000000002</v>
      </c>
      <c r="R13" s="109" t="str">
        <f t="shared" ref="R13:R74" si="14">IF(Q13,"公斤","")</f>
        <v>公斤</v>
      </c>
      <c r="S13" s="119" t="s">
        <v>112</v>
      </c>
      <c r="T13" s="119">
        <v>7</v>
      </c>
      <c r="U13" s="109" t="str">
        <f t="shared" ref="U13:U74" si="15">IF(T13,"公斤","")</f>
        <v>公斤</v>
      </c>
      <c r="V13" s="175" t="s">
        <v>1</v>
      </c>
      <c r="W13" s="156">
        <v>3</v>
      </c>
      <c r="X13" s="109" t="str">
        <f t="shared" ref="X13:X74" si="16">IF(W13,"公斤","")</f>
        <v>公斤</v>
      </c>
      <c r="Y13" s="70" t="s">
        <v>109</v>
      </c>
      <c r="Z13" s="172"/>
      <c r="AA13" s="172"/>
      <c r="AB13" s="130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62"/>
      <c r="AR13" s="62"/>
      <c r="AS13" s="62"/>
      <c r="AT13" s="62"/>
      <c r="AU13" s="62"/>
      <c r="AV13" s="62"/>
      <c r="AW13" s="62"/>
    </row>
    <row r="14" spans="1:49" ht="16.5">
      <c r="A14" s="165"/>
      <c r="B14" s="268"/>
      <c r="C14" s="268"/>
      <c r="D14" s="268"/>
      <c r="E14" s="268"/>
      <c r="F14" s="268"/>
      <c r="G14" s="268"/>
      <c r="H14" s="268"/>
      <c r="I14" s="268"/>
      <c r="J14" s="187"/>
      <c r="K14" s="156"/>
      <c r="L14" s="109" t="str">
        <f t="shared" si="12"/>
        <v/>
      </c>
      <c r="M14" s="156" t="s">
        <v>200</v>
      </c>
      <c r="N14" s="156">
        <v>3</v>
      </c>
      <c r="O14" s="109" t="str">
        <f t="shared" si="13"/>
        <v>公斤</v>
      </c>
      <c r="P14" s="156" t="s">
        <v>253</v>
      </c>
      <c r="Q14" s="156">
        <v>5</v>
      </c>
      <c r="R14" s="109" t="str">
        <f t="shared" si="14"/>
        <v>公斤</v>
      </c>
      <c r="S14" s="119" t="s">
        <v>111</v>
      </c>
      <c r="T14" s="127">
        <v>0.05</v>
      </c>
      <c r="U14" s="109" t="str">
        <f t="shared" si="15"/>
        <v>公斤</v>
      </c>
      <c r="V14" s="191" t="s">
        <v>293</v>
      </c>
      <c r="W14" s="191">
        <v>1</v>
      </c>
      <c r="X14" s="109" t="str">
        <f t="shared" si="16"/>
        <v>公斤</v>
      </c>
      <c r="Y14" s="70"/>
      <c r="Z14" s="172"/>
      <c r="AA14" s="172"/>
      <c r="AB14" s="130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62"/>
      <c r="AR14" s="62"/>
      <c r="AS14" s="62"/>
      <c r="AT14" s="62"/>
      <c r="AU14" s="62"/>
      <c r="AV14" s="62"/>
      <c r="AW14" s="62"/>
    </row>
    <row r="15" spans="1:49" ht="16.5">
      <c r="A15" s="165"/>
      <c r="B15" s="270"/>
      <c r="C15" s="270"/>
      <c r="D15" s="270"/>
      <c r="E15" s="270"/>
      <c r="F15" s="270"/>
      <c r="G15" s="270"/>
      <c r="H15" s="270"/>
      <c r="I15" s="270"/>
      <c r="J15" s="187"/>
      <c r="K15" s="156"/>
      <c r="L15" s="109" t="str">
        <f t="shared" si="12"/>
        <v/>
      </c>
      <c r="M15" s="156" t="s">
        <v>201</v>
      </c>
      <c r="N15" s="156">
        <v>1</v>
      </c>
      <c r="O15" s="109" t="str">
        <f t="shared" si="13"/>
        <v>公斤</v>
      </c>
      <c r="P15" s="156" t="s">
        <v>201</v>
      </c>
      <c r="Q15" s="156">
        <v>0.5</v>
      </c>
      <c r="R15" s="109" t="str">
        <f t="shared" si="14"/>
        <v>公斤</v>
      </c>
      <c r="S15" s="119"/>
      <c r="T15" s="119"/>
      <c r="U15" s="109" t="str">
        <f t="shared" si="15"/>
        <v/>
      </c>
      <c r="V15" s="156" t="s">
        <v>267</v>
      </c>
      <c r="W15" s="156">
        <v>0.05</v>
      </c>
      <c r="X15" s="109" t="str">
        <f t="shared" si="16"/>
        <v>公斤</v>
      </c>
      <c r="Y15" s="70"/>
      <c r="Z15" s="172"/>
      <c r="AA15" s="172"/>
      <c r="AB15" s="130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62"/>
      <c r="AR15" s="62"/>
      <c r="AS15" s="62"/>
      <c r="AT15" s="62"/>
      <c r="AU15" s="62"/>
      <c r="AV15" s="62"/>
      <c r="AW15" s="62"/>
    </row>
    <row r="16" spans="1:49" ht="16.5">
      <c r="A16" s="165"/>
      <c r="B16" s="270"/>
      <c r="C16" s="270"/>
      <c r="D16" s="270"/>
      <c r="E16" s="270"/>
      <c r="F16" s="270"/>
      <c r="G16" s="270"/>
      <c r="H16" s="270"/>
      <c r="I16" s="270"/>
      <c r="J16" s="187"/>
      <c r="K16" s="156"/>
      <c r="L16" s="109" t="str">
        <f t="shared" si="12"/>
        <v/>
      </c>
      <c r="M16" s="156" t="s">
        <v>111</v>
      </c>
      <c r="N16" s="156">
        <v>0.05</v>
      </c>
      <c r="O16" s="109" t="str">
        <f t="shared" si="13"/>
        <v>公斤</v>
      </c>
      <c r="P16" s="156" t="s">
        <v>111</v>
      </c>
      <c r="Q16" s="156">
        <v>0.05</v>
      </c>
      <c r="R16" s="109" t="str">
        <f t="shared" si="14"/>
        <v>公斤</v>
      </c>
      <c r="S16" s="119"/>
      <c r="T16" s="119"/>
      <c r="U16" s="109" t="str">
        <f t="shared" si="15"/>
        <v/>
      </c>
      <c r="V16" s="156" t="s">
        <v>294</v>
      </c>
      <c r="W16" s="156"/>
      <c r="X16" s="109" t="str">
        <f t="shared" si="16"/>
        <v/>
      </c>
      <c r="Y16" s="70"/>
      <c r="Z16" s="172"/>
      <c r="AA16" s="172"/>
      <c r="AB16" s="130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62"/>
      <c r="AR16" s="62"/>
      <c r="AS16" s="62"/>
      <c r="AT16" s="62"/>
      <c r="AU16" s="62"/>
      <c r="AV16" s="62"/>
      <c r="AW16" s="62"/>
    </row>
    <row r="17" spans="1:49" ht="16.5">
      <c r="A17" s="165"/>
      <c r="B17" s="270"/>
      <c r="C17" s="270"/>
      <c r="D17" s="270"/>
      <c r="E17" s="270"/>
      <c r="F17" s="270"/>
      <c r="G17" s="270"/>
      <c r="H17" s="270"/>
      <c r="I17" s="270"/>
      <c r="J17" s="187"/>
      <c r="K17" s="156"/>
      <c r="L17" s="109" t="str">
        <f t="shared" si="12"/>
        <v/>
      </c>
      <c r="M17" s="203" t="s">
        <v>202</v>
      </c>
      <c r="N17" s="156"/>
      <c r="O17" s="109" t="str">
        <f t="shared" si="13"/>
        <v/>
      </c>
      <c r="P17" s="156"/>
      <c r="Q17" s="156"/>
      <c r="R17" s="109" t="str">
        <f t="shared" si="14"/>
        <v/>
      </c>
      <c r="S17" s="119"/>
      <c r="T17" s="119"/>
      <c r="U17" s="109" t="str">
        <f t="shared" si="15"/>
        <v/>
      </c>
      <c r="V17" s="156"/>
      <c r="W17" s="156"/>
      <c r="X17" s="109" t="str">
        <f t="shared" si="16"/>
        <v/>
      </c>
      <c r="Y17" s="70"/>
      <c r="Z17" s="172"/>
      <c r="AA17" s="172"/>
      <c r="AB17" s="130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62"/>
      <c r="AR17" s="62"/>
      <c r="AS17" s="62"/>
      <c r="AT17" s="62"/>
      <c r="AU17" s="62"/>
      <c r="AV17" s="62"/>
      <c r="AW17" s="62"/>
    </row>
    <row r="18" spans="1:49" ht="17.25" thickBot="1">
      <c r="A18" s="166"/>
      <c r="B18" s="273"/>
      <c r="C18" s="273"/>
      <c r="D18" s="273"/>
      <c r="E18" s="273"/>
      <c r="F18" s="273"/>
      <c r="G18" s="273"/>
      <c r="H18" s="273"/>
      <c r="I18" s="273"/>
      <c r="J18" s="188"/>
      <c r="K18" s="189"/>
      <c r="L18" s="109" t="str">
        <f t="shared" si="12"/>
        <v/>
      </c>
      <c r="M18" s="189"/>
      <c r="N18" s="189"/>
      <c r="O18" s="109" t="str">
        <f t="shared" si="13"/>
        <v/>
      </c>
      <c r="P18" s="189"/>
      <c r="Q18" s="189"/>
      <c r="R18" s="109" t="str">
        <f t="shared" si="14"/>
        <v/>
      </c>
      <c r="S18" s="126"/>
      <c r="T18" s="126"/>
      <c r="U18" s="109" t="str">
        <f t="shared" si="15"/>
        <v/>
      </c>
      <c r="V18" s="189"/>
      <c r="W18" s="189"/>
      <c r="X18" s="109" t="str">
        <f t="shared" si="16"/>
        <v/>
      </c>
      <c r="Y18" s="93"/>
      <c r="Z18" s="176"/>
      <c r="AA18" s="172"/>
      <c r="AB18" s="131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62"/>
      <c r="AR18" s="62"/>
      <c r="AS18" s="62"/>
      <c r="AT18" s="62"/>
      <c r="AU18" s="62"/>
      <c r="AV18" s="62"/>
      <c r="AW18" s="62"/>
    </row>
    <row r="19" spans="1:49" ht="16.5">
      <c r="A19" s="164" t="s">
        <v>185</v>
      </c>
      <c r="B19" s="269" t="s">
        <v>106</v>
      </c>
      <c r="C19" s="269">
        <v>5</v>
      </c>
      <c r="D19" s="269">
        <v>2.2999999999999998</v>
      </c>
      <c r="E19" s="269">
        <v>1.5</v>
      </c>
      <c r="F19" s="269">
        <v>0</v>
      </c>
      <c r="G19" s="269">
        <v>0</v>
      </c>
      <c r="H19" s="269">
        <v>3.1</v>
      </c>
      <c r="I19" s="269">
        <v>722.1</v>
      </c>
      <c r="J19" s="185" t="s">
        <v>165</v>
      </c>
      <c r="K19" s="186"/>
      <c r="L19" s="106"/>
      <c r="M19" s="185" t="s">
        <v>203</v>
      </c>
      <c r="N19" s="186"/>
      <c r="O19" s="106"/>
      <c r="P19" s="110" t="s">
        <v>463</v>
      </c>
      <c r="Q19" s="186"/>
      <c r="R19" s="106"/>
      <c r="S19" s="121" t="s">
        <v>112</v>
      </c>
      <c r="T19" s="121"/>
      <c r="U19" s="91"/>
      <c r="V19" s="205" t="s">
        <v>295</v>
      </c>
      <c r="W19" s="186"/>
      <c r="X19" s="107"/>
      <c r="Y19" s="110" t="s">
        <v>109</v>
      </c>
      <c r="Z19" s="221"/>
      <c r="AA19" s="171"/>
      <c r="AB19" s="144" t="str">
        <f>A19</f>
        <v>B2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香滷雞翅</v>
      </c>
      <c r="AF19" s="61" t="str">
        <f>M20&amp;" "&amp;M21&amp;" "&amp;M22&amp;" "&amp;M23&amp;" "&amp;M24&amp;" "&amp;M25</f>
        <v xml:space="preserve">三節翅 滷包    </v>
      </c>
      <c r="AG19" s="61" t="str">
        <f>P19</f>
        <v>茄汁凍腐</v>
      </c>
      <c r="AH19" s="61" t="str">
        <f>P20&amp;" "&amp;P21&amp;" "&amp;P22&amp;" "&amp;P23&amp;" "&amp;P24&amp;" "&amp;P25</f>
        <v xml:space="preserve">凍豆腐 洋蔥 番茄糊 蕃茄醬 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味噌海芽湯</v>
      </c>
      <c r="AN19" s="61" t="str">
        <f>V20&amp;" "&amp;V21&amp;" "&amp;V22&amp;" "&amp;V23&amp;" "&amp;V24&amp;" "&amp;V25</f>
        <v xml:space="preserve">乾裙帶菜 味噌 高麗菜 薑  </v>
      </c>
      <c r="AO19" s="92" t="str">
        <f>Y19</f>
        <v>點心</v>
      </c>
      <c r="AP19" s="92">
        <f>Z19</f>
        <v>0</v>
      </c>
      <c r="AQ19" s="108">
        <f>C19</f>
        <v>5</v>
      </c>
      <c r="AR19" s="108">
        <f t="shared" ref="AR19" si="17">D19</f>
        <v>2.2999999999999998</v>
      </c>
      <c r="AS19" s="108">
        <f t="shared" ref="AS19" si="18">E19</f>
        <v>1.5</v>
      </c>
      <c r="AT19" s="108">
        <f t="shared" ref="AT19" si="19">F19</f>
        <v>0</v>
      </c>
      <c r="AU19" s="108">
        <f t="shared" ref="AU19" si="20">G19</f>
        <v>0</v>
      </c>
      <c r="AV19" s="108">
        <f t="shared" ref="AV19" si="21">H19</f>
        <v>3.1</v>
      </c>
      <c r="AW19" s="108">
        <f t="shared" ref="AW19" si="22">I19</f>
        <v>722.1</v>
      </c>
    </row>
    <row r="20" spans="1:49" ht="16.5">
      <c r="A20" s="165"/>
      <c r="B20" s="270"/>
      <c r="C20" s="270"/>
      <c r="D20" s="270"/>
      <c r="E20" s="270"/>
      <c r="F20" s="270"/>
      <c r="G20" s="270"/>
      <c r="H20" s="270"/>
      <c r="I20" s="270"/>
      <c r="J20" s="187" t="s">
        <v>162</v>
      </c>
      <c r="K20" s="156">
        <v>7</v>
      </c>
      <c r="L20" s="109" t="str">
        <f t="shared" ref="L20:L21" si="23">IF(K20,"公斤","")</f>
        <v>公斤</v>
      </c>
      <c r="M20" s="157" t="s">
        <v>204</v>
      </c>
      <c r="N20" s="191">
        <v>9</v>
      </c>
      <c r="O20" s="109" t="str">
        <f t="shared" ref="O20" si="24">IF(N20,"公斤","")</f>
        <v>公斤</v>
      </c>
      <c r="P20" s="70" t="s">
        <v>465</v>
      </c>
      <c r="Q20" s="156">
        <v>4</v>
      </c>
      <c r="R20" s="109" t="str">
        <f t="shared" ref="R20" si="25">IF(Q20,"公斤","")</f>
        <v>公斤</v>
      </c>
      <c r="S20" s="119" t="s">
        <v>112</v>
      </c>
      <c r="T20" s="119">
        <v>7</v>
      </c>
      <c r="U20" s="109" t="str">
        <f t="shared" ref="U20" si="26">IF(T20,"公斤","")</f>
        <v>公斤</v>
      </c>
      <c r="V20" s="191" t="s">
        <v>292</v>
      </c>
      <c r="W20" s="191">
        <v>0.1</v>
      </c>
      <c r="X20" s="109" t="str">
        <f t="shared" ref="X20" si="27">IF(W20,"公斤","")</f>
        <v>公斤</v>
      </c>
      <c r="Y20" s="70" t="s">
        <v>109</v>
      </c>
      <c r="Z20" s="219"/>
      <c r="AA20" s="171"/>
      <c r="AB20" s="130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62"/>
      <c r="AR20" s="62"/>
      <c r="AS20" s="62"/>
      <c r="AT20" s="62"/>
      <c r="AU20" s="62"/>
      <c r="AV20" s="62"/>
      <c r="AW20" s="62"/>
    </row>
    <row r="21" spans="1:49" ht="16.5">
      <c r="A21" s="165"/>
      <c r="B21" s="268"/>
      <c r="C21" s="268"/>
      <c r="D21" s="268"/>
      <c r="E21" s="268"/>
      <c r="F21" s="268"/>
      <c r="G21" s="268"/>
      <c r="H21" s="268"/>
      <c r="I21" s="268"/>
      <c r="J21" s="187" t="s">
        <v>166</v>
      </c>
      <c r="K21" s="156">
        <v>3</v>
      </c>
      <c r="L21" s="109" t="str">
        <f t="shared" si="23"/>
        <v>公斤</v>
      </c>
      <c r="M21" s="157" t="s">
        <v>205</v>
      </c>
      <c r="N21" s="191"/>
      <c r="O21" s="109" t="str">
        <f t="shared" si="13"/>
        <v/>
      </c>
      <c r="P21" s="207" t="s">
        <v>254</v>
      </c>
      <c r="Q21" s="156">
        <v>2</v>
      </c>
      <c r="R21" s="109" t="str">
        <f t="shared" si="14"/>
        <v>公斤</v>
      </c>
      <c r="S21" s="119" t="s">
        <v>111</v>
      </c>
      <c r="T21" s="127">
        <v>0.05</v>
      </c>
      <c r="U21" s="109" t="str">
        <f t="shared" si="15"/>
        <v>公斤</v>
      </c>
      <c r="V21" s="191" t="s">
        <v>243</v>
      </c>
      <c r="W21" s="191">
        <v>1</v>
      </c>
      <c r="X21" s="109" t="str">
        <f t="shared" si="16"/>
        <v>公斤</v>
      </c>
      <c r="Y21" s="70"/>
      <c r="Z21" s="219"/>
      <c r="AA21" s="171"/>
      <c r="AB21" s="130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62"/>
      <c r="AR21" s="62"/>
      <c r="AS21" s="62"/>
      <c r="AT21" s="62"/>
      <c r="AU21" s="62"/>
      <c r="AV21" s="62"/>
      <c r="AW21" s="62"/>
    </row>
    <row r="22" spans="1:49" ht="16.5">
      <c r="A22" s="165"/>
      <c r="B22" s="270"/>
      <c r="C22" s="270"/>
      <c r="D22" s="270"/>
      <c r="E22" s="270"/>
      <c r="F22" s="270"/>
      <c r="G22" s="270"/>
      <c r="H22" s="270"/>
      <c r="I22" s="270"/>
      <c r="J22" s="187"/>
      <c r="K22" s="156"/>
      <c r="L22" s="109" t="str">
        <f t="shared" si="12"/>
        <v/>
      </c>
      <c r="M22" s="157"/>
      <c r="N22" s="191"/>
      <c r="O22" s="109" t="str">
        <f t="shared" si="13"/>
        <v/>
      </c>
      <c r="P22" s="50" t="s">
        <v>255</v>
      </c>
      <c r="Q22" s="156">
        <v>1</v>
      </c>
      <c r="R22" s="109" t="str">
        <f t="shared" si="14"/>
        <v>公斤</v>
      </c>
      <c r="S22" s="119"/>
      <c r="T22" s="119"/>
      <c r="U22" s="109" t="str">
        <f t="shared" si="15"/>
        <v/>
      </c>
      <c r="V22" s="215" t="s">
        <v>296</v>
      </c>
      <c r="W22" s="191">
        <v>4</v>
      </c>
      <c r="X22" s="109" t="str">
        <f t="shared" si="16"/>
        <v>公斤</v>
      </c>
      <c r="Y22" s="70"/>
      <c r="Z22" s="219"/>
      <c r="AA22" s="171"/>
      <c r="AB22" s="130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62"/>
      <c r="AR22" s="62"/>
      <c r="AS22" s="62"/>
      <c r="AT22" s="62"/>
      <c r="AU22" s="62"/>
      <c r="AV22" s="62"/>
      <c r="AW22" s="62"/>
    </row>
    <row r="23" spans="1:49" ht="16.5">
      <c r="A23" s="165"/>
      <c r="B23" s="270"/>
      <c r="C23" s="270"/>
      <c r="D23" s="270"/>
      <c r="E23" s="270"/>
      <c r="F23" s="270"/>
      <c r="G23" s="270"/>
      <c r="H23" s="270"/>
      <c r="I23" s="270"/>
      <c r="J23" s="187"/>
      <c r="K23" s="156"/>
      <c r="L23" s="109" t="str">
        <f t="shared" si="12"/>
        <v/>
      </c>
      <c r="M23" s="157"/>
      <c r="N23" s="191"/>
      <c r="O23" s="109" t="str">
        <f t="shared" si="13"/>
        <v/>
      </c>
      <c r="P23" s="50" t="s">
        <v>256</v>
      </c>
      <c r="Q23" s="156"/>
      <c r="R23" s="109" t="str">
        <f t="shared" si="14"/>
        <v/>
      </c>
      <c r="S23" s="119"/>
      <c r="T23" s="119"/>
      <c r="U23" s="109" t="str">
        <f t="shared" si="15"/>
        <v/>
      </c>
      <c r="V23" s="191" t="s">
        <v>267</v>
      </c>
      <c r="W23" s="191">
        <v>0.05</v>
      </c>
      <c r="X23" s="109" t="str">
        <f t="shared" si="16"/>
        <v>公斤</v>
      </c>
      <c r="Y23" s="70"/>
      <c r="Z23" s="219"/>
      <c r="AA23" s="171"/>
      <c r="AB23" s="130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62"/>
      <c r="AR23" s="62"/>
      <c r="AS23" s="62"/>
      <c r="AT23" s="62"/>
      <c r="AU23" s="62"/>
      <c r="AV23" s="62"/>
      <c r="AW23" s="62"/>
    </row>
    <row r="24" spans="1:49" ht="16.5">
      <c r="A24" s="165"/>
      <c r="B24" s="270"/>
      <c r="C24" s="270"/>
      <c r="D24" s="270"/>
      <c r="E24" s="270"/>
      <c r="F24" s="270"/>
      <c r="G24" s="270"/>
      <c r="H24" s="270"/>
      <c r="I24" s="270"/>
      <c r="J24" s="187"/>
      <c r="K24" s="156"/>
      <c r="L24" s="109" t="str">
        <f t="shared" si="12"/>
        <v/>
      </c>
      <c r="M24" s="157"/>
      <c r="N24" s="191"/>
      <c r="O24" s="109" t="str">
        <f t="shared" si="13"/>
        <v/>
      </c>
      <c r="P24" s="156"/>
      <c r="Q24" s="156"/>
      <c r="R24" s="109" t="str">
        <f t="shared" si="14"/>
        <v/>
      </c>
      <c r="S24" s="119"/>
      <c r="T24" s="119"/>
      <c r="U24" s="109" t="str">
        <f t="shared" si="15"/>
        <v/>
      </c>
      <c r="V24" s="191"/>
      <c r="W24" s="191"/>
      <c r="X24" s="109" t="str">
        <f t="shared" si="16"/>
        <v/>
      </c>
      <c r="Y24" s="70"/>
      <c r="Z24" s="219"/>
      <c r="AA24" s="171"/>
      <c r="AB24" s="130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62"/>
      <c r="AR24" s="62"/>
      <c r="AS24" s="62"/>
      <c r="AT24" s="62"/>
      <c r="AU24" s="62"/>
      <c r="AV24" s="62"/>
      <c r="AW24" s="62"/>
    </row>
    <row r="25" spans="1:49" ht="17.25" thickBot="1">
      <c r="A25" s="166"/>
      <c r="B25" s="273"/>
      <c r="C25" s="273"/>
      <c r="D25" s="273"/>
      <c r="E25" s="273"/>
      <c r="F25" s="273"/>
      <c r="G25" s="273"/>
      <c r="H25" s="273"/>
      <c r="I25" s="273"/>
      <c r="J25" s="188"/>
      <c r="K25" s="189"/>
      <c r="L25" s="109" t="str">
        <f t="shared" si="12"/>
        <v/>
      </c>
      <c r="M25" s="189"/>
      <c r="N25" s="189"/>
      <c r="O25" s="109" t="str">
        <f t="shared" si="13"/>
        <v/>
      </c>
      <c r="P25" s="189"/>
      <c r="Q25" s="189"/>
      <c r="R25" s="109" t="str">
        <f t="shared" si="14"/>
        <v/>
      </c>
      <c r="S25" s="125"/>
      <c r="T25" s="125"/>
      <c r="U25" s="109" t="str">
        <f t="shared" si="15"/>
        <v/>
      </c>
      <c r="V25" s="189"/>
      <c r="W25" s="189"/>
      <c r="X25" s="109" t="str">
        <f t="shared" si="16"/>
        <v/>
      </c>
      <c r="Y25" s="93"/>
      <c r="Z25" s="220"/>
      <c r="AA25" s="171"/>
      <c r="AB25" s="131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62"/>
      <c r="AR25" s="62"/>
      <c r="AS25" s="62"/>
      <c r="AT25" s="62"/>
      <c r="AU25" s="62"/>
      <c r="AV25" s="62"/>
      <c r="AW25" s="62"/>
    </row>
    <row r="26" spans="1:49" ht="16.5">
      <c r="A26" s="164" t="s">
        <v>186</v>
      </c>
      <c r="B26" s="269" t="s">
        <v>106</v>
      </c>
      <c r="C26" s="269">
        <v>2</v>
      </c>
      <c r="D26" s="269">
        <v>2.1</v>
      </c>
      <c r="E26" s="269">
        <v>2</v>
      </c>
      <c r="F26" s="269">
        <v>0</v>
      </c>
      <c r="G26" s="269">
        <v>0</v>
      </c>
      <c r="H26" s="269">
        <v>2.2000000000000002</v>
      </c>
      <c r="I26" s="269">
        <v>449.5</v>
      </c>
      <c r="J26" s="170" t="s">
        <v>167</v>
      </c>
      <c r="K26" s="186"/>
      <c r="L26" s="106"/>
      <c r="M26" s="170" t="s">
        <v>206</v>
      </c>
      <c r="N26" s="186"/>
      <c r="O26" s="106"/>
      <c r="P26" s="185" t="s">
        <v>257</v>
      </c>
      <c r="Q26" s="186"/>
      <c r="R26" s="106"/>
      <c r="S26" s="116" t="s">
        <v>112</v>
      </c>
      <c r="T26" s="116"/>
      <c r="U26" s="91"/>
      <c r="V26" s="170" t="s">
        <v>297</v>
      </c>
      <c r="W26" s="186"/>
      <c r="X26" s="107"/>
      <c r="Y26" s="110" t="s">
        <v>109</v>
      </c>
      <c r="Z26" s="174"/>
      <c r="AA26" s="172"/>
      <c r="AB26" s="144" t="str">
        <f>A26</f>
        <v>B3</v>
      </c>
      <c r="AC26" s="61" t="str">
        <f>J26</f>
        <v>越式特餐</v>
      </c>
      <c r="AD26" s="61" t="str">
        <f>J27&amp;" "&amp;J28&amp;" "&amp;J29&amp;" "&amp;J30&amp;" "&amp;J31&amp;" "&amp;J32</f>
        <v xml:space="preserve">米粉     </v>
      </c>
      <c r="AE26" s="61" t="str">
        <f>M26</f>
        <v>特餐配料</v>
      </c>
      <c r="AF26" s="61" t="str">
        <f>M27&amp;" "&amp;M28&amp;" "&amp;M29&amp;" "&amp;M30&amp;" "&amp;M31&amp;" "&amp;M32</f>
        <v xml:space="preserve">豬後腿肉 甘藍 大蒜 九層塔  </v>
      </c>
      <c r="AG26" s="61" t="str">
        <f>P26</f>
        <v>肉絲豆芽</v>
      </c>
      <c r="AH26" s="61" t="str">
        <f>P27&amp;" "&amp;P28&amp;" "&amp;P29&amp;" "&amp;P30&amp;" "&amp;P31&amp;" "&amp;P32</f>
        <v xml:space="preserve">綠豆芽 豬後腿肉 大蒜  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越式湯底</v>
      </c>
      <c r="AN26" s="61" t="str">
        <f>V27&amp;" "&amp;V28&amp;" "&amp;V29&amp;" "&amp;V30&amp;" "&amp;V31&amp;" "&amp;V32</f>
        <v xml:space="preserve">白蘿蔔 胡蘿蔔 魚露 檸檬汁 南薑 </v>
      </c>
      <c r="AO26" s="92" t="str">
        <f>Y26</f>
        <v>點心</v>
      </c>
      <c r="AP26" s="92">
        <f>Z26</f>
        <v>0</v>
      </c>
      <c r="AQ26" s="108">
        <f>C26</f>
        <v>2</v>
      </c>
      <c r="AR26" s="108">
        <f t="shared" ref="AR26" si="28">D26</f>
        <v>2.1</v>
      </c>
      <c r="AS26" s="108">
        <f t="shared" ref="AS26" si="29">E26</f>
        <v>2</v>
      </c>
      <c r="AT26" s="108">
        <f t="shared" ref="AT26" si="30">F26</f>
        <v>0</v>
      </c>
      <c r="AU26" s="108">
        <f t="shared" ref="AU26" si="31">G26</f>
        <v>0</v>
      </c>
      <c r="AV26" s="108">
        <f t="shared" ref="AV26" si="32">H26</f>
        <v>2.2000000000000002</v>
      </c>
      <c r="AW26" s="108">
        <f t="shared" ref="AW26" si="33">I26</f>
        <v>449.5</v>
      </c>
    </row>
    <row r="27" spans="1:49" ht="16.5">
      <c r="A27" s="165"/>
      <c r="B27" s="270"/>
      <c r="C27" s="270"/>
      <c r="D27" s="270"/>
      <c r="E27" s="270"/>
      <c r="F27" s="270"/>
      <c r="G27" s="270"/>
      <c r="H27" s="270"/>
      <c r="I27" s="270"/>
      <c r="J27" s="171" t="s">
        <v>168</v>
      </c>
      <c r="K27" s="156">
        <v>6</v>
      </c>
      <c r="L27" s="109" t="str">
        <f t="shared" ref="L27:L28" si="34">IF(K27,"公斤","")</f>
        <v>公斤</v>
      </c>
      <c r="M27" s="156" t="s">
        <v>199</v>
      </c>
      <c r="N27" s="156">
        <v>6</v>
      </c>
      <c r="O27" s="109" t="str">
        <f t="shared" ref="O27" si="35">IF(N27,"公斤","")</f>
        <v>公斤</v>
      </c>
      <c r="P27" s="156" t="s">
        <v>258</v>
      </c>
      <c r="Q27" s="156">
        <v>5</v>
      </c>
      <c r="R27" s="109" t="str">
        <f t="shared" ref="R27" si="36">IF(Q27,"公斤","")</f>
        <v>公斤</v>
      </c>
      <c r="S27" s="119" t="s">
        <v>112</v>
      </c>
      <c r="T27" s="119">
        <v>7</v>
      </c>
      <c r="U27" s="109" t="str">
        <f t="shared" ref="U27" si="37">IF(T27,"公斤","")</f>
        <v>公斤</v>
      </c>
      <c r="V27" s="156" t="s">
        <v>248</v>
      </c>
      <c r="W27" s="156">
        <v>4</v>
      </c>
      <c r="X27" s="109" t="str">
        <f t="shared" ref="X27" si="38">IF(W27,"公斤","")</f>
        <v>公斤</v>
      </c>
      <c r="Y27" s="70" t="s">
        <v>109</v>
      </c>
      <c r="Z27" s="172"/>
      <c r="AA27" s="172"/>
      <c r="AB27" s="130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62"/>
      <c r="AR27" s="62"/>
      <c r="AS27" s="62"/>
      <c r="AT27" s="62"/>
      <c r="AU27" s="62"/>
      <c r="AV27" s="62"/>
      <c r="AW27" s="62"/>
    </row>
    <row r="28" spans="1:49" ht="16.5">
      <c r="A28" s="165"/>
      <c r="B28" s="268"/>
      <c r="C28" s="268"/>
      <c r="D28" s="268"/>
      <c r="E28" s="268"/>
      <c r="F28" s="268"/>
      <c r="G28" s="268"/>
      <c r="H28" s="268"/>
      <c r="I28" s="268"/>
      <c r="J28" s="187"/>
      <c r="K28" s="156"/>
      <c r="L28" s="109" t="str">
        <f t="shared" si="34"/>
        <v/>
      </c>
      <c r="M28" s="156" t="s">
        <v>207</v>
      </c>
      <c r="N28" s="156">
        <v>2</v>
      </c>
      <c r="O28" s="109" t="str">
        <f t="shared" si="13"/>
        <v>公斤</v>
      </c>
      <c r="P28" s="156" t="s">
        <v>199</v>
      </c>
      <c r="Q28" s="156">
        <v>1.7</v>
      </c>
      <c r="R28" s="109" t="str">
        <f t="shared" si="14"/>
        <v>公斤</v>
      </c>
      <c r="S28" s="119" t="s">
        <v>111</v>
      </c>
      <c r="T28" s="127">
        <v>0.05</v>
      </c>
      <c r="U28" s="109" t="str">
        <f t="shared" si="15"/>
        <v>公斤</v>
      </c>
      <c r="V28" s="156" t="s">
        <v>201</v>
      </c>
      <c r="W28" s="156">
        <v>2</v>
      </c>
      <c r="X28" s="109" t="str">
        <f t="shared" si="16"/>
        <v>公斤</v>
      </c>
      <c r="Y28" s="70"/>
      <c r="Z28" s="172"/>
      <c r="AA28" s="172"/>
      <c r="AB28" s="130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62"/>
      <c r="AR28" s="62"/>
      <c r="AS28" s="62"/>
      <c r="AT28" s="62"/>
      <c r="AU28" s="62"/>
      <c r="AV28" s="62"/>
      <c r="AW28" s="62"/>
    </row>
    <row r="29" spans="1:49" ht="16.5">
      <c r="A29" s="165"/>
      <c r="B29" s="270"/>
      <c r="C29" s="270"/>
      <c r="D29" s="270"/>
      <c r="E29" s="270"/>
      <c r="F29" s="270"/>
      <c r="G29" s="270"/>
      <c r="H29" s="270"/>
      <c r="I29" s="270"/>
      <c r="J29" s="187"/>
      <c r="K29" s="156"/>
      <c r="L29" s="109" t="str">
        <f t="shared" si="12"/>
        <v/>
      </c>
      <c r="M29" s="156" t="s">
        <v>111</v>
      </c>
      <c r="N29" s="156">
        <v>0.05</v>
      </c>
      <c r="O29" s="109" t="str">
        <f t="shared" si="13"/>
        <v>公斤</v>
      </c>
      <c r="P29" s="156" t="s">
        <v>111</v>
      </c>
      <c r="Q29" s="156">
        <v>0.05</v>
      </c>
      <c r="R29" s="109" t="str">
        <f t="shared" si="14"/>
        <v>公斤</v>
      </c>
      <c r="S29" s="119"/>
      <c r="T29" s="119"/>
      <c r="U29" s="109" t="str">
        <f t="shared" si="15"/>
        <v/>
      </c>
      <c r="V29" s="156" t="s">
        <v>298</v>
      </c>
      <c r="W29" s="156">
        <v>0.5</v>
      </c>
      <c r="X29" s="109" t="str">
        <f t="shared" si="16"/>
        <v>公斤</v>
      </c>
      <c r="Y29" s="70"/>
      <c r="Z29" s="172"/>
      <c r="AA29" s="172"/>
      <c r="AB29" s="130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62"/>
      <c r="AR29" s="62"/>
      <c r="AS29" s="62"/>
      <c r="AT29" s="62"/>
      <c r="AU29" s="62"/>
      <c r="AV29" s="62"/>
      <c r="AW29" s="62"/>
    </row>
    <row r="30" spans="1:49" ht="16.5">
      <c r="A30" s="165"/>
      <c r="B30" s="270"/>
      <c r="C30" s="270"/>
      <c r="D30" s="270"/>
      <c r="E30" s="270"/>
      <c r="F30" s="270"/>
      <c r="G30" s="270"/>
      <c r="H30" s="270"/>
      <c r="I30" s="270"/>
      <c r="J30" s="187"/>
      <c r="K30" s="156"/>
      <c r="L30" s="109" t="str">
        <f t="shared" si="12"/>
        <v/>
      </c>
      <c r="M30" s="156" t="s">
        <v>208</v>
      </c>
      <c r="N30" s="156">
        <v>0.1</v>
      </c>
      <c r="O30" s="109" t="str">
        <f t="shared" si="13"/>
        <v>公斤</v>
      </c>
      <c r="P30" s="156"/>
      <c r="Q30" s="156"/>
      <c r="R30" s="109" t="str">
        <f t="shared" si="14"/>
        <v/>
      </c>
      <c r="S30" s="119"/>
      <c r="T30" s="119"/>
      <c r="U30" s="109" t="str">
        <f t="shared" si="15"/>
        <v/>
      </c>
      <c r="V30" s="156" t="s">
        <v>299</v>
      </c>
      <c r="W30" s="156">
        <v>0.1</v>
      </c>
      <c r="X30" s="109" t="str">
        <f t="shared" si="16"/>
        <v>公斤</v>
      </c>
      <c r="Y30" s="70"/>
      <c r="Z30" s="172"/>
      <c r="AA30" s="172"/>
      <c r="AB30" s="130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62"/>
      <c r="AR30" s="62"/>
      <c r="AS30" s="62"/>
      <c r="AT30" s="62"/>
      <c r="AU30" s="62"/>
      <c r="AV30" s="62"/>
      <c r="AW30" s="62"/>
    </row>
    <row r="31" spans="1:49" ht="16.5">
      <c r="A31" s="165"/>
      <c r="B31" s="270"/>
      <c r="C31" s="270"/>
      <c r="D31" s="270"/>
      <c r="E31" s="270"/>
      <c r="F31" s="270"/>
      <c r="G31" s="270"/>
      <c r="H31" s="270"/>
      <c r="I31" s="270"/>
      <c r="J31" s="187"/>
      <c r="K31" s="156"/>
      <c r="L31" s="109" t="str">
        <f t="shared" si="12"/>
        <v/>
      </c>
      <c r="M31" s="156"/>
      <c r="N31" s="156"/>
      <c r="O31" s="109" t="str">
        <f t="shared" si="13"/>
        <v/>
      </c>
      <c r="P31" s="156"/>
      <c r="Q31" s="156"/>
      <c r="R31" s="109" t="str">
        <f t="shared" si="14"/>
        <v/>
      </c>
      <c r="S31" s="119"/>
      <c r="T31" s="119"/>
      <c r="U31" s="109" t="str">
        <f t="shared" si="15"/>
        <v/>
      </c>
      <c r="V31" s="156" t="s">
        <v>300</v>
      </c>
      <c r="W31" s="156"/>
      <c r="X31" s="109" t="str">
        <f t="shared" si="16"/>
        <v/>
      </c>
      <c r="Y31" s="70"/>
      <c r="Z31" s="172"/>
      <c r="AA31" s="172"/>
      <c r="AB31" s="130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62"/>
      <c r="AR31" s="62"/>
      <c r="AS31" s="62"/>
      <c r="AT31" s="62"/>
      <c r="AU31" s="62"/>
      <c r="AV31" s="62"/>
      <c r="AW31" s="62"/>
    </row>
    <row r="32" spans="1:49" ht="17.25" thickBot="1">
      <c r="A32" s="166"/>
      <c r="B32" s="273"/>
      <c r="C32" s="273"/>
      <c r="D32" s="273"/>
      <c r="E32" s="273"/>
      <c r="F32" s="273"/>
      <c r="G32" s="273"/>
      <c r="H32" s="273"/>
      <c r="I32" s="273"/>
      <c r="J32" s="188"/>
      <c r="K32" s="189"/>
      <c r="L32" s="109" t="str">
        <f t="shared" si="12"/>
        <v/>
      </c>
      <c r="M32" s="189"/>
      <c r="N32" s="189"/>
      <c r="O32" s="109" t="str">
        <f t="shared" si="13"/>
        <v/>
      </c>
      <c r="P32" s="189"/>
      <c r="Q32" s="189"/>
      <c r="R32" s="109" t="str">
        <f t="shared" si="14"/>
        <v/>
      </c>
      <c r="S32" s="126"/>
      <c r="T32" s="126"/>
      <c r="U32" s="109" t="str">
        <f t="shared" si="15"/>
        <v/>
      </c>
      <c r="V32" s="189"/>
      <c r="W32" s="189"/>
      <c r="X32" s="109" t="str">
        <f t="shared" si="16"/>
        <v/>
      </c>
      <c r="Y32" s="93"/>
      <c r="Z32" s="176"/>
      <c r="AA32" s="172"/>
      <c r="AB32" s="131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62"/>
      <c r="AR32" s="62"/>
      <c r="AS32" s="62"/>
      <c r="AT32" s="62"/>
      <c r="AU32" s="62"/>
      <c r="AV32" s="62"/>
      <c r="AW32" s="62"/>
    </row>
    <row r="33" spans="1:49" ht="16.5">
      <c r="A33" s="164" t="s">
        <v>187</v>
      </c>
      <c r="B33" s="269" t="s">
        <v>106</v>
      </c>
      <c r="C33" s="269">
        <v>5.8</v>
      </c>
      <c r="D33" s="269">
        <v>2.1</v>
      </c>
      <c r="E33" s="269">
        <v>2</v>
      </c>
      <c r="F33" s="269">
        <v>0</v>
      </c>
      <c r="G33" s="269">
        <v>0</v>
      </c>
      <c r="H33" s="269">
        <v>2.2000000000000002</v>
      </c>
      <c r="I33" s="269">
        <v>710.3</v>
      </c>
      <c r="J33" s="185" t="s">
        <v>165</v>
      </c>
      <c r="K33" s="186"/>
      <c r="L33" s="106"/>
      <c r="M33" s="185" t="s">
        <v>209</v>
      </c>
      <c r="N33" s="186"/>
      <c r="O33" s="106"/>
      <c r="P33" s="185" t="s">
        <v>259</v>
      </c>
      <c r="Q33" s="186"/>
      <c r="R33" s="106"/>
      <c r="S33" s="121" t="s">
        <v>112</v>
      </c>
      <c r="T33" s="121"/>
      <c r="U33" s="91"/>
      <c r="V33" s="185" t="s">
        <v>301</v>
      </c>
      <c r="W33" s="186"/>
      <c r="X33" s="107"/>
      <c r="Y33" s="110" t="s">
        <v>109</v>
      </c>
      <c r="Z33" s="221"/>
      <c r="AA33" s="171"/>
      <c r="AB33" s="144" t="str">
        <f>A33</f>
        <v>B4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沙茶魷魚</v>
      </c>
      <c r="AF33" s="61" t="str">
        <f>M34&amp;" "&amp;M35&amp;" "&amp;M36&amp;" "&amp;M37&amp;" "&amp;M38&amp;" "&amp;M39</f>
        <v>魷魚圈 豬後腿肉 脆筍 沙茶醬 胡蘿蔔 大蒜</v>
      </c>
      <c r="AG33" s="61" t="str">
        <f>P33</f>
        <v>螞蟻上樹</v>
      </c>
      <c r="AH33" s="61" t="str">
        <f>P34&amp;" "&amp;P35&amp;" "&amp;P36&amp;" "&amp;P37&amp;" "&amp;P38&amp;" "&amp;P39</f>
        <v xml:space="preserve">冬粉 豬絞肉 時蔬 胡蘿蔔 乾木耳 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銀耳甜湯</v>
      </c>
      <c r="AN33" s="61" t="str">
        <f>V34&amp;" "&amp;V35&amp;" "&amp;V36&amp;" "&amp;V37&amp;" "&amp;V38&amp;" "&amp;V39</f>
        <v xml:space="preserve">乾銀耳 紅砂糖 枸杞   </v>
      </c>
      <c r="AO33" s="92" t="str">
        <f>Y33</f>
        <v>點心</v>
      </c>
      <c r="AP33" s="92">
        <f>Z33</f>
        <v>0</v>
      </c>
      <c r="AQ33" s="108">
        <f>C33</f>
        <v>5.8</v>
      </c>
      <c r="AR33" s="108">
        <f t="shared" ref="AR33" si="39">D33</f>
        <v>2.1</v>
      </c>
      <c r="AS33" s="108">
        <f t="shared" ref="AS33" si="40">E33</f>
        <v>2</v>
      </c>
      <c r="AT33" s="108">
        <f t="shared" ref="AT33" si="41">F33</f>
        <v>0</v>
      </c>
      <c r="AU33" s="108">
        <f t="shared" ref="AU33" si="42">G33</f>
        <v>0</v>
      </c>
      <c r="AV33" s="108">
        <f t="shared" ref="AV33" si="43">H33</f>
        <v>2.2000000000000002</v>
      </c>
      <c r="AW33" s="108">
        <f t="shared" ref="AW33" si="44">I33</f>
        <v>710.3</v>
      </c>
    </row>
    <row r="34" spans="1:49" ht="16.5">
      <c r="A34" s="165"/>
      <c r="B34" s="270"/>
      <c r="C34" s="270"/>
      <c r="D34" s="270"/>
      <c r="E34" s="270"/>
      <c r="F34" s="270"/>
      <c r="G34" s="270"/>
      <c r="H34" s="270"/>
      <c r="I34" s="270"/>
      <c r="J34" s="187" t="s">
        <v>162</v>
      </c>
      <c r="K34" s="156">
        <v>7</v>
      </c>
      <c r="L34" s="109" t="str">
        <f t="shared" ref="L34:L35" si="45">IF(K34,"公斤","")</f>
        <v>公斤</v>
      </c>
      <c r="M34" s="204" t="s">
        <v>210</v>
      </c>
      <c r="N34" s="156">
        <v>3.5</v>
      </c>
      <c r="O34" s="109" t="str">
        <f t="shared" ref="O34" si="46">IF(N34,"公斤","")</f>
        <v>公斤</v>
      </c>
      <c r="P34" s="156" t="s">
        <v>260</v>
      </c>
      <c r="Q34" s="156">
        <v>1.2</v>
      </c>
      <c r="R34" s="109" t="str">
        <f t="shared" ref="R34" si="47">IF(Q34,"公斤","")</f>
        <v>公斤</v>
      </c>
      <c r="S34" s="119" t="s">
        <v>112</v>
      </c>
      <c r="T34" s="119">
        <v>7</v>
      </c>
      <c r="U34" s="109" t="str">
        <f t="shared" ref="U34" si="48">IF(T34,"公斤","")</f>
        <v>公斤</v>
      </c>
      <c r="V34" s="212" t="s">
        <v>302</v>
      </c>
      <c r="W34" s="212">
        <v>1</v>
      </c>
      <c r="X34" s="109" t="str">
        <f t="shared" ref="X34" si="49">IF(W34,"公斤","")</f>
        <v>公斤</v>
      </c>
      <c r="Y34" s="70" t="s">
        <v>109</v>
      </c>
      <c r="Z34" s="219"/>
      <c r="AA34" s="171"/>
      <c r="AB34" s="130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62"/>
      <c r="AR34" s="62"/>
      <c r="AS34" s="62"/>
      <c r="AT34" s="62"/>
      <c r="AU34" s="62"/>
      <c r="AV34" s="62"/>
      <c r="AW34" s="62"/>
    </row>
    <row r="35" spans="1:49" ht="16.5">
      <c r="A35" s="165"/>
      <c r="B35" s="268"/>
      <c r="C35" s="268"/>
      <c r="D35" s="268"/>
      <c r="E35" s="268"/>
      <c r="F35" s="268"/>
      <c r="G35" s="268"/>
      <c r="H35" s="268"/>
      <c r="I35" s="268"/>
      <c r="J35" s="187" t="s">
        <v>166</v>
      </c>
      <c r="K35" s="156">
        <v>3</v>
      </c>
      <c r="L35" s="109" t="str">
        <f t="shared" si="45"/>
        <v>公斤</v>
      </c>
      <c r="M35" s="156" t="s">
        <v>199</v>
      </c>
      <c r="N35" s="156">
        <v>3</v>
      </c>
      <c r="O35" s="109" t="str">
        <f t="shared" si="13"/>
        <v>公斤</v>
      </c>
      <c r="P35" s="156" t="s">
        <v>216</v>
      </c>
      <c r="Q35" s="156">
        <v>1.1000000000000001</v>
      </c>
      <c r="R35" s="109" t="str">
        <f t="shared" si="14"/>
        <v>公斤</v>
      </c>
      <c r="S35" s="119" t="s">
        <v>111</v>
      </c>
      <c r="T35" s="127">
        <v>0.05</v>
      </c>
      <c r="U35" s="109" t="str">
        <f t="shared" si="15"/>
        <v>公斤</v>
      </c>
      <c r="V35" s="156" t="s">
        <v>240</v>
      </c>
      <c r="W35" s="156">
        <v>1</v>
      </c>
      <c r="X35" s="109" t="str">
        <f t="shared" si="16"/>
        <v>公斤</v>
      </c>
      <c r="Y35" s="70"/>
      <c r="Z35" s="219"/>
      <c r="AA35" s="171"/>
      <c r="AB35" s="130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62"/>
      <c r="AR35" s="62"/>
      <c r="AS35" s="62"/>
      <c r="AT35" s="62"/>
      <c r="AU35" s="62"/>
      <c r="AV35" s="62"/>
      <c r="AW35" s="62"/>
    </row>
    <row r="36" spans="1:49" ht="16.5">
      <c r="A36" s="165"/>
      <c r="B36" s="270"/>
      <c r="C36" s="270"/>
      <c r="D36" s="270"/>
      <c r="E36" s="270"/>
      <c r="F36" s="270"/>
      <c r="G36" s="270"/>
      <c r="H36" s="270"/>
      <c r="I36" s="270"/>
      <c r="J36" s="187"/>
      <c r="K36" s="156"/>
      <c r="L36" s="109" t="str">
        <f t="shared" si="12"/>
        <v/>
      </c>
      <c r="M36" s="156" t="s">
        <v>211</v>
      </c>
      <c r="N36" s="156">
        <v>3</v>
      </c>
      <c r="O36" s="109" t="str">
        <f t="shared" si="13"/>
        <v>公斤</v>
      </c>
      <c r="P36" s="156" t="s">
        <v>112</v>
      </c>
      <c r="Q36" s="156">
        <v>3</v>
      </c>
      <c r="R36" s="109" t="str">
        <f t="shared" si="14"/>
        <v>公斤</v>
      </c>
      <c r="S36" s="119"/>
      <c r="T36" s="119"/>
      <c r="U36" s="109" t="str">
        <f t="shared" si="15"/>
        <v/>
      </c>
      <c r="V36" s="156" t="s">
        <v>294</v>
      </c>
      <c r="W36" s="156">
        <v>0.01</v>
      </c>
      <c r="X36" s="109" t="str">
        <f t="shared" si="16"/>
        <v>公斤</v>
      </c>
      <c r="Y36" s="70"/>
      <c r="Z36" s="219"/>
      <c r="AA36" s="171"/>
      <c r="AB36" s="130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62"/>
      <c r="AR36" s="62"/>
      <c r="AS36" s="62"/>
      <c r="AT36" s="62"/>
      <c r="AU36" s="62"/>
      <c r="AV36" s="62"/>
      <c r="AW36" s="62"/>
    </row>
    <row r="37" spans="1:49" ht="16.5">
      <c r="A37" s="165"/>
      <c r="B37" s="270"/>
      <c r="C37" s="270"/>
      <c r="D37" s="270"/>
      <c r="E37" s="270"/>
      <c r="F37" s="270"/>
      <c r="G37" s="270"/>
      <c r="H37" s="270"/>
      <c r="I37" s="270"/>
      <c r="J37" s="187"/>
      <c r="K37" s="156"/>
      <c r="L37" s="109" t="str">
        <f t="shared" si="12"/>
        <v/>
      </c>
      <c r="M37" s="156" t="s">
        <v>212</v>
      </c>
      <c r="N37" s="156">
        <v>0.1</v>
      </c>
      <c r="O37" s="109" t="str">
        <f t="shared" si="13"/>
        <v>公斤</v>
      </c>
      <c r="P37" s="156" t="s">
        <v>201</v>
      </c>
      <c r="Q37" s="156">
        <v>1</v>
      </c>
      <c r="R37" s="109" t="str">
        <f t="shared" si="14"/>
        <v>公斤</v>
      </c>
      <c r="S37" s="119"/>
      <c r="T37" s="119"/>
      <c r="U37" s="109" t="str">
        <f t="shared" si="15"/>
        <v/>
      </c>
      <c r="V37" s="156"/>
      <c r="W37" s="156"/>
      <c r="X37" s="109" t="str">
        <f t="shared" si="16"/>
        <v/>
      </c>
      <c r="Y37" s="70"/>
      <c r="Z37" s="219"/>
      <c r="AA37" s="171"/>
      <c r="AB37" s="130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62"/>
      <c r="AR37" s="62"/>
      <c r="AS37" s="62"/>
      <c r="AT37" s="62"/>
      <c r="AU37" s="62"/>
      <c r="AV37" s="62"/>
      <c r="AW37" s="62"/>
    </row>
    <row r="38" spans="1:49" ht="16.5">
      <c r="A38" s="165"/>
      <c r="B38" s="270"/>
      <c r="C38" s="270"/>
      <c r="D38" s="270"/>
      <c r="E38" s="270"/>
      <c r="F38" s="270"/>
      <c r="G38" s="270"/>
      <c r="H38" s="270"/>
      <c r="I38" s="270"/>
      <c r="J38" s="187"/>
      <c r="K38" s="156"/>
      <c r="L38" s="109" t="str">
        <f t="shared" si="12"/>
        <v/>
      </c>
      <c r="M38" s="156" t="s">
        <v>201</v>
      </c>
      <c r="N38" s="156">
        <v>0.5</v>
      </c>
      <c r="O38" s="109" t="str">
        <f t="shared" si="13"/>
        <v>公斤</v>
      </c>
      <c r="P38" s="156" t="s">
        <v>261</v>
      </c>
      <c r="Q38" s="156">
        <v>0.01</v>
      </c>
      <c r="R38" s="109" t="str">
        <f t="shared" si="14"/>
        <v>公斤</v>
      </c>
      <c r="S38" s="119"/>
      <c r="T38" s="119"/>
      <c r="U38" s="109" t="str">
        <f t="shared" si="15"/>
        <v/>
      </c>
      <c r="V38" s="156"/>
      <c r="W38" s="156"/>
      <c r="X38" s="109" t="str">
        <f t="shared" si="16"/>
        <v/>
      </c>
      <c r="Y38" s="70"/>
      <c r="Z38" s="219"/>
      <c r="AA38" s="171"/>
      <c r="AB38" s="130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62"/>
      <c r="AR38" s="62"/>
      <c r="AS38" s="62"/>
      <c r="AT38" s="62"/>
      <c r="AU38" s="62"/>
      <c r="AV38" s="62"/>
      <c r="AW38" s="62"/>
    </row>
    <row r="39" spans="1:49" ht="17.25" thickBot="1">
      <c r="A39" s="166"/>
      <c r="B39" s="273"/>
      <c r="C39" s="273"/>
      <c r="D39" s="273"/>
      <c r="E39" s="273"/>
      <c r="F39" s="273"/>
      <c r="G39" s="273"/>
      <c r="H39" s="273"/>
      <c r="I39" s="273"/>
      <c r="J39" s="188"/>
      <c r="K39" s="189"/>
      <c r="L39" s="109" t="str">
        <f t="shared" si="12"/>
        <v/>
      </c>
      <c r="M39" s="189" t="s">
        <v>111</v>
      </c>
      <c r="N39" s="189">
        <v>0.05</v>
      </c>
      <c r="O39" s="109" t="str">
        <f t="shared" si="13"/>
        <v>公斤</v>
      </c>
      <c r="P39" s="189"/>
      <c r="Q39" s="189"/>
      <c r="R39" s="109" t="str">
        <f t="shared" si="14"/>
        <v/>
      </c>
      <c r="S39" s="125"/>
      <c r="T39" s="125"/>
      <c r="U39" s="109" t="str">
        <f t="shared" si="15"/>
        <v/>
      </c>
      <c r="V39" s="189"/>
      <c r="W39" s="189"/>
      <c r="X39" s="109" t="str">
        <f t="shared" si="16"/>
        <v/>
      </c>
      <c r="Y39" s="93"/>
      <c r="Z39" s="220"/>
      <c r="AA39" s="171"/>
      <c r="AB39" s="131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62"/>
      <c r="AR39" s="62"/>
      <c r="AS39" s="62"/>
      <c r="AT39" s="62"/>
      <c r="AU39" s="62"/>
      <c r="AV39" s="62"/>
      <c r="AW39" s="62"/>
    </row>
    <row r="40" spans="1:49" ht="16.5">
      <c r="A40" s="164" t="s">
        <v>188</v>
      </c>
      <c r="B40" s="269" t="s">
        <v>106</v>
      </c>
      <c r="C40" s="269">
        <v>5.4</v>
      </c>
      <c r="D40" s="269">
        <v>2.1</v>
      </c>
      <c r="E40" s="269">
        <v>2.1</v>
      </c>
      <c r="F40" s="269">
        <v>0</v>
      </c>
      <c r="G40" s="269">
        <v>0</v>
      </c>
      <c r="H40" s="269">
        <v>2.1</v>
      </c>
      <c r="I40" s="269">
        <v>682.5</v>
      </c>
      <c r="J40" s="185" t="s">
        <v>169</v>
      </c>
      <c r="K40" s="186"/>
      <c r="L40" s="106"/>
      <c r="M40" s="185" t="s">
        <v>213</v>
      </c>
      <c r="N40" s="186"/>
      <c r="O40" s="106"/>
      <c r="P40" s="185" t="s">
        <v>262</v>
      </c>
      <c r="Q40" s="186"/>
      <c r="R40" s="106"/>
      <c r="S40" s="116" t="s">
        <v>112</v>
      </c>
      <c r="T40" s="116"/>
      <c r="U40" s="91"/>
      <c r="V40" s="185" t="s">
        <v>303</v>
      </c>
      <c r="W40" s="186"/>
      <c r="X40" s="107"/>
      <c r="Y40" s="110" t="s">
        <v>109</v>
      </c>
      <c r="Z40" s="221" t="s">
        <v>329</v>
      </c>
      <c r="AA40" s="172"/>
      <c r="AB40" s="144" t="str">
        <f>A40</f>
        <v>B5</v>
      </c>
      <c r="AC40" s="61" t="str">
        <f>J40</f>
        <v>小米飯</v>
      </c>
      <c r="AD40" s="61" t="str">
        <f>J41&amp;" "&amp;J42&amp;" "&amp;J43&amp;" "&amp;J44&amp;" "&amp;J45&amp;" "&amp;J46</f>
        <v xml:space="preserve">米 小米    </v>
      </c>
      <c r="AE40" s="61" t="str">
        <f>M40</f>
        <v>京醬肉絲</v>
      </c>
      <c r="AF40" s="61" t="str">
        <f>M41&amp;" "&amp;M42&amp;" "&amp;M43&amp;" "&amp;M44&amp;" "&amp;M45&amp;" "&amp;M46</f>
        <v xml:space="preserve">豬後腿肉 時蔬 胡蘿蔔 甜麵醬  </v>
      </c>
      <c r="AG40" s="61" t="str">
        <f>P40</f>
        <v>田園花椰</v>
      </c>
      <c r="AH40" s="61" t="str">
        <f>P41&amp;" "&amp;P42&amp;" "&amp;P43&amp;" "&amp;P44&amp;" "&amp;P45&amp;" "&amp;P46</f>
        <v xml:space="preserve">冷凍花椰菜 豬後腿肉 馬鈴薯 胡蘿蔔 大蒜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冬瓜大骨湯</v>
      </c>
      <c r="AN40" s="61" t="str">
        <f>V41&amp;" "&amp;V42&amp;" "&amp;V43&amp;" "&amp;V44&amp;" "&amp;V45&amp;" "&amp;V46</f>
        <v xml:space="preserve">冬瓜 大骨 薑   </v>
      </c>
      <c r="AO40" s="92" t="str">
        <f>Y40</f>
        <v>點心</v>
      </c>
      <c r="AP40" s="92" t="str">
        <f>Z40</f>
        <v>有機豆奶</v>
      </c>
      <c r="AQ40" s="108">
        <f>C40</f>
        <v>5.4</v>
      </c>
      <c r="AR40" s="108">
        <f t="shared" ref="AR40" si="50">D40</f>
        <v>2.1</v>
      </c>
      <c r="AS40" s="108">
        <f t="shared" ref="AS40" si="51">E40</f>
        <v>2.1</v>
      </c>
      <c r="AT40" s="108">
        <f t="shared" ref="AT40" si="52">F40</f>
        <v>0</v>
      </c>
      <c r="AU40" s="108">
        <f t="shared" ref="AU40" si="53">G40</f>
        <v>0</v>
      </c>
      <c r="AV40" s="108">
        <f t="shared" ref="AV40" si="54">H40</f>
        <v>2.1</v>
      </c>
      <c r="AW40" s="108">
        <f t="shared" ref="AW40" si="55">I40</f>
        <v>682.5</v>
      </c>
    </row>
    <row r="41" spans="1:49" ht="16.5">
      <c r="A41" s="165"/>
      <c r="B41" s="270"/>
      <c r="C41" s="270"/>
      <c r="D41" s="270"/>
      <c r="E41" s="270"/>
      <c r="F41" s="270"/>
      <c r="G41" s="270"/>
      <c r="H41" s="270"/>
      <c r="I41" s="270"/>
      <c r="J41" s="187" t="s">
        <v>162</v>
      </c>
      <c r="K41" s="156">
        <v>10</v>
      </c>
      <c r="L41" s="109" t="str">
        <f t="shared" ref="L41:L42" si="56">IF(K41,"公斤","")</f>
        <v>公斤</v>
      </c>
      <c r="M41" s="156" t="s">
        <v>199</v>
      </c>
      <c r="N41" s="156">
        <v>6</v>
      </c>
      <c r="O41" s="109" t="str">
        <f t="shared" ref="O41" si="57">IF(N41,"公斤","")</f>
        <v>公斤</v>
      </c>
      <c r="P41" s="157" t="s">
        <v>263</v>
      </c>
      <c r="Q41" s="191">
        <v>6</v>
      </c>
      <c r="R41" s="109" t="str">
        <f t="shared" ref="R41" si="58">IF(Q41,"公斤","")</f>
        <v>公斤</v>
      </c>
      <c r="S41" s="119" t="s">
        <v>112</v>
      </c>
      <c r="T41" s="119">
        <v>7</v>
      </c>
      <c r="U41" s="109" t="str">
        <f t="shared" ref="U41" si="59">IF(T41,"公斤","")</f>
        <v>公斤</v>
      </c>
      <c r="V41" s="156" t="s">
        <v>275</v>
      </c>
      <c r="W41" s="156">
        <v>4</v>
      </c>
      <c r="X41" s="109" t="str">
        <f t="shared" ref="X41" si="60">IF(W41,"公斤","")</f>
        <v>公斤</v>
      </c>
      <c r="Y41" s="70" t="s">
        <v>109</v>
      </c>
      <c r="Z41" s="219" t="s">
        <v>329</v>
      </c>
      <c r="AA41" s="172">
        <v>19</v>
      </c>
      <c r="AB41" s="130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62"/>
      <c r="AR41" s="62"/>
      <c r="AS41" s="62"/>
      <c r="AT41" s="62"/>
      <c r="AU41" s="62"/>
      <c r="AV41" s="62"/>
      <c r="AW41" s="62"/>
    </row>
    <row r="42" spans="1:49" ht="16.5">
      <c r="A42" s="165"/>
      <c r="B42" s="268"/>
      <c r="C42" s="268"/>
      <c r="D42" s="268"/>
      <c r="E42" s="268"/>
      <c r="F42" s="268"/>
      <c r="G42" s="268"/>
      <c r="H42" s="268"/>
      <c r="I42" s="268"/>
      <c r="J42" s="187" t="s">
        <v>170</v>
      </c>
      <c r="K42" s="156">
        <v>0.4</v>
      </c>
      <c r="L42" s="109" t="str">
        <f t="shared" si="56"/>
        <v>公斤</v>
      </c>
      <c r="M42" s="156" t="s">
        <v>112</v>
      </c>
      <c r="N42" s="156">
        <v>3</v>
      </c>
      <c r="O42" s="109" t="str">
        <f t="shared" si="13"/>
        <v>公斤</v>
      </c>
      <c r="P42" s="156" t="s">
        <v>199</v>
      </c>
      <c r="Q42" s="156">
        <v>1</v>
      </c>
      <c r="R42" s="109" t="str">
        <f t="shared" si="14"/>
        <v>公斤</v>
      </c>
      <c r="S42" s="119" t="s">
        <v>111</v>
      </c>
      <c r="T42" s="127">
        <v>0.05</v>
      </c>
      <c r="U42" s="109" t="str">
        <f t="shared" si="15"/>
        <v>公斤</v>
      </c>
      <c r="V42" s="191" t="s">
        <v>293</v>
      </c>
      <c r="W42" s="191">
        <v>1</v>
      </c>
      <c r="X42" s="109" t="str">
        <f t="shared" si="16"/>
        <v>公斤</v>
      </c>
      <c r="Y42" s="70"/>
      <c r="Z42" s="172"/>
      <c r="AA42" s="172"/>
      <c r="AB42" s="130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62"/>
      <c r="AR42" s="62"/>
      <c r="AS42" s="62"/>
      <c r="AT42" s="62"/>
      <c r="AU42" s="62"/>
      <c r="AV42" s="62"/>
      <c r="AW42" s="62"/>
    </row>
    <row r="43" spans="1:49" ht="16.5">
      <c r="A43" s="165"/>
      <c r="B43" s="270"/>
      <c r="C43" s="270"/>
      <c r="D43" s="270"/>
      <c r="E43" s="270"/>
      <c r="F43" s="270"/>
      <c r="G43" s="270"/>
      <c r="H43" s="270"/>
      <c r="I43" s="270"/>
      <c r="J43" s="187"/>
      <c r="K43" s="156"/>
      <c r="L43" s="109" t="str">
        <f t="shared" si="12"/>
        <v/>
      </c>
      <c r="M43" s="156" t="s">
        <v>201</v>
      </c>
      <c r="N43" s="156">
        <v>0.5</v>
      </c>
      <c r="O43" s="109" t="str">
        <f t="shared" si="13"/>
        <v>公斤</v>
      </c>
      <c r="P43" s="157" t="s">
        <v>217</v>
      </c>
      <c r="Q43" s="191">
        <v>1.8</v>
      </c>
      <c r="R43" s="109" t="str">
        <f t="shared" si="14"/>
        <v>公斤</v>
      </c>
      <c r="S43" s="119"/>
      <c r="T43" s="119"/>
      <c r="U43" s="109" t="str">
        <f t="shared" si="15"/>
        <v/>
      </c>
      <c r="V43" s="156" t="s">
        <v>267</v>
      </c>
      <c r="W43" s="156">
        <v>0.05</v>
      </c>
      <c r="X43" s="109" t="str">
        <f t="shared" si="16"/>
        <v>公斤</v>
      </c>
      <c r="Y43" s="70"/>
      <c r="Z43" s="172"/>
      <c r="AA43" s="172"/>
      <c r="AB43" s="130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62"/>
      <c r="AR43" s="62"/>
      <c r="AS43" s="62"/>
      <c r="AT43" s="62"/>
      <c r="AU43" s="62"/>
      <c r="AV43" s="62"/>
      <c r="AW43" s="62"/>
    </row>
    <row r="44" spans="1:49" ht="16.5">
      <c r="A44" s="165"/>
      <c r="B44" s="270"/>
      <c r="C44" s="270"/>
      <c r="D44" s="270"/>
      <c r="E44" s="270"/>
      <c r="F44" s="270"/>
      <c r="G44" s="270"/>
      <c r="H44" s="270"/>
      <c r="I44" s="270"/>
      <c r="J44" s="187"/>
      <c r="K44" s="156"/>
      <c r="L44" s="109" t="str">
        <f t="shared" si="12"/>
        <v/>
      </c>
      <c r="M44" s="156" t="s">
        <v>214</v>
      </c>
      <c r="N44" s="156">
        <v>0.5</v>
      </c>
      <c r="O44" s="109" t="str">
        <f t="shared" si="13"/>
        <v>公斤</v>
      </c>
      <c r="P44" s="157" t="s">
        <v>201</v>
      </c>
      <c r="Q44" s="191">
        <v>0.5</v>
      </c>
      <c r="R44" s="109" t="str">
        <f t="shared" si="14"/>
        <v>公斤</v>
      </c>
      <c r="S44" s="119"/>
      <c r="T44" s="119"/>
      <c r="U44" s="109" t="str">
        <f t="shared" si="15"/>
        <v/>
      </c>
      <c r="V44" s="156"/>
      <c r="W44" s="156"/>
      <c r="X44" s="109" t="str">
        <f t="shared" si="16"/>
        <v/>
      </c>
      <c r="Y44" s="70"/>
      <c r="Z44" s="172"/>
      <c r="AA44" s="172"/>
      <c r="AB44" s="130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62"/>
      <c r="AR44" s="62"/>
      <c r="AS44" s="62"/>
      <c r="AT44" s="62"/>
      <c r="AU44" s="62"/>
      <c r="AV44" s="62"/>
      <c r="AW44" s="62"/>
    </row>
    <row r="45" spans="1:49" ht="16.5">
      <c r="A45" s="165"/>
      <c r="B45" s="270"/>
      <c r="C45" s="270"/>
      <c r="D45" s="270"/>
      <c r="E45" s="270"/>
      <c r="F45" s="270"/>
      <c r="G45" s="270"/>
      <c r="H45" s="270"/>
      <c r="I45" s="270"/>
      <c r="J45" s="187"/>
      <c r="K45" s="156"/>
      <c r="L45" s="109" t="str">
        <f t="shared" si="12"/>
        <v/>
      </c>
      <c r="M45" s="156"/>
      <c r="N45" s="156"/>
      <c r="O45" s="109" t="str">
        <f t="shared" si="13"/>
        <v/>
      </c>
      <c r="P45" s="157" t="s">
        <v>111</v>
      </c>
      <c r="Q45" s="191">
        <v>0.05</v>
      </c>
      <c r="R45" s="109" t="str">
        <f t="shared" si="14"/>
        <v>公斤</v>
      </c>
      <c r="S45" s="119"/>
      <c r="T45" s="119"/>
      <c r="U45" s="109" t="str">
        <f t="shared" si="15"/>
        <v/>
      </c>
      <c r="V45" s="156"/>
      <c r="W45" s="156"/>
      <c r="X45" s="109" t="str">
        <f t="shared" si="16"/>
        <v/>
      </c>
      <c r="Y45" s="70"/>
      <c r="Z45" s="172"/>
      <c r="AA45" s="172"/>
      <c r="AB45" s="130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62"/>
      <c r="AR45" s="62"/>
      <c r="AS45" s="62"/>
      <c r="AT45" s="62"/>
      <c r="AU45" s="62"/>
      <c r="AV45" s="62"/>
      <c r="AW45" s="62"/>
    </row>
    <row r="46" spans="1:49" ht="17.25" thickBot="1">
      <c r="A46" s="166"/>
      <c r="B46" s="273"/>
      <c r="C46" s="273"/>
      <c r="D46" s="273"/>
      <c r="E46" s="273"/>
      <c r="F46" s="273"/>
      <c r="G46" s="273"/>
      <c r="H46" s="273"/>
      <c r="I46" s="273"/>
      <c r="J46" s="188"/>
      <c r="K46" s="189"/>
      <c r="L46" s="109" t="str">
        <f t="shared" si="12"/>
        <v/>
      </c>
      <c r="M46" s="189"/>
      <c r="N46" s="189"/>
      <c r="O46" s="109" t="str">
        <f t="shared" si="13"/>
        <v/>
      </c>
      <c r="P46" s="189"/>
      <c r="Q46" s="189"/>
      <c r="R46" s="109" t="str">
        <f t="shared" si="14"/>
        <v/>
      </c>
      <c r="S46" s="119"/>
      <c r="T46" s="119"/>
      <c r="U46" s="109" t="str">
        <f t="shared" si="15"/>
        <v/>
      </c>
      <c r="V46" s="189"/>
      <c r="W46" s="189"/>
      <c r="X46" s="109" t="str">
        <f t="shared" si="16"/>
        <v/>
      </c>
      <c r="Y46" s="93"/>
      <c r="Z46" s="172"/>
      <c r="AA46" s="172"/>
      <c r="AB46" s="131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62"/>
      <c r="AR46" s="62"/>
      <c r="AS46" s="62"/>
      <c r="AT46" s="62"/>
      <c r="AU46" s="62"/>
      <c r="AV46" s="62"/>
      <c r="AW46" s="62"/>
    </row>
    <row r="47" spans="1:49" ht="16.5">
      <c r="A47" s="164" t="s">
        <v>189</v>
      </c>
      <c r="B47" s="269" t="s">
        <v>106</v>
      </c>
      <c r="C47" s="269">
        <v>5.3</v>
      </c>
      <c r="D47" s="269">
        <v>2.2000000000000002</v>
      </c>
      <c r="E47" s="269">
        <v>2</v>
      </c>
      <c r="F47" s="269">
        <v>0</v>
      </c>
      <c r="G47" s="269">
        <v>0</v>
      </c>
      <c r="H47" s="269">
        <v>2.2999999999999998</v>
      </c>
      <c r="I47" s="269">
        <v>693.1</v>
      </c>
      <c r="J47" s="185" t="s">
        <v>164</v>
      </c>
      <c r="K47" s="186"/>
      <c r="L47" s="106"/>
      <c r="M47" s="185" t="s">
        <v>215</v>
      </c>
      <c r="N47" s="186"/>
      <c r="O47" s="106"/>
      <c r="P47" s="185" t="s">
        <v>264</v>
      </c>
      <c r="Q47" s="186"/>
      <c r="R47" s="106"/>
      <c r="S47" s="119" t="s">
        <v>112</v>
      </c>
      <c r="T47" s="119"/>
      <c r="U47" s="91"/>
      <c r="V47" s="185" t="s">
        <v>304</v>
      </c>
      <c r="W47" s="186"/>
      <c r="X47" s="107"/>
      <c r="Y47" s="110" t="s">
        <v>109</v>
      </c>
      <c r="Z47" s="172"/>
      <c r="AA47" s="172"/>
      <c r="AB47" s="144" t="str">
        <f>A47</f>
        <v>C1</v>
      </c>
      <c r="AC47" s="61" t="str">
        <f>J47</f>
        <v>白米飯</v>
      </c>
      <c r="AD47" s="61" t="str">
        <f>J48&amp;" "&amp;J49&amp;" "&amp;J50&amp;" "&amp;J51&amp;" "&amp;J52&amp;" "&amp;J53</f>
        <v xml:space="preserve">米     </v>
      </c>
      <c r="AE47" s="61" t="str">
        <f>M47</f>
        <v>咖哩絞肉</v>
      </c>
      <c r="AF47" s="61" t="str">
        <f>M48&amp;" "&amp;M49&amp;" "&amp;M50&amp;" "&amp;M51&amp;" "&amp;M52&amp;" "&amp;M53</f>
        <v xml:space="preserve">豬絞肉 馬鈴薯 胡蘿蔔 洋蔥 咖哩粉 </v>
      </c>
      <c r="AG47" s="61" t="str">
        <f>P47</f>
        <v>蛋香玉菜</v>
      </c>
      <c r="AH47" s="61" t="str">
        <f>P48&amp;" "&amp;P49&amp;" "&amp;P50&amp;" "&amp;P51&amp;" "&amp;P52&amp;" "&amp;P53</f>
        <v xml:space="preserve">雞蛋 甘藍 大蒜  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羅宋湯</v>
      </c>
      <c r="AN47" s="61" t="str">
        <f>V48&amp;" "&amp;V49&amp;" "&amp;V50&amp;" "&amp;V51&amp;" "&amp;V52&amp;" "&amp;V53</f>
        <v xml:space="preserve">洋蔥 芹菜 大番茄 軟骨丁  </v>
      </c>
      <c r="AO47" s="92" t="str">
        <f>Y47</f>
        <v>點心</v>
      </c>
      <c r="AP47" s="92">
        <f>Z47</f>
        <v>0</v>
      </c>
      <c r="AQ47" s="108">
        <f>C47</f>
        <v>5.3</v>
      </c>
      <c r="AR47" s="108">
        <f t="shared" ref="AR47" si="61">D47</f>
        <v>2.2000000000000002</v>
      </c>
      <c r="AS47" s="108">
        <f t="shared" ref="AS47" si="62">E47</f>
        <v>2</v>
      </c>
      <c r="AT47" s="108">
        <f t="shared" ref="AT47" si="63">F47</f>
        <v>0</v>
      </c>
      <c r="AU47" s="108">
        <f t="shared" ref="AU47" si="64">G47</f>
        <v>0</v>
      </c>
      <c r="AV47" s="108">
        <f t="shared" ref="AV47" si="65">H47</f>
        <v>2.2999999999999998</v>
      </c>
      <c r="AW47" s="108">
        <f t="shared" ref="AW47" si="66">I47</f>
        <v>693.1</v>
      </c>
    </row>
    <row r="48" spans="1:49" ht="16.5">
      <c r="A48" s="165"/>
      <c r="B48" s="270"/>
      <c r="C48" s="270"/>
      <c r="D48" s="270"/>
      <c r="E48" s="270"/>
      <c r="F48" s="270"/>
      <c r="G48" s="270"/>
      <c r="H48" s="270"/>
      <c r="I48" s="270"/>
      <c r="J48" s="187" t="s">
        <v>162</v>
      </c>
      <c r="K48" s="156">
        <v>10</v>
      </c>
      <c r="L48" s="109" t="str">
        <f t="shared" ref="L48:L49" si="67">IF(K48,"公斤","")</f>
        <v>公斤</v>
      </c>
      <c r="M48" s="156" t="s">
        <v>216</v>
      </c>
      <c r="N48" s="156">
        <v>6</v>
      </c>
      <c r="O48" s="109" t="str">
        <f t="shared" ref="O48" si="68">IF(N48,"公斤","")</f>
        <v>公斤</v>
      </c>
      <c r="P48" s="156" t="s">
        <v>252</v>
      </c>
      <c r="Q48" s="156">
        <v>2.7</v>
      </c>
      <c r="R48" s="109" t="str">
        <f t="shared" ref="R48" si="69">IF(Q48,"公斤","")</f>
        <v>公斤</v>
      </c>
      <c r="S48" s="119" t="s">
        <v>112</v>
      </c>
      <c r="T48" s="119">
        <v>7</v>
      </c>
      <c r="U48" s="109" t="str">
        <f t="shared" ref="U48" si="70">IF(T48,"公斤","")</f>
        <v>公斤</v>
      </c>
      <c r="V48" s="156" t="s">
        <v>200</v>
      </c>
      <c r="W48" s="156">
        <v>1.5</v>
      </c>
      <c r="X48" s="109" t="str">
        <f t="shared" ref="X48" si="71">IF(W48,"公斤","")</f>
        <v>公斤</v>
      </c>
      <c r="Y48" s="70" t="s">
        <v>109</v>
      </c>
      <c r="Z48" s="172"/>
      <c r="AA48" s="172"/>
      <c r="AB48" s="130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62"/>
      <c r="AR48" s="62"/>
      <c r="AS48" s="62"/>
      <c r="AT48" s="62"/>
      <c r="AU48" s="62"/>
      <c r="AV48" s="62"/>
      <c r="AW48" s="62"/>
    </row>
    <row r="49" spans="1:49" ht="16.5">
      <c r="A49" s="165"/>
      <c r="B49" s="268"/>
      <c r="C49" s="268"/>
      <c r="D49" s="268"/>
      <c r="E49" s="268"/>
      <c r="F49" s="268"/>
      <c r="G49" s="268"/>
      <c r="H49" s="268"/>
      <c r="I49" s="268"/>
      <c r="J49" s="187"/>
      <c r="K49" s="156"/>
      <c r="L49" s="109" t="str">
        <f t="shared" si="67"/>
        <v/>
      </c>
      <c r="M49" s="156" t="s">
        <v>217</v>
      </c>
      <c r="N49" s="156">
        <v>3</v>
      </c>
      <c r="O49" s="109" t="str">
        <f t="shared" si="13"/>
        <v>公斤</v>
      </c>
      <c r="P49" s="156" t="s">
        <v>207</v>
      </c>
      <c r="Q49" s="156">
        <v>5</v>
      </c>
      <c r="R49" s="109" t="str">
        <f t="shared" si="14"/>
        <v>公斤</v>
      </c>
      <c r="S49" s="119" t="s">
        <v>111</v>
      </c>
      <c r="T49" s="127">
        <v>0.05</v>
      </c>
      <c r="U49" s="109" t="str">
        <f t="shared" si="15"/>
        <v>公斤</v>
      </c>
      <c r="V49" s="156" t="s">
        <v>305</v>
      </c>
      <c r="W49" s="156">
        <v>1.5</v>
      </c>
      <c r="X49" s="109" t="str">
        <f t="shared" si="16"/>
        <v>公斤</v>
      </c>
      <c r="Y49" s="70"/>
      <c r="Z49" s="172"/>
      <c r="AA49" s="172"/>
      <c r="AB49" s="130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62"/>
      <c r="AR49" s="62"/>
      <c r="AS49" s="62"/>
      <c r="AT49" s="62"/>
      <c r="AU49" s="62"/>
      <c r="AV49" s="62"/>
      <c r="AW49" s="62"/>
    </row>
    <row r="50" spans="1:49" ht="16.5">
      <c r="A50" s="165"/>
      <c r="B50" s="270"/>
      <c r="C50" s="270"/>
      <c r="D50" s="270"/>
      <c r="E50" s="270"/>
      <c r="F50" s="270"/>
      <c r="G50" s="270"/>
      <c r="H50" s="270"/>
      <c r="I50" s="270"/>
      <c r="J50" s="187"/>
      <c r="K50" s="156"/>
      <c r="L50" s="109" t="str">
        <f t="shared" si="12"/>
        <v/>
      </c>
      <c r="M50" s="156" t="s">
        <v>201</v>
      </c>
      <c r="N50" s="156">
        <v>1</v>
      </c>
      <c r="O50" s="109" t="str">
        <f t="shared" si="13"/>
        <v>公斤</v>
      </c>
      <c r="P50" s="156" t="s">
        <v>111</v>
      </c>
      <c r="Q50" s="156">
        <v>0.05</v>
      </c>
      <c r="R50" s="109" t="str">
        <f t="shared" si="14"/>
        <v>公斤</v>
      </c>
      <c r="S50" s="119"/>
      <c r="T50" s="119"/>
      <c r="U50" s="109" t="str">
        <f t="shared" si="15"/>
        <v/>
      </c>
      <c r="V50" s="212" t="s">
        <v>232</v>
      </c>
      <c r="W50" s="212">
        <v>2.5</v>
      </c>
      <c r="X50" s="109" t="str">
        <f t="shared" si="16"/>
        <v>公斤</v>
      </c>
      <c r="Y50" s="70"/>
      <c r="Z50" s="172"/>
      <c r="AA50" s="172"/>
      <c r="AB50" s="130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62"/>
      <c r="AR50" s="62"/>
      <c r="AS50" s="62"/>
      <c r="AT50" s="62"/>
      <c r="AU50" s="62"/>
      <c r="AV50" s="62"/>
      <c r="AW50" s="62"/>
    </row>
    <row r="51" spans="1:49" ht="16.5">
      <c r="A51" s="165"/>
      <c r="B51" s="270"/>
      <c r="C51" s="270"/>
      <c r="D51" s="270"/>
      <c r="E51" s="270"/>
      <c r="F51" s="270"/>
      <c r="G51" s="270"/>
      <c r="H51" s="270"/>
      <c r="I51" s="270"/>
      <c r="J51" s="187"/>
      <c r="K51" s="156"/>
      <c r="L51" s="109" t="str">
        <f t="shared" si="12"/>
        <v/>
      </c>
      <c r="M51" s="156" t="s">
        <v>200</v>
      </c>
      <c r="N51" s="156">
        <v>1.5</v>
      </c>
      <c r="O51" s="109" t="str">
        <f t="shared" si="13"/>
        <v>公斤</v>
      </c>
      <c r="P51" s="156"/>
      <c r="Q51" s="156"/>
      <c r="R51" s="109" t="str">
        <f t="shared" si="14"/>
        <v/>
      </c>
      <c r="S51" s="119"/>
      <c r="T51" s="119"/>
      <c r="U51" s="109" t="str">
        <f t="shared" si="15"/>
        <v/>
      </c>
      <c r="V51" s="216" t="s">
        <v>157</v>
      </c>
      <c r="W51" s="214">
        <v>1</v>
      </c>
      <c r="X51" s="109" t="str">
        <f t="shared" si="16"/>
        <v>公斤</v>
      </c>
      <c r="Y51" s="70"/>
      <c r="Z51" s="172"/>
      <c r="AA51" s="172"/>
      <c r="AB51" s="130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62"/>
      <c r="AR51" s="62"/>
      <c r="AS51" s="62"/>
      <c r="AT51" s="62"/>
      <c r="AU51" s="62"/>
      <c r="AV51" s="62"/>
      <c r="AW51" s="62"/>
    </row>
    <row r="52" spans="1:49" ht="16.5">
      <c r="A52" s="165"/>
      <c r="B52" s="270"/>
      <c r="C52" s="270"/>
      <c r="D52" s="270"/>
      <c r="E52" s="270"/>
      <c r="F52" s="270"/>
      <c r="G52" s="270"/>
      <c r="H52" s="270"/>
      <c r="I52" s="270"/>
      <c r="J52" s="187"/>
      <c r="K52" s="156"/>
      <c r="L52" s="109" t="str">
        <f t="shared" si="12"/>
        <v/>
      </c>
      <c r="M52" s="156" t="s">
        <v>218</v>
      </c>
      <c r="N52" s="156"/>
      <c r="O52" s="109" t="str">
        <f t="shared" si="13"/>
        <v/>
      </c>
      <c r="P52" s="156"/>
      <c r="Q52" s="156"/>
      <c r="R52" s="109" t="str">
        <f t="shared" si="14"/>
        <v/>
      </c>
      <c r="S52" s="119"/>
      <c r="T52" s="119"/>
      <c r="U52" s="109" t="str">
        <f t="shared" si="15"/>
        <v/>
      </c>
      <c r="V52" s="156"/>
      <c r="W52" s="156"/>
      <c r="X52" s="109" t="str">
        <f t="shared" si="16"/>
        <v/>
      </c>
      <c r="Y52" s="70"/>
      <c r="Z52" s="172"/>
      <c r="AA52" s="172"/>
      <c r="AB52" s="130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62"/>
      <c r="AR52" s="62"/>
      <c r="AS52" s="62"/>
      <c r="AT52" s="62"/>
      <c r="AU52" s="62"/>
      <c r="AV52" s="62"/>
      <c r="AW52" s="62"/>
    </row>
    <row r="53" spans="1:49" ht="17.25" thickBot="1">
      <c r="A53" s="166"/>
      <c r="B53" s="273"/>
      <c r="C53" s="273"/>
      <c r="D53" s="273"/>
      <c r="E53" s="273"/>
      <c r="F53" s="273"/>
      <c r="G53" s="273"/>
      <c r="H53" s="273"/>
      <c r="I53" s="273"/>
      <c r="J53" s="188"/>
      <c r="K53" s="189"/>
      <c r="L53" s="109" t="str">
        <f t="shared" si="12"/>
        <v/>
      </c>
      <c r="M53" s="189"/>
      <c r="N53" s="189"/>
      <c r="O53" s="109" t="str">
        <f t="shared" si="13"/>
        <v/>
      </c>
      <c r="P53" s="189"/>
      <c r="Q53" s="189"/>
      <c r="R53" s="109" t="str">
        <f t="shared" si="14"/>
        <v/>
      </c>
      <c r="S53" s="119"/>
      <c r="T53" s="119"/>
      <c r="U53" s="109" t="str">
        <f t="shared" si="15"/>
        <v/>
      </c>
      <c r="V53" s="189"/>
      <c r="W53" s="189"/>
      <c r="X53" s="109" t="str">
        <f t="shared" si="16"/>
        <v/>
      </c>
      <c r="Y53" s="93"/>
      <c r="Z53" s="172"/>
      <c r="AA53" s="172"/>
      <c r="AB53" s="131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62"/>
      <c r="AR53" s="62"/>
      <c r="AS53" s="62"/>
      <c r="AT53" s="62"/>
      <c r="AU53" s="62"/>
      <c r="AV53" s="62"/>
      <c r="AW53" s="62"/>
    </row>
    <row r="54" spans="1:49" ht="16.5">
      <c r="A54" s="164" t="s">
        <v>190</v>
      </c>
      <c r="B54" s="269" t="s">
        <v>106</v>
      </c>
      <c r="C54" s="269">
        <v>5</v>
      </c>
      <c r="D54" s="269">
        <v>2.2000000000000002</v>
      </c>
      <c r="E54" s="269">
        <v>1.7</v>
      </c>
      <c r="F54" s="269">
        <v>0</v>
      </c>
      <c r="G54" s="269">
        <v>0</v>
      </c>
      <c r="H54" s="269">
        <v>2.7</v>
      </c>
      <c r="I54" s="269">
        <v>691.4</v>
      </c>
      <c r="J54" s="185" t="s">
        <v>165</v>
      </c>
      <c r="K54" s="186"/>
      <c r="L54" s="106"/>
      <c r="M54" s="185" t="s">
        <v>219</v>
      </c>
      <c r="N54" s="186"/>
      <c r="O54" s="106"/>
      <c r="P54" s="205" t="s">
        <v>265</v>
      </c>
      <c r="Q54" s="186"/>
      <c r="R54" s="106"/>
      <c r="S54" s="119" t="s">
        <v>112</v>
      </c>
      <c r="T54" s="119"/>
      <c r="U54" s="91"/>
      <c r="V54" s="185" t="s">
        <v>306</v>
      </c>
      <c r="W54" s="186"/>
      <c r="X54" s="107"/>
      <c r="Y54" s="110" t="s">
        <v>109</v>
      </c>
      <c r="Z54" s="172"/>
      <c r="AA54" s="172"/>
      <c r="AB54" s="144" t="str">
        <f>A54</f>
        <v>C2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花瓜燒雞</v>
      </c>
      <c r="AF54" s="61" t="str">
        <f>M55&amp;" "&amp;M56&amp;" "&amp;M57&amp;" "&amp;M58&amp;" "&amp;M59&amp;" "&amp;M60</f>
        <v xml:space="preserve">肉雞 醃漬花胡瓜 胡蘿蔔 大蒜  </v>
      </c>
      <c r="AG54" s="61" t="str">
        <f>P54</f>
        <v>塔香鮑菇</v>
      </c>
      <c r="AH54" s="61" t="str">
        <f>P55&amp;" "&amp;P56&amp;" "&amp;P57&amp;" "&amp;P58&amp;" "&amp;P59&amp;" "&amp;P60</f>
        <v xml:space="preserve">杏鮑菇 薑 九層塔 油豆腐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時蔬大骨湯</v>
      </c>
      <c r="AN54" s="61" t="str">
        <f>V55&amp;" "&amp;V56&amp;" "&amp;V57&amp;" "&amp;V58&amp;" "&amp;V59&amp;" "&amp;V60</f>
        <v xml:space="preserve">時蔬 軟骨丁 胡蘿蔔 薑  </v>
      </c>
      <c r="AO54" s="92" t="str">
        <f>Y54</f>
        <v>點心</v>
      </c>
      <c r="AP54" s="92">
        <f>Z54</f>
        <v>0</v>
      </c>
      <c r="AQ54" s="108">
        <f>C54</f>
        <v>5</v>
      </c>
      <c r="AR54" s="108">
        <f t="shared" ref="AR54" si="72">D54</f>
        <v>2.2000000000000002</v>
      </c>
      <c r="AS54" s="108">
        <f t="shared" ref="AS54" si="73">E54</f>
        <v>1.7</v>
      </c>
      <c r="AT54" s="108">
        <f t="shared" ref="AT54" si="74">F54</f>
        <v>0</v>
      </c>
      <c r="AU54" s="108">
        <f t="shared" ref="AU54" si="75">G54</f>
        <v>0</v>
      </c>
      <c r="AV54" s="108">
        <f t="shared" ref="AV54" si="76">H54</f>
        <v>2.7</v>
      </c>
      <c r="AW54" s="108">
        <f t="shared" ref="AW54" si="77">I54</f>
        <v>691.4</v>
      </c>
    </row>
    <row r="55" spans="1:49" ht="16.5">
      <c r="A55" s="165"/>
      <c r="B55" s="270"/>
      <c r="C55" s="270"/>
      <c r="D55" s="270"/>
      <c r="E55" s="270"/>
      <c r="F55" s="270"/>
      <c r="G55" s="270"/>
      <c r="H55" s="270"/>
      <c r="I55" s="270"/>
      <c r="J55" s="187" t="s">
        <v>162</v>
      </c>
      <c r="K55" s="156">
        <v>7</v>
      </c>
      <c r="L55" s="109" t="str">
        <f t="shared" ref="L55:L56" si="78">IF(K55,"公斤","")</f>
        <v>公斤</v>
      </c>
      <c r="M55" s="156" t="s">
        <v>194</v>
      </c>
      <c r="N55" s="156">
        <v>9</v>
      </c>
      <c r="O55" s="109" t="str">
        <f t="shared" ref="O55" si="79">IF(N55,"公斤","")</f>
        <v>公斤</v>
      </c>
      <c r="P55" s="191" t="s">
        <v>266</v>
      </c>
      <c r="Q55" s="191">
        <v>4</v>
      </c>
      <c r="R55" s="109" t="str">
        <f t="shared" ref="R55" si="80">IF(Q55,"公斤","")</f>
        <v>公斤</v>
      </c>
      <c r="S55" s="119" t="s">
        <v>112</v>
      </c>
      <c r="T55" s="119">
        <v>7</v>
      </c>
      <c r="U55" s="109" t="str">
        <f t="shared" ref="U55" si="81">IF(T55,"公斤","")</f>
        <v>公斤</v>
      </c>
      <c r="V55" s="156" t="s">
        <v>112</v>
      </c>
      <c r="W55" s="156">
        <v>3</v>
      </c>
      <c r="X55" s="109" t="str">
        <f t="shared" ref="X55" si="82">IF(W55,"公斤","")</f>
        <v>公斤</v>
      </c>
      <c r="Y55" s="70" t="s">
        <v>109</v>
      </c>
      <c r="Z55" s="172"/>
      <c r="AA55" s="172"/>
      <c r="AB55" s="130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62"/>
      <c r="AR55" s="62"/>
      <c r="AS55" s="62"/>
      <c r="AT55" s="62"/>
      <c r="AU55" s="62"/>
      <c r="AV55" s="62"/>
      <c r="AW55" s="62"/>
    </row>
    <row r="56" spans="1:49" ht="16.5">
      <c r="A56" s="165"/>
      <c r="B56" s="268"/>
      <c r="C56" s="268"/>
      <c r="D56" s="268"/>
      <c r="E56" s="268"/>
      <c r="F56" s="268"/>
      <c r="G56" s="268"/>
      <c r="H56" s="268"/>
      <c r="I56" s="268"/>
      <c r="J56" s="187" t="s">
        <v>166</v>
      </c>
      <c r="K56" s="156">
        <v>3</v>
      </c>
      <c r="L56" s="109" t="str">
        <f t="shared" si="78"/>
        <v>公斤</v>
      </c>
      <c r="M56" s="156" t="s">
        <v>220</v>
      </c>
      <c r="N56" s="156">
        <v>2</v>
      </c>
      <c r="O56" s="109" t="str">
        <f t="shared" si="13"/>
        <v>公斤</v>
      </c>
      <c r="P56" s="191" t="s">
        <v>267</v>
      </c>
      <c r="Q56" s="191">
        <v>0.05</v>
      </c>
      <c r="R56" s="109" t="str">
        <f t="shared" si="14"/>
        <v>公斤</v>
      </c>
      <c r="S56" s="119" t="s">
        <v>111</v>
      </c>
      <c r="T56" s="127">
        <v>0.05</v>
      </c>
      <c r="U56" s="109" t="str">
        <f t="shared" si="15"/>
        <v>公斤</v>
      </c>
      <c r="V56" s="216" t="s">
        <v>157</v>
      </c>
      <c r="W56" s="214">
        <v>1</v>
      </c>
      <c r="X56" s="109" t="str">
        <f t="shared" si="16"/>
        <v>公斤</v>
      </c>
      <c r="Y56" s="70"/>
      <c r="Z56" s="172"/>
      <c r="AA56" s="172"/>
      <c r="AB56" s="130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62"/>
      <c r="AR56" s="62"/>
      <c r="AS56" s="62"/>
      <c r="AT56" s="62"/>
      <c r="AU56" s="62"/>
      <c r="AV56" s="62"/>
      <c r="AW56" s="62"/>
    </row>
    <row r="57" spans="1:49" ht="16.5">
      <c r="A57" s="165"/>
      <c r="B57" s="270"/>
      <c r="C57" s="270"/>
      <c r="D57" s="270"/>
      <c r="E57" s="270"/>
      <c r="F57" s="270"/>
      <c r="G57" s="270"/>
      <c r="H57" s="270"/>
      <c r="I57" s="270"/>
      <c r="J57" s="187"/>
      <c r="K57" s="156"/>
      <c r="L57" s="109" t="str">
        <f t="shared" si="12"/>
        <v/>
      </c>
      <c r="M57" s="156" t="s">
        <v>201</v>
      </c>
      <c r="N57" s="156">
        <v>0.5</v>
      </c>
      <c r="O57" s="109" t="str">
        <f t="shared" si="13"/>
        <v>公斤</v>
      </c>
      <c r="P57" s="191" t="s">
        <v>208</v>
      </c>
      <c r="Q57" s="191">
        <v>0.2</v>
      </c>
      <c r="R57" s="109" t="str">
        <f t="shared" si="14"/>
        <v>公斤</v>
      </c>
      <c r="S57" s="119"/>
      <c r="T57" s="119"/>
      <c r="U57" s="109" t="str">
        <f t="shared" si="15"/>
        <v/>
      </c>
      <c r="V57" s="156" t="s">
        <v>201</v>
      </c>
      <c r="W57" s="156">
        <v>0.5</v>
      </c>
      <c r="X57" s="109" t="str">
        <f t="shared" si="16"/>
        <v>公斤</v>
      </c>
      <c r="Y57" s="70"/>
      <c r="Z57" s="172"/>
      <c r="AA57" s="172"/>
      <c r="AB57" s="130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62"/>
      <c r="AR57" s="62"/>
      <c r="AS57" s="62"/>
      <c r="AT57" s="62"/>
      <c r="AU57" s="62"/>
      <c r="AV57" s="62"/>
      <c r="AW57" s="62"/>
    </row>
    <row r="58" spans="1:49" ht="16.5">
      <c r="A58" s="165"/>
      <c r="B58" s="270"/>
      <c r="C58" s="270"/>
      <c r="D58" s="270"/>
      <c r="E58" s="270"/>
      <c r="F58" s="270"/>
      <c r="G58" s="270"/>
      <c r="H58" s="270"/>
      <c r="I58" s="270"/>
      <c r="J58" s="187"/>
      <c r="K58" s="156"/>
      <c r="L58" s="109" t="str">
        <f t="shared" si="12"/>
        <v/>
      </c>
      <c r="M58" s="156" t="s">
        <v>111</v>
      </c>
      <c r="N58" s="156">
        <v>0.05</v>
      </c>
      <c r="O58" s="109" t="str">
        <f t="shared" si="13"/>
        <v>公斤</v>
      </c>
      <c r="P58" s="208" t="s">
        <v>149</v>
      </c>
      <c r="Q58" s="208">
        <v>2</v>
      </c>
      <c r="R58" s="109" t="str">
        <f t="shared" si="14"/>
        <v>公斤</v>
      </c>
      <c r="S58" s="119"/>
      <c r="T58" s="119"/>
      <c r="U58" s="109" t="str">
        <f t="shared" si="15"/>
        <v/>
      </c>
      <c r="V58" s="156" t="s">
        <v>267</v>
      </c>
      <c r="W58" s="156">
        <v>0.05</v>
      </c>
      <c r="X58" s="109" t="str">
        <f t="shared" si="16"/>
        <v>公斤</v>
      </c>
      <c r="Y58" s="70"/>
      <c r="Z58" s="172"/>
      <c r="AA58" s="172"/>
      <c r="AB58" s="130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62"/>
      <c r="AR58" s="62"/>
      <c r="AS58" s="62"/>
      <c r="AT58" s="62"/>
      <c r="AU58" s="62"/>
      <c r="AV58" s="62"/>
      <c r="AW58" s="62"/>
    </row>
    <row r="59" spans="1:49" ht="16.5">
      <c r="A59" s="165"/>
      <c r="B59" s="270"/>
      <c r="C59" s="270"/>
      <c r="D59" s="270"/>
      <c r="E59" s="270"/>
      <c r="F59" s="270"/>
      <c r="G59" s="270"/>
      <c r="H59" s="270"/>
      <c r="I59" s="270"/>
      <c r="J59" s="187"/>
      <c r="K59" s="156"/>
      <c r="L59" s="109" t="str">
        <f t="shared" si="12"/>
        <v/>
      </c>
      <c r="M59" s="156"/>
      <c r="N59" s="156"/>
      <c r="O59" s="109" t="str">
        <f t="shared" si="13"/>
        <v/>
      </c>
      <c r="P59" s="156"/>
      <c r="Q59" s="156"/>
      <c r="R59" s="109" t="str">
        <f t="shared" si="14"/>
        <v/>
      </c>
      <c r="S59" s="119"/>
      <c r="T59" s="119"/>
      <c r="U59" s="109" t="str">
        <f t="shared" si="15"/>
        <v/>
      </c>
      <c r="V59" s="156"/>
      <c r="W59" s="156"/>
      <c r="X59" s="109" t="str">
        <f t="shared" si="16"/>
        <v/>
      </c>
      <c r="Y59" s="70"/>
      <c r="Z59" s="172"/>
      <c r="AA59" s="172"/>
      <c r="AB59" s="130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62"/>
      <c r="AR59" s="62"/>
      <c r="AS59" s="62"/>
      <c r="AT59" s="62"/>
      <c r="AU59" s="62"/>
      <c r="AV59" s="62"/>
      <c r="AW59" s="62"/>
    </row>
    <row r="60" spans="1:49" ht="17.25" thickBot="1">
      <c r="A60" s="166"/>
      <c r="B60" s="273"/>
      <c r="C60" s="273"/>
      <c r="D60" s="273"/>
      <c r="E60" s="273"/>
      <c r="F60" s="273"/>
      <c r="G60" s="273"/>
      <c r="H60" s="273"/>
      <c r="I60" s="273"/>
      <c r="J60" s="188"/>
      <c r="K60" s="189"/>
      <c r="L60" s="109" t="str">
        <f t="shared" si="12"/>
        <v/>
      </c>
      <c r="M60" s="189"/>
      <c r="N60" s="189"/>
      <c r="O60" s="109" t="str">
        <f t="shared" si="13"/>
        <v/>
      </c>
      <c r="P60" s="209"/>
      <c r="Q60" s="209"/>
      <c r="R60" s="109" t="str">
        <f t="shared" si="14"/>
        <v/>
      </c>
      <c r="S60" s="126"/>
      <c r="T60" s="126"/>
      <c r="U60" s="109" t="str">
        <f t="shared" si="15"/>
        <v/>
      </c>
      <c r="V60" s="189"/>
      <c r="W60" s="189"/>
      <c r="X60" s="109" t="str">
        <f t="shared" si="16"/>
        <v/>
      </c>
      <c r="Y60" s="93"/>
      <c r="Z60" s="176"/>
      <c r="AA60" s="172"/>
      <c r="AB60" s="131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62"/>
      <c r="AR60" s="62"/>
      <c r="AS60" s="62"/>
      <c r="AT60" s="62"/>
      <c r="AU60" s="62"/>
      <c r="AV60" s="62"/>
      <c r="AW60" s="62"/>
    </row>
    <row r="61" spans="1:49" ht="16.5">
      <c r="A61" s="164" t="s">
        <v>191</v>
      </c>
      <c r="B61" s="269" t="s">
        <v>106</v>
      </c>
      <c r="C61" s="269">
        <v>4.5999999999999996</v>
      </c>
      <c r="D61" s="269">
        <v>1.9</v>
      </c>
      <c r="E61" s="269">
        <v>1.5</v>
      </c>
      <c r="F61" s="269">
        <v>0</v>
      </c>
      <c r="G61" s="269">
        <v>0</v>
      </c>
      <c r="H61" s="269">
        <v>2.4</v>
      </c>
      <c r="I61" s="269">
        <v>622.29999999999995</v>
      </c>
      <c r="J61" s="185" t="s">
        <v>171</v>
      </c>
      <c r="K61" s="186"/>
      <c r="L61" s="106"/>
      <c r="M61" s="205" t="s">
        <v>221</v>
      </c>
      <c r="N61" s="186"/>
      <c r="O61" s="106"/>
      <c r="P61" s="205" t="s">
        <v>268</v>
      </c>
      <c r="Q61" s="186"/>
      <c r="R61" s="106"/>
      <c r="S61" s="116" t="s">
        <v>112</v>
      </c>
      <c r="T61" s="116"/>
      <c r="U61" s="91"/>
      <c r="V61" s="205" t="s">
        <v>307</v>
      </c>
      <c r="W61" s="186"/>
      <c r="X61" s="107"/>
      <c r="Y61" s="110" t="s">
        <v>109</v>
      </c>
      <c r="Z61" s="221"/>
      <c r="AA61" s="171"/>
      <c r="AB61" s="144" t="str">
        <f>A61</f>
        <v>C3</v>
      </c>
      <c r="AC61" s="61" t="str">
        <f>J61</f>
        <v>DIY漢堡餐</v>
      </c>
      <c r="AD61" s="61" t="str">
        <f>J62&amp;" "&amp;J63&amp;" "&amp;J64&amp;" "&amp;J65&amp;" "&amp;J66&amp;" "&amp;J67</f>
        <v xml:space="preserve">漢堡     </v>
      </c>
      <c r="AE61" s="61" t="str">
        <f>M61</f>
        <v>洋蔥豬柳</v>
      </c>
      <c r="AF61" s="61" t="str">
        <f>M62&amp;" "&amp;M63&amp;" "&amp;M64&amp;" "&amp;M65&amp;" "&amp;M66&amp;" "&amp;M67</f>
        <v xml:space="preserve">豬後腿肉 洋蔥 胡蘿蔔   </v>
      </c>
      <c r="AG61" s="61" t="str">
        <f>P61</f>
        <v>西式配料</v>
      </c>
      <c r="AH61" s="61" t="str">
        <f>P62&amp;" "&amp;P63&amp;" "&amp;P64&amp;" "&amp;P65&amp;" "&amp;P66&amp;" "&amp;P67</f>
        <v xml:space="preserve">彎管麵 豬絞肉 冷凍玉米粒 馬鈴薯 大番茄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南瓜濃湯</v>
      </c>
      <c r="AN61" s="61" t="str">
        <f>V62&amp;" "&amp;V63&amp;" "&amp;V64&amp;" "&amp;V65&amp;" "&amp;V66&amp;" "&amp;V67</f>
        <v xml:space="preserve">雞蛋 南瓜 玉米濃湯調理包 胡蘿蔔  </v>
      </c>
      <c r="AO61" s="92" t="str">
        <f>Y61</f>
        <v>點心</v>
      </c>
      <c r="AP61" s="92">
        <f>Z61</f>
        <v>0</v>
      </c>
      <c r="AQ61" s="108">
        <f>C61</f>
        <v>4.5999999999999996</v>
      </c>
      <c r="AR61" s="108">
        <f t="shared" ref="AR61" si="83">D61</f>
        <v>1.9</v>
      </c>
      <c r="AS61" s="108">
        <f t="shared" ref="AS61" si="84">E61</f>
        <v>1.5</v>
      </c>
      <c r="AT61" s="108">
        <f t="shared" ref="AT61" si="85">F61</f>
        <v>0</v>
      </c>
      <c r="AU61" s="108">
        <f t="shared" ref="AU61" si="86">G61</f>
        <v>0</v>
      </c>
      <c r="AV61" s="108">
        <f t="shared" ref="AV61" si="87">H61</f>
        <v>2.4</v>
      </c>
      <c r="AW61" s="108">
        <f t="shared" ref="AW61" si="88">I61</f>
        <v>622.29999999999995</v>
      </c>
    </row>
    <row r="62" spans="1:49" ht="16.5">
      <c r="A62" s="165"/>
      <c r="B62" s="270"/>
      <c r="C62" s="270"/>
      <c r="D62" s="270"/>
      <c r="E62" s="270"/>
      <c r="F62" s="270"/>
      <c r="G62" s="270"/>
      <c r="H62" s="270"/>
      <c r="I62" s="270"/>
      <c r="J62" s="190" t="s">
        <v>172</v>
      </c>
      <c r="K62" s="191">
        <v>6</v>
      </c>
      <c r="L62" s="109" t="str">
        <f t="shared" ref="L62:L63" si="89">IF(K62,"公斤","")</f>
        <v>公斤</v>
      </c>
      <c r="M62" s="191" t="s">
        <v>199</v>
      </c>
      <c r="N62" s="191">
        <v>6</v>
      </c>
      <c r="O62" s="109" t="str">
        <f t="shared" ref="O62" si="90">IF(N62,"公斤","")</f>
        <v>公斤</v>
      </c>
      <c r="P62" s="191" t="s">
        <v>269</v>
      </c>
      <c r="Q62" s="191">
        <v>3</v>
      </c>
      <c r="R62" s="109" t="str">
        <f t="shared" ref="R62" si="91">IF(Q62,"公斤","")</f>
        <v>公斤</v>
      </c>
      <c r="S62" s="119" t="s">
        <v>112</v>
      </c>
      <c r="T62" s="119">
        <v>7</v>
      </c>
      <c r="U62" s="109" t="str">
        <f t="shared" ref="U62" si="92">IF(T62,"公斤","")</f>
        <v>公斤</v>
      </c>
      <c r="V62" s="191" t="s">
        <v>252</v>
      </c>
      <c r="W62" s="191">
        <v>1</v>
      </c>
      <c r="X62" s="109" t="str">
        <f t="shared" ref="X62" si="93">IF(W62,"公斤","")</f>
        <v>公斤</v>
      </c>
      <c r="Y62" s="70" t="s">
        <v>109</v>
      </c>
      <c r="Z62" s="219"/>
      <c r="AA62" s="171"/>
      <c r="AB62" s="130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62"/>
      <c r="AR62" s="62"/>
      <c r="AS62" s="62"/>
      <c r="AT62" s="62"/>
      <c r="AU62" s="62"/>
      <c r="AV62" s="62"/>
      <c r="AW62" s="62"/>
    </row>
    <row r="63" spans="1:49" ht="16.5">
      <c r="A63" s="165"/>
      <c r="B63" s="268"/>
      <c r="C63" s="268"/>
      <c r="D63" s="268"/>
      <c r="E63" s="268"/>
      <c r="F63" s="268"/>
      <c r="G63" s="268"/>
      <c r="H63" s="268"/>
      <c r="I63" s="268"/>
      <c r="J63" s="191"/>
      <c r="K63" s="191"/>
      <c r="L63" s="109" t="str">
        <f t="shared" si="89"/>
        <v/>
      </c>
      <c r="M63" s="191" t="s">
        <v>200</v>
      </c>
      <c r="N63" s="191">
        <v>3</v>
      </c>
      <c r="O63" s="109" t="str">
        <f t="shared" si="13"/>
        <v>公斤</v>
      </c>
      <c r="P63" s="191" t="s">
        <v>216</v>
      </c>
      <c r="Q63" s="191">
        <v>1.7</v>
      </c>
      <c r="R63" s="109" t="str">
        <f t="shared" si="14"/>
        <v>公斤</v>
      </c>
      <c r="S63" s="119" t="s">
        <v>111</v>
      </c>
      <c r="T63" s="127">
        <v>0.05</v>
      </c>
      <c r="U63" s="109" t="str">
        <f t="shared" si="15"/>
        <v>公斤</v>
      </c>
      <c r="V63" s="191" t="s">
        <v>308</v>
      </c>
      <c r="W63" s="191">
        <v>3</v>
      </c>
      <c r="X63" s="109" t="str">
        <f t="shared" si="16"/>
        <v>公斤</v>
      </c>
      <c r="Y63" s="70"/>
      <c r="Z63" s="219"/>
      <c r="AA63" s="171"/>
      <c r="AB63" s="130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62"/>
      <c r="AR63" s="62"/>
      <c r="AS63" s="62"/>
      <c r="AT63" s="62"/>
      <c r="AU63" s="62"/>
      <c r="AV63" s="62"/>
      <c r="AW63" s="62"/>
    </row>
    <row r="64" spans="1:49" ht="16.5">
      <c r="A64" s="165"/>
      <c r="B64" s="270"/>
      <c r="C64" s="270"/>
      <c r="D64" s="270"/>
      <c r="E64" s="270"/>
      <c r="F64" s="270"/>
      <c r="G64" s="270"/>
      <c r="H64" s="270"/>
      <c r="I64" s="270"/>
      <c r="J64" s="191"/>
      <c r="K64" s="191"/>
      <c r="L64" s="109" t="str">
        <f t="shared" si="12"/>
        <v/>
      </c>
      <c r="M64" s="191" t="s">
        <v>201</v>
      </c>
      <c r="N64" s="191">
        <v>1</v>
      </c>
      <c r="O64" s="109" t="str">
        <f t="shared" si="13"/>
        <v>公斤</v>
      </c>
      <c r="P64" s="191" t="s">
        <v>270</v>
      </c>
      <c r="Q64" s="191">
        <v>2</v>
      </c>
      <c r="R64" s="109" t="str">
        <f t="shared" si="14"/>
        <v>公斤</v>
      </c>
      <c r="S64" s="119"/>
      <c r="T64" s="119"/>
      <c r="U64" s="109" t="str">
        <f t="shared" si="15"/>
        <v/>
      </c>
      <c r="V64" s="191" t="s">
        <v>309</v>
      </c>
      <c r="W64" s="191"/>
      <c r="X64" s="109" t="str">
        <f t="shared" si="16"/>
        <v/>
      </c>
      <c r="Y64" s="70"/>
      <c r="Z64" s="219"/>
      <c r="AA64" s="171"/>
      <c r="AB64" s="130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62"/>
      <c r="AR64" s="62"/>
      <c r="AS64" s="62"/>
      <c r="AT64" s="62"/>
      <c r="AU64" s="62"/>
      <c r="AV64" s="62"/>
      <c r="AW64" s="62"/>
    </row>
    <row r="65" spans="1:49" ht="16.5">
      <c r="A65" s="165"/>
      <c r="B65" s="270"/>
      <c r="C65" s="270"/>
      <c r="D65" s="270"/>
      <c r="E65" s="270"/>
      <c r="F65" s="270"/>
      <c r="G65" s="270"/>
      <c r="H65" s="270"/>
      <c r="I65" s="270"/>
      <c r="J65" s="191"/>
      <c r="K65" s="191"/>
      <c r="L65" s="109" t="str">
        <f t="shared" si="12"/>
        <v/>
      </c>
      <c r="M65" s="156"/>
      <c r="N65" s="156"/>
      <c r="O65" s="109" t="str">
        <f t="shared" si="13"/>
        <v/>
      </c>
      <c r="P65" s="191" t="s">
        <v>217</v>
      </c>
      <c r="Q65" s="191">
        <v>4.5</v>
      </c>
      <c r="R65" s="109" t="str">
        <f t="shared" si="14"/>
        <v>公斤</v>
      </c>
      <c r="S65" s="119"/>
      <c r="T65" s="119"/>
      <c r="U65" s="109" t="str">
        <f t="shared" si="15"/>
        <v/>
      </c>
      <c r="V65" s="191" t="s">
        <v>201</v>
      </c>
      <c r="W65" s="191">
        <v>2.5</v>
      </c>
      <c r="X65" s="109" t="str">
        <f t="shared" si="16"/>
        <v>公斤</v>
      </c>
      <c r="Y65" s="70"/>
      <c r="Z65" s="219"/>
      <c r="AA65" s="171"/>
      <c r="AB65" s="130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62"/>
      <c r="AR65" s="62"/>
      <c r="AS65" s="62"/>
      <c r="AT65" s="62"/>
      <c r="AU65" s="62"/>
      <c r="AV65" s="62"/>
      <c r="AW65" s="62"/>
    </row>
    <row r="66" spans="1:49" ht="16.5">
      <c r="A66" s="165"/>
      <c r="B66" s="270"/>
      <c r="C66" s="270"/>
      <c r="D66" s="270"/>
      <c r="E66" s="270"/>
      <c r="F66" s="270"/>
      <c r="G66" s="270"/>
      <c r="H66" s="270"/>
      <c r="I66" s="270"/>
      <c r="J66" s="191"/>
      <c r="K66" s="191"/>
      <c r="L66" s="109" t="str">
        <f t="shared" si="12"/>
        <v/>
      </c>
      <c r="M66" s="156"/>
      <c r="N66" s="156"/>
      <c r="O66" s="109" t="str">
        <f t="shared" si="13"/>
        <v/>
      </c>
      <c r="P66" s="191" t="s">
        <v>232</v>
      </c>
      <c r="Q66" s="191">
        <v>1</v>
      </c>
      <c r="R66" s="109" t="str">
        <f t="shared" si="14"/>
        <v>公斤</v>
      </c>
      <c r="S66" s="119"/>
      <c r="T66" s="119"/>
      <c r="U66" s="109" t="str">
        <f t="shared" si="15"/>
        <v/>
      </c>
      <c r="V66" s="191"/>
      <c r="W66" s="191"/>
      <c r="X66" s="109" t="str">
        <f t="shared" si="16"/>
        <v/>
      </c>
      <c r="Y66" s="70"/>
      <c r="Z66" s="219"/>
      <c r="AA66" s="171"/>
      <c r="AB66" s="130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62"/>
      <c r="AR66" s="62"/>
      <c r="AS66" s="62"/>
      <c r="AT66" s="62"/>
      <c r="AU66" s="62"/>
      <c r="AV66" s="62"/>
      <c r="AW66" s="62"/>
    </row>
    <row r="67" spans="1:49" ht="17.25" thickBot="1">
      <c r="A67" s="166"/>
      <c r="B67" s="273"/>
      <c r="C67" s="273"/>
      <c r="D67" s="273"/>
      <c r="E67" s="273"/>
      <c r="F67" s="273"/>
      <c r="G67" s="273"/>
      <c r="H67" s="273"/>
      <c r="I67" s="273"/>
      <c r="J67" s="188"/>
      <c r="K67" s="189"/>
      <c r="L67" s="109" t="str">
        <f t="shared" si="12"/>
        <v/>
      </c>
      <c r="M67" s="189"/>
      <c r="N67" s="189"/>
      <c r="O67" s="109" t="str">
        <f t="shared" si="13"/>
        <v/>
      </c>
      <c r="P67" s="189"/>
      <c r="Q67" s="189"/>
      <c r="R67" s="109" t="str">
        <f t="shared" si="14"/>
        <v/>
      </c>
      <c r="S67" s="126"/>
      <c r="T67" s="126"/>
      <c r="U67" s="109" t="str">
        <f t="shared" si="15"/>
        <v/>
      </c>
      <c r="V67" s="189"/>
      <c r="W67" s="189"/>
      <c r="X67" s="109" t="str">
        <f t="shared" si="16"/>
        <v/>
      </c>
      <c r="Y67" s="93"/>
      <c r="Z67" s="220"/>
      <c r="AA67" s="171"/>
      <c r="AB67" s="131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62"/>
      <c r="AR67" s="62"/>
      <c r="AS67" s="62"/>
      <c r="AT67" s="62"/>
      <c r="AU67" s="62"/>
      <c r="AV67" s="62"/>
      <c r="AW67" s="62"/>
    </row>
    <row r="68" spans="1:49" ht="16.5">
      <c r="A68" s="164" t="s">
        <v>192</v>
      </c>
      <c r="B68" s="269" t="s">
        <v>106</v>
      </c>
      <c r="C68" s="269">
        <v>6.5</v>
      </c>
      <c r="D68" s="269">
        <v>2.2000000000000002</v>
      </c>
      <c r="E68" s="269">
        <v>1.9</v>
      </c>
      <c r="F68" s="269">
        <v>0</v>
      </c>
      <c r="G68" s="269">
        <v>0</v>
      </c>
      <c r="H68" s="269">
        <v>2.2000000000000002</v>
      </c>
      <c r="I68" s="269">
        <v>760.7</v>
      </c>
      <c r="J68" s="185" t="s">
        <v>165</v>
      </c>
      <c r="K68" s="186"/>
      <c r="L68" s="106"/>
      <c r="M68" s="110" t="s">
        <v>222</v>
      </c>
      <c r="N68" s="186"/>
      <c r="O68" s="106"/>
      <c r="P68" s="185" t="s">
        <v>271</v>
      </c>
      <c r="Q68" s="186"/>
      <c r="R68" s="106"/>
      <c r="S68" s="121" t="s">
        <v>112</v>
      </c>
      <c r="T68" s="121"/>
      <c r="U68" s="91"/>
      <c r="V68" s="213" t="s">
        <v>310</v>
      </c>
      <c r="W68" s="186"/>
      <c r="X68" s="107"/>
      <c r="Y68" s="110" t="s">
        <v>109</v>
      </c>
      <c r="Z68" s="221"/>
      <c r="AA68" s="171"/>
      <c r="AB68" s="144" t="str">
        <f>A68</f>
        <v>C4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筍干肉角</v>
      </c>
      <c r="AF68" s="61" t="str">
        <f>M69&amp;" "&amp;M70&amp;" "&amp;M71&amp;" "&amp;M72&amp;" "&amp;M73&amp;" "&amp;M74</f>
        <v xml:space="preserve">豬後腿肉 麻竹筍干 胡蘿蔔 大蒜  </v>
      </c>
      <c r="AG68" s="61" t="str">
        <f>P68</f>
        <v>西滷菜</v>
      </c>
      <c r="AH68" s="61" t="str">
        <f>P69&amp;" "&amp;P70&amp;" "&amp;P71&amp;" "&amp;P72&amp;" "&amp;P73&amp;" "&amp;P74</f>
        <v xml:space="preserve">雞蛋 結球白菜 胡蘿蔔 大蒜 乾木耳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綠豆粉角湯</v>
      </c>
      <c r="AN68" s="61" t="str">
        <f>V69&amp;" "&amp;V70&amp;" "&amp;V71&amp;" "&amp;V72&amp;" "&amp;V73&amp;" "&amp;V74</f>
        <v xml:space="preserve">粉角 紅砂糖 綠豆   </v>
      </c>
      <c r="AO68" s="92" t="str">
        <f>Y68</f>
        <v>點心</v>
      </c>
      <c r="AP68" s="92">
        <f>Z68</f>
        <v>0</v>
      </c>
      <c r="AQ68" s="108">
        <f>C68</f>
        <v>6.5</v>
      </c>
      <c r="AR68" s="108">
        <f t="shared" ref="AR68" si="94">D68</f>
        <v>2.2000000000000002</v>
      </c>
      <c r="AS68" s="108">
        <f t="shared" ref="AS68" si="95">E68</f>
        <v>1.9</v>
      </c>
      <c r="AT68" s="108">
        <f t="shared" ref="AT68" si="96">F68</f>
        <v>0</v>
      </c>
      <c r="AU68" s="108">
        <f t="shared" ref="AU68" si="97">G68</f>
        <v>0</v>
      </c>
      <c r="AV68" s="108">
        <f t="shared" ref="AV68" si="98">H68</f>
        <v>2.2000000000000002</v>
      </c>
      <c r="AW68" s="108">
        <f t="shared" ref="AW68" si="99">I68</f>
        <v>760.7</v>
      </c>
    </row>
    <row r="69" spans="1:49" ht="16.5">
      <c r="A69" s="165"/>
      <c r="B69" s="270"/>
      <c r="C69" s="270"/>
      <c r="D69" s="270"/>
      <c r="E69" s="270"/>
      <c r="F69" s="270"/>
      <c r="G69" s="270"/>
      <c r="H69" s="270"/>
      <c r="I69" s="270"/>
      <c r="J69" s="187" t="s">
        <v>162</v>
      </c>
      <c r="K69" s="156">
        <v>7</v>
      </c>
      <c r="L69" s="109" t="str">
        <f t="shared" ref="L69:L70" si="100">IF(K69,"公斤","")</f>
        <v>公斤</v>
      </c>
      <c r="M69" s="156" t="s">
        <v>199</v>
      </c>
      <c r="N69" s="156">
        <v>6.5</v>
      </c>
      <c r="O69" s="109" t="str">
        <f t="shared" ref="O69" si="101">IF(N69,"公斤","")</f>
        <v>公斤</v>
      </c>
      <c r="P69" s="156" t="s">
        <v>252</v>
      </c>
      <c r="Q69" s="156">
        <v>1.7</v>
      </c>
      <c r="R69" s="109" t="str">
        <f t="shared" ref="R69" si="102">IF(Q69,"公斤","")</f>
        <v>公斤</v>
      </c>
      <c r="S69" s="119" t="s">
        <v>112</v>
      </c>
      <c r="T69" s="119">
        <v>7</v>
      </c>
      <c r="U69" s="109" t="str">
        <f t="shared" ref="U69" si="103">IF(T69,"公斤","")</f>
        <v>公斤</v>
      </c>
      <c r="V69" s="156" t="s">
        <v>311</v>
      </c>
      <c r="W69" s="156">
        <v>2</v>
      </c>
      <c r="X69" s="109" t="str">
        <f t="shared" ref="X69" si="104">IF(W69,"公斤","")</f>
        <v>公斤</v>
      </c>
      <c r="Y69" s="70" t="s">
        <v>109</v>
      </c>
      <c r="Z69" s="219"/>
      <c r="AA69" s="171"/>
      <c r="AB69" s="130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62"/>
      <c r="AR69" s="62"/>
      <c r="AS69" s="62"/>
      <c r="AT69" s="62"/>
      <c r="AU69" s="62"/>
      <c r="AV69" s="62"/>
      <c r="AW69" s="62"/>
    </row>
    <row r="70" spans="1:49" ht="16.5">
      <c r="A70" s="165"/>
      <c r="B70" s="268"/>
      <c r="C70" s="268"/>
      <c r="D70" s="268"/>
      <c r="E70" s="268"/>
      <c r="F70" s="268"/>
      <c r="G70" s="268"/>
      <c r="H70" s="268"/>
      <c r="I70" s="268"/>
      <c r="J70" s="187" t="s">
        <v>166</v>
      </c>
      <c r="K70" s="156">
        <v>3</v>
      </c>
      <c r="L70" s="109" t="str">
        <f t="shared" si="100"/>
        <v>公斤</v>
      </c>
      <c r="M70" s="156" t="s">
        <v>223</v>
      </c>
      <c r="N70" s="156">
        <v>3.5</v>
      </c>
      <c r="O70" s="109" t="str">
        <f t="shared" si="13"/>
        <v>公斤</v>
      </c>
      <c r="P70" s="156" t="s">
        <v>253</v>
      </c>
      <c r="Q70" s="156">
        <v>6.5</v>
      </c>
      <c r="R70" s="109" t="str">
        <f t="shared" si="14"/>
        <v>公斤</v>
      </c>
      <c r="S70" s="119" t="s">
        <v>111</v>
      </c>
      <c r="T70" s="127">
        <v>0.05</v>
      </c>
      <c r="U70" s="109" t="str">
        <f t="shared" si="15"/>
        <v>公斤</v>
      </c>
      <c r="V70" s="156" t="s">
        <v>240</v>
      </c>
      <c r="W70" s="156">
        <v>1</v>
      </c>
      <c r="X70" s="109" t="str">
        <f t="shared" si="16"/>
        <v>公斤</v>
      </c>
      <c r="Y70" s="70"/>
      <c r="Z70" s="219"/>
      <c r="AA70" s="171"/>
      <c r="AB70" s="130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2"/>
      <c r="AR70" s="62"/>
      <c r="AS70" s="62"/>
      <c r="AT70" s="62"/>
      <c r="AU70" s="62"/>
      <c r="AV70" s="62"/>
      <c r="AW70" s="62"/>
    </row>
    <row r="71" spans="1:49" ht="16.5">
      <c r="A71" s="165"/>
      <c r="B71" s="270"/>
      <c r="C71" s="270"/>
      <c r="D71" s="270"/>
      <c r="E71" s="270"/>
      <c r="F71" s="270"/>
      <c r="G71" s="270"/>
      <c r="H71" s="270"/>
      <c r="I71" s="270"/>
      <c r="J71" s="187"/>
      <c r="K71" s="156"/>
      <c r="L71" s="109" t="str">
        <f t="shared" si="12"/>
        <v/>
      </c>
      <c r="M71" s="156" t="s">
        <v>201</v>
      </c>
      <c r="N71" s="156">
        <v>1</v>
      </c>
      <c r="O71" s="109" t="str">
        <f t="shared" si="13"/>
        <v>公斤</v>
      </c>
      <c r="P71" s="156" t="s">
        <v>201</v>
      </c>
      <c r="Q71" s="156">
        <v>0.5</v>
      </c>
      <c r="R71" s="109" t="str">
        <f t="shared" si="14"/>
        <v>公斤</v>
      </c>
      <c r="S71" s="119"/>
      <c r="T71" s="119"/>
      <c r="U71" s="109" t="str">
        <f t="shared" si="15"/>
        <v/>
      </c>
      <c r="V71" s="156" t="s">
        <v>148</v>
      </c>
      <c r="W71" s="156">
        <v>2</v>
      </c>
      <c r="X71" s="109" t="str">
        <f t="shared" si="16"/>
        <v>公斤</v>
      </c>
      <c r="Y71" s="70"/>
      <c r="Z71" s="219"/>
      <c r="AA71" s="171"/>
      <c r="AB71" s="130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2"/>
      <c r="AR71" s="62"/>
      <c r="AS71" s="62"/>
      <c r="AT71" s="62"/>
      <c r="AU71" s="62"/>
      <c r="AV71" s="62"/>
      <c r="AW71" s="62"/>
    </row>
    <row r="72" spans="1:49" ht="16.5">
      <c r="A72" s="165"/>
      <c r="B72" s="270"/>
      <c r="C72" s="270"/>
      <c r="D72" s="270"/>
      <c r="E72" s="270"/>
      <c r="F72" s="270"/>
      <c r="G72" s="270"/>
      <c r="H72" s="270"/>
      <c r="I72" s="270"/>
      <c r="J72" s="187"/>
      <c r="K72" s="156"/>
      <c r="L72" s="109" t="str">
        <f t="shared" si="12"/>
        <v/>
      </c>
      <c r="M72" s="156" t="s">
        <v>111</v>
      </c>
      <c r="N72" s="156">
        <v>0.05</v>
      </c>
      <c r="O72" s="109" t="str">
        <f t="shared" si="13"/>
        <v>公斤</v>
      </c>
      <c r="P72" s="156" t="s">
        <v>111</v>
      </c>
      <c r="Q72" s="156">
        <v>0.05</v>
      </c>
      <c r="R72" s="109" t="str">
        <f t="shared" si="14"/>
        <v>公斤</v>
      </c>
      <c r="S72" s="119"/>
      <c r="T72" s="119"/>
      <c r="U72" s="109" t="str">
        <f t="shared" si="15"/>
        <v/>
      </c>
      <c r="V72" s="156"/>
      <c r="W72" s="156"/>
      <c r="X72" s="109" t="str">
        <f t="shared" si="16"/>
        <v/>
      </c>
      <c r="Y72" s="70"/>
      <c r="Z72" s="219"/>
      <c r="AA72" s="171"/>
      <c r="AB72" s="130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2"/>
      <c r="AR72" s="62"/>
      <c r="AS72" s="62"/>
      <c r="AT72" s="62"/>
      <c r="AU72" s="62"/>
      <c r="AV72" s="62"/>
      <c r="AW72" s="62"/>
    </row>
    <row r="73" spans="1:49" ht="16.5">
      <c r="A73" s="165"/>
      <c r="B73" s="270"/>
      <c r="C73" s="270"/>
      <c r="D73" s="270"/>
      <c r="E73" s="270"/>
      <c r="F73" s="270"/>
      <c r="G73" s="270"/>
      <c r="H73" s="270"/>
      <c r="I73" s="270"/>
      <c r="J73" s="187"/>
      <c r="K73" s="156"/>
      <c r="L73" s="109" t="str">
        <f t="shared" si="12"/>
        <v/>
      </c>
      <c r="M73" s="156"/>
      <c r="N73" s="156"/>
      <c r="O73" s="109" t="str">
        <f t="shared" si="13"/>
        <v/>
      </c>
      <c r="P73" s="156" t="s">
        <v>261</v>
      </c>
      <c r="Q73" s="156">
        <v>0.01</v>
      </c>
      <c r="R73" s="109" t="str">
        <f t="shared" si="14"/>
        <v>公斤</v>
      </c>
      <c r="S73" s="119"/>
      <c r="T73" s="119"/>
      <c r="U73" s="109" t="str">
        <f t="shared" si="15"/>
        <v/>
      </c>
      <c r="V73" s="156"/>
      <c r="W73" s="156"/>
      <c r="X73" s="109" t="str">
        <f t="shared" si="16"/>
        <v/>
      </c>
      <c r="Y73" s="70"/>
      <c r="Z73" s="219"/>
      <c r="AA73" s="171"/>
      <c r="AB73" s="130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2"/>
      <c r="AR73" s="62"/>
      <c r="AS73" s="62"/>
      <c r="AT73" s="62"/>
      <c r="AU73" s="62"/>
      <c r="AV73" s="62"/>
      <c r="AW73" s="62"/>
    </row>
    <row r="74" spans="1:49" ht="17.25" thickBot="1">
      <c r="A74" s="166"/>
      <c r="B74" s="273"/>
      <c r="C74" s="273"/>
      <c r="D74" s="273"/>
      <c r="E74" s="273"/>
      <c r="F74" s="273"/>
      <c r="G74" s="273"/>
      <c r="H74" s="273"/>
      <c r="I74" s="273"/>
      <c r="J74" s="188"/>
      <c r="K74" s="189"/>
      <c r="L74" s="109" t="str">
        <f t="shared" si="12"/>
        <v/>
      </c>
      <c r="M74" s="189"/>
      <c r="N74" s="189"/>
      <c r="O74" s="109" t="str">
        <f t="shared" si="13"/>
        <v/>
      </c>
      <c r="P74" s="189"/>
      <c r="Q74" s="189"/>
      <c r="R74" s="109" t="str">
        <f t="shared" si="14"/>
        <v/>
      </c>
      <c r="S74" s="125"/>
      <c r="T74" s="125"/>
      <c r="U74" s="109" t="str">
        <f t="shared" si="15"/>
        <v/>
      </c>
      <c r="V74" s="189"/>
      <c r="W74" s="189"/>
      <c r="X74" s="109" t="str">
        <f t="shared" si="16"/>
        <v/>
      </c>
      <c r="Y74" s="93"/>
      <c r="Z74" s="220"/>
      <c r="AA74" s="171"/>
      <c r="AB74" s="131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2"/>
      <c r="AR74" s="62"/>
      <c r="AS74" s="62"/>
      <c r="AT74" s="62"/>
      <c r="AU74" s="62"/>
      <c r="AV74" s="62"/>
      <c r="AW74" s="62"/>
    </row>
    <row r="75" spans="1:49" ht="16.5">
      <c r="A75" s="164" t="s">
        <v>113</v>
      </c>
      <c r="B75" s="269" t="s">
        <v>106</v>
      </c>
      <c r="C75" s="269">
        <v>6.7</v>
      </c>
      <c r="D75" s="269">
        <v>2</v>
      </c>
      <c r="E75" s="269">
        <v>1.6</v>
      </c>
      <c r="F75" s="269">
        <v>0</v>
      </c>
      <c r="G75" s="269">
        <v>0</v>
      </c>
      <c r="H75" s="269">
        <v>2.4</v>
      </c>
      <c r="I75" s="269">
        <v>773.4</v>
      </c>
      <c r="J75" s="290" t="s">
        <v>173</v>
      </c>
      <c r="K75" s="288"/>
      <c r="L75" s="106"/>
      <c r="M75" s="205" t="s">
        <v>224</v>
      </c>
      <c r="N75" s="186"/>
      <c r="O75" s="106"/>
      <c r="P75" s="210" t="s">
        <v>272</v>
      </c>
      <c r="Q75" s="186"/>
      <c r="R75" s="106"/>
      <c r="S75" s="116" t="s">
        <v>112</v>
      </c>
      <c r="T75" s="116"/>
      <c r="U75" s="91"/>
      <c r="V75" s="287" t="s">
        <v>312</v>
      </c>
      <c r="W75" s="288"/>
      <c r="X75" s="107"/>
      <c r="Y75" s="110" t="s">
        <v>109</v>
      </c>
      <c r="Z75" s="221"/>
      <c r="AA75" s="172"/>
      <c r="AB75" s="144" t="str">
        <f>A75</f>
        <v>C5</v>
      </c>
      <c r="AC75" s="61" t="str">
        <f>J75</f>
        <v>紫米飯</v>
      </c>
      <c r="AD75" s="61" t="str">
        <f>J76&amp;" "&amp;J77&amp;" "&amp;J78&amp;" "&amp;J79&amp;" "&amp;J80&amp;" "&amp;J81</f>
        <v xml:space="preserve">米 黑秈糯米    </v>
      </c>
      <c r="AE75" s="61" t="str">
        <f>M75</f>
        <v>蒜泥肉片</v>
      </c>
      <c r="AF75" s="61" t="str">
        <f>M76&amp;" "&amp;M77&amp;" "&amp;M78&amp;" "&amp;M79&amp;" "&amp;M80&amp;" "&amp;M81</f>
        <v xml:space="preserve">豬後腿肉 甘藍 大蒜   </v>
      </c>
      <c r="AG75" s="61" t="str">
        <f>P75</f>
        <v>洋蔥玉米炒蛋</v>
      </c>
      <c r="AH75" s="61" t="str">
        <f>P76&amp;" "&amp;P77&amp;" "&amp;P78&amp;" "&amp;P79&amp;" "&amp;P80&amp;" "&amp;P81</f>
        <v xml:space="preserve">雞蛋 冷凍玉米粒 紅蘿蔔 大蒜 洋蔥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四神湯</v>
      </c>
      <c r="AN75" s="61" t="str">
        <f>V76&amp;" "&amp;V77&amp;" "&amp;V78&amp;" "&amp;V79&amp;" "&amp;V80&amp;" "&amp;V81</f>
        <v xml:space="preserve">四神 白蘿蔔 薑 軟骨丁  </v>
      </c>
      <c r="AO75" s="92" t="str">
        <f>Y75</f>
        <v>點心</v>
      </c>
      <c r="AP75" s="92">
        <f>Z75</f>
        <v>0</v>
      </c>
      <c r="AQ75" s="108">
        <f>C75</f>
        <v>6.7</v>
      </c>
      <c r="AR75" s="108">
        <f t="shared" ref="AR75" si="105">D75</f>
        <v>2</v>
      </c>
      <c r="AS75" s="108">
        <f t="shared" ref="AS75" si="106">E75</f>
        <v>1.6</v>
      </c>
      <c r="AT75" s="108">
        <f t="shared" ref="AT75" si="107">F75</f>
        <v>0</v>
      </c>
      <c r="AU75" s="108">
        <f t="shared" ref="AU75" si="108">G75</f>
        <v>0</v>
      </c>
      <c r="AV75" s="108">
        <f t="shared" ref="AV75" si="109">H75</f>
        <v>2.4</v>
      </c>
      <c r="AW75" s="108">
        <f t="shared" ref="AW75" si="110">I75</f>
        <v>773.4</v>
      </c>
    </row>
    <row r="76" spans="1:49" ht="16.5">
      <c r="A76" s="165"/>
      <c r="B76" s="270"/>
      <c r="C76" s="270"/>
      <c r="D76" s="270"/>
      <c r="E76" s="270"/>
      <c r="F76" s="270"/>
      <c r="G76" s="270"/>
      <c r="H76" s="270"/>
      <c r="I76" s="270"/>
      <c r="J76" s="192" t="s">
        <v>174</v>
      </c>
      <c r="K76" s="192">
        <v>10</v>
      </c>
      <c r="L76" s="109" t="str">
        <f t="shared" ref="L76:L137" si="111">IF(K76,"公斤","")</f>
        <v>公斤</v>
      </c>
      <c r="M76" s="191" t="s">
        <v>199</v>
      </c>
      <c r="N76" s="191">
        <v>6</v>
      </c>
      <c r="O76" s="109" t="str">
        <f t="shared" ref="O76:O137" si="112">IF(N76,"公斤","")</f>
        <v>公斤</v>
      </c>
      <c r="P76" s="191" t="s">
        <v>252</v>
      </c>
      <c r="Q76" s="191">
        <v>3</v>
      </c>
      <c r="R76" s="109" t="str">
        <f t="shared" ref="R76:R137" si="113">IF(Q76,"公斤","")</f>
        <v>公斤</v>
      </c>
      <c r="S76" s="119" t="s">
        <v>112</v>
      </c>
      <c r="T76" s="119">
        <v>7</v>
      </c>
      <c r="U76" s="109" t="str">
        <f t="shared" ref="U76:U137" si="114">IF(T76,"公斤","")</f>
        <v>公斤</v>
      </c>
      <c r="V76" s="172" t="s">
        <v>313</v>
      </c>
      <c r="W76" s="156">
        <v>2</v>
      </c>
      <c r="X76" s="109" t="str">
        <f t="shared" ref="X76:X137" si="115">IF(W76,"公斤","")</f>
        <v>公斤</v>
      </c>
      <c r="Y76" s="70" t="s">
        <v>109</v>
      </c>
      <c r="Z76" s="219"/>
      <c r="AA76" s="172"/>
      <c r="AB76" s="130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2"/>
      <c r="AR76" s="62"/>
      <c r="AS76" s="62"/>
      <c r="AT76" s="62"/>
      <c r="AU76" s="62"/>
      <c r="AV76" s="62"/>
      <c r="AW76" s="62"/>
    </row>
    <row r="77" spans="1:49" ht="16.5">
      <c r="A77" s="165"/>
      <c r="B77" s="268"/>
      <c r="C77" s="268"/>
      <c r="D77" s="268"/>
      <c r="E77" s="268"/>
      <c r="F77" s="268"/>
      <c r="G77" s="268"/>
      <c r="H77" s="268"/>
      <c r="I77" s="268"/>
      <c r="J77" s="113" t="s">
        <v>175</v>
      </c>
      <c r="K77" s="193">
        <v>0.4</v>
      </c>
      <c r="L77" s="109" t="str">
        <f t="shared" si="111"/>
        <v>公斤</v>
      </c>
      <c r="M77" s="191" t="s">
        <v>207</v>
      </c>
      <c r="N77" s="191">
        <v>3</v>
      </c>
      <c r="O77" s="109" t="str">
        <f t="shared" si="112"/>
        <v>公斤</v>
      </c>
      <c r="P77" s="191" t="s">
        <v>270</v>
      </c>
      <c r="Q77" s="191">
        <v>1.5</v>
      </c>
      <c r="R77" s="109" t="str">
        <f t="shared" si="113"/>
        <v>公斤</v>
      </c>
      <c r="S77" s="119" t="s">
        <v>111</v>
      </c>
      <c r="T77" s="127">
        <v>0.05</v>
      </c>
      <c r="U77" s="109" t="str">
        <f t="shared" si="114"/>
        <v>公斤</v>
      </c>
      <c r="V77" s="172" t="s">
        <v>131</v>
      </c>
      <c r="W77" s="156">
        <v>2</v>
      </c>
      <c r="X77" s="109" t="str">
        <f t="shared" si="115"/>
        <v>公斤</v>
      </c>
      <c r="Y77" s="70"/>
      <c r="Z77" s="172"/>
      <c r="AA77" s="172"/>
      <c r="AB77" s="130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2"/>
      <c r="AR77" s="62"/>
      <c r="AS77" s="62"/>
      <c r="AT77" s="62"/>
      <c r="AU77" s="62"/>
      <c r="AV77" s="62"/>
      <c r="AW77" s="62"/>
    </row>
    <row r="78" spans="1:49" ht="16.5">
      <c r="A78" s="165"/>
      <c r="B78" s="270"/>
      <c r="C78" s="270"/>
      <c r="D78" s="270"/>
      <c r="E78" s="270"/>
      <c r="F78" s="270"/>
      <c r="G78" s="270"/>
      <c r="H78" s="270"/>
      <c r="I78" s="270"/>
      <c r="J78" s="192"/>
      <c r="K78" s="192"/>
      <c r="L78" s="109" t="str">
        <f t="shared" si="111"/>
        <v/>
      </c>
      <c r="M78" s="191" t="s">
        <v>111</v>
      </c>
      <c r="N78" s="191">
        <v>0.05</v>
      </c>
      <c r="O78" s="109" t="str">
        <f t="shared" si="112"/>
        <v>公斤</v>
      </c>
      <c r="P78" s="191" t="s">
        <v>273</v>
      </c>
      <c r="Q78" s="191">
        <v>0.5</v>
      </c>
      <c r="R78" s="109" t="str">
        <f t="shared" si="113"/>
        <v>公斤</v>
      </c>
      <c r="S78" s="119"/>
      <c r="T78" s="119"/>
      <c r="U78" s="109" t="str">
        <f t="shared" si="114"/>
        <v/>
      </c>
      <c r="V78" s="156" t="s">
        <v>267</v>
      </c>
      <c r="W78" s="156">
        <v>0.05</v>
      </c>
      <c r="X78" s="109" t="str">
        <f t="shared" si="115"/>
        <v>公斤</v>
      </c>
      <c r="Y78" s="70"/>
      <c r="Z78" s="172"/>
      <c r="AA78" s="172"/>
      <c r="AB78" s="130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2"/>
      <c r="AR78" s="62"/>
      <c r="AS78" s="62"/>
      <c r="AT78" s="62"/>
      <c r="AU78" s="62"/>
      <c r="AV78" s="62"/>
      <c r="AW78" s="62"/>
    </row>
    <row r="79" spans="1:49" ht="16.5">
      <c r="A79" s="165"/>
      <c r="B79" s="270"/>
      <c r="C79" s="270"/>
      <c r="D79" s="270"/>
      <c r="E79" s="270"/>
      <c r="F79" s="270"/>
      <c r="G79" s="270"/>
      <c r="H79" s="270"/>
      <c r="I79" s="270"/>
      <c r="J79" s="192"/>
      <c r="K79" s="192"/>
      <c r="L79" s="109" t="str">
        <f t="shared" si="111"/>
        <v/>
      </c>
      <c r="M79" s="191"/>
      <c r="N79" s="191"/>
      <c r="O79" s="109" t="str">
        <f t="shared" si="112"/>
        <v/>
      </c>
      <c r="P79" s="191" t="s">
        <v>111</v>
      </c>
      <c r="Q79" s="191">
        <v>0.05</v>
      </c>
      <c r="R79" s="109" t="str">
        <f t="shared" si="113"/>
        <v>公斤</v>
      </c>
      <c r="S79" s="119"/>
      <c r="T79" s="119"/>
      <c r="U79" s="109" t="str">
        <f t="shared" si="114"/>
        <v/>
      </c>
      <c r="V79" s="216" t="s">
        <v>157</v>
      </c>
      <c r="W79" s="214">
        <v>1</v>
      </c>
      <c r="X79" s="109" t="str">
        <f t="shared" si="115"/>
        <v>公斤</v>
      </c>
      <c r="Y79" s="70"/>
      <c r="Z79" s="172"/>
      <c r="AA79" s="172"/>
      <c r="AB79" s="130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2"/>
      <c r="AR79" s="62"/>
      <c r="AS79" s="62"/>
      <c r="AT79" s="62"/>
      <c r="AU79" s="62"/>
      <c r="AV79" s="62"/>
      <c r="AW79" s="62"/>
    </row>
    <row r="80" spans="1:49" ht="16.5">
      <c r="A80" s="165"/>
      <c r="B80" s="270"/>
      <c r="C80" s="270"/>
      <c r="D80" s="270"/>
      <c r="E80" s="270"/>
      <c r="F80" s="270"/>
      <c r="G80" s="270"/>
      <c r="H80" s="270"/>
      <c r="I80" s="270"/>
      <c r="J80" s="192"/>
      <c r="K80" s="192"/>
      <c r="L80" s="109" t="str">
        <f t="shared" si="111"/>
        <v/>
      </c>
      <c r="M80" s="191"/>
      <c r="N80" s="191"/>
      <c r="O80" s="109" t="str">
        <f t="shared" si="112"/>
        <v/>
      </c>
      <c r="P80" s="156" t="s">
        <v>200</v>
      </c>
      <c r="Q80" s="156">
        <v>3</v>
      </c>
      <c r="R80" s="109" t="str">
        <f t="shared" si="113"/>
        <v>公斤</v>
      </c>
      <c r="S80" s="119"/>
      <c r="T80" s="119"/>
      <c r="U80" s="109" t="str">
        <f t="shared" si="114"/>
        <v/>
      </c>
      <c r="V80" s="156"/>
      <c r="W80" s="156"/>
      <c r="X80" s="109" t="str">
        <f t="shared" si="115"/>
        <v/>
      </c>
      <c r="Y80" s="70"/>
      <c r="Z80" s="172"/>
      <c r="AA80" s="172"/>
      <c r="AB80" s="130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2"/>
      <c r="AR80" s="62"/>
      <c r="AS80" s="62"/>
      <c r="AT80" s="62"/>
      <c r="AU80" s="62"/>
      <c r="AV80" s="62"/>
      <c r="AW80" s="62"/>
    </row>
    <row r="81" spans="1:49" ht="17.25" thickBot="1">
      <c r="A81" s="166"/>
      <c r="B81" s="273"/>
      <c r="C81" s="273"/>
      <c r="D81" s="273"/>
      <c r="E81" s="273"/>
      <c r="F81" s="273"/>
      <c r="G81" s="273"/>
      <c r="H81" s="273"/>
      <c r="I81" s="273"/>
      <c r="J81" s="194"/>
      <c r="K81" s="194"/>
      <c r="L81" s="109" t="str">
        <f t="shared" si="111"/>
        <v/>
      </c>
      <c r="M81" s="189"/>
      <c r="N81" s="189"/>
      <c r="O81" s="109" t="str">
        <f t="shared" si="112"/>
        <v/>
      </c>
      <c r="P81" s="189"/>
      <c r="Q81" s="189"/>
      <c r="R81" s="109" t="str">
        <f t="shared" si="113"/>
        <v/>
      </c>
      <c r="S81" s="119"/>
      <c r="T81" s="119"/>
      <c r="U81" s="109" t="str">
        <f t="shared" si="114"/>
        <v/>
      </c>
      <c r="V81" s="189"/>
      <c r="W81" s="189"/>
      <c r="X81" s="109" t="str">
        <f t="shared" si="115"/>
        <v/>
      </c>
      <c r="Y81" s="93"/>
      <c r="Z81" s="176"/>
      <c r="AA81" s="172"/>
      <c r="AB81" s="131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2"/>
      <c r="AR81" s="62"/>
      <c r="AS81" s="62"/>
      <c r="AT81" s="62"/>
      <c r="AU81" s="62"/>
      <c r="AV81" s="62"/>
      <c r="AW81" s="62"/>
    </row>
    <row r="82" spans="1:49" ht="16.5">
      <c r="A82" s="164" t="s">
        <v>114</v>
      </c>
      <c r="B82" s="269" t="s">
        <v>106</v>
      </c>
      <c r="C82" s="269">
        <v>5</v>
      </c>
      <c r="D82" s="269">
        <v>2</v>
      </c>
      <c r="E82" s="269">
        <v>1.9</v>
      </c>
      <c r="F82" s="269">
        <v>0</v>
      </c>
      <c r="G82" s="269">
        <v>0</v>
      </c>
      <c r="H82" s="269">
        <v>2.1</v>
      </c>
      <c r="I82" s="269">
        <v>645.4</v>
      </c>
      <c r="J82" s="185" t="s">
        <v>164</v>
      </c>
      <c r="K82" s="186"/>
      <c r="L82" s="106"/>
      <c r="M82" s="291" t="s">
        <v>225</v>
      </c>
      <c r="N82" s="288"/>
      <c r="O82" s="106"/>
      <c r="P82" s="186" t="s">
        <v>274</v>
      </c>
      <c r="Q82" s="186"/>
      <c r="R82" s="106"/>
      <c r="S82" s="119" t="s">
        <v>112</v>
      </c>
      <c r="T82" s="119"/>
      <c r="U82" s="91"/>
      <c r="V82" s="185" t="s">
        <v>314</v>
      </c>
      <c r="W82" s="186"/>
      <c r="X82" s="107"/>
      <c r="Y82" s="110" t="s">
        <v>109</v>
      </c>
      <c r="Z82" s="221"/>
      <c r="AA82" s="171"/>
      <c r="AB82" s="144" t="str">
        <f>A82</f>
        <v>D1</v>
      </c>
      <c r="AC82" s="61" t="str">
        <f>J82</f>
        <v>白米飯</v>
      </c>
      <c r="AD82" s="61" t="str">
        <f>J83&amp;" "&amp;J84&amp;" "&amp;J85&amp;" "&amp;J86&amp;" "&amp;J87&amp;" "&amp;J88</f>
        <v xml:space="preserve">米     </v>
      </c>
      <c r="AE82" s="61" t="str">
        <f>M82</f>
        <v>香雞排</v>
      </c>
      <c r="AF82" s="61" t="str">
        <f>M83&amp;" "&amp;M84&amp;" "&amp;M85&amp;" "&amp;M86&amp;" "&amp;M87&amp;" "&amp;M88</f>
        <v xml:space="preserve">香酥雞排     </v>
      </c>
      <c r="AG82" s="61" t="str">
        <f>P82</f>
        <v>絞肉冬瓜</v>
      </c>
      <c r="AH82" s="61" t="str">
        <f>P83&amp;" "&amp;P84&amp;" "&amp;P85&amp;" "&amp;P86&amp;" "&amp;P87&amp;" "&amp;P88</f>
        <v xml:space="preserve">豬絞肉 冬瓜 胡蘿蔔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蘿蔔湯</v>
      </c>
      <c r="AN82" s="61" t="str">
        <f>V83&amp;" "&amp;V84&amp;" "&amp;V85&amp;" "&amp;V86&amp;" "&amp;V87&amp;" "&amp;V88</f>
        <v xml:space="preserve">白蘿蔔 軟骨丁 薑   </v>
      </c>
      <c r="AO82" s="92" t="str">
        <f>Y82</f>
        <v>點心</v>
      </c>
      <c r="AP82" s="92">
        <f>Z82</f>
        <v>0</v>
      </c>
      <c r="AQ82" s="108">
        <f>C82</f>
        <v>5</v>
      </c>
      <c r="AR82" s="108">
        <f t="shared" ref="AR82" si="116">D82</f>
        <v>2</v>
      </c>
      <c r="AS82" s="108">
        <f t="shared" ref="AS82" si="117">E82</f>
        <v>1.9</v>
      </c>
      <c r="AT82" s="108">
        <f t="shared" ref="AT82" si="118">F82</f>
        <v>0</v>
      </c>
      <c r="AU82" s="108">
        <f t="shared" ref="AU82" si="119">G82</f>
        <v>0</v>
      </c>
      <c r="AV82" s="108">
        <f t="shared" ref="AV82" si="120">H82</f>
        <v>2.1</v>
      </c>
      <c r="AW82" s="108">
        <f t="shared" ref="AW82" si="121">I82</f>
        <v>645.4</v>
      </c>
    </row>
    <row r="83" spans="1:49" ht="16.5">
      <c r="A83" s="165"/>
      <c r="B83" s="270"/>
      <c r="C83" s="270"/>
      <c r="D83" s="270"/>
      <c r="E83" s="270"/>
      <c r="F83" s="270"/>
      <c r="G83" s="270"/>
      <c r="H83" s="270"/>
      <c r="I83" s="270"/>
      <c r="J83" s="187" t="s">
        <v>162</v>
      </c>
      <c r="K83" s="156">
        <v>10</v>
      </c>
      <c r="L83" s="109" t="str">
        <f t="shared" ref="L83:L84" si="122">IF(K83,"公斤","")</f>
        <v>公斤</v>
      </c>
      <c r="M83" s="171" t="s">
        <v>226</v>
      </c>
      <c r="N83" s="156">
        <v>6</v>
      </c>
      <c r="O83" s="109" t="str">
        <f t="shared" ref="O83" si="123">IF(N83,"公斤","")</f>
        <v>公斤</v>
      </c>
      <c r="P83" s="191" t="s">
        <v>216</v>
      </c>
      <c r="Q83" s="191">
        <v>1.1000000000000001</v>
      </c>
      <c r="R83" s="109" t="str">
        <f t="shared" ref="R83" si="124">IF(Q83,"公斤","")</f>
        <v>公斤</v>
      </c>
      <c r="S83" s="119" t="s">
        <v>112</v>
      </c>
      <c r="T83" s="119">
        <v>7</v>
      </c>
      <c r="U83" s="109" t="str">
        <f t="shared" ref="U83" si="125">IF(T83,"公斤","")</f>
        <v>公斤</v>
      </c>
      <c r="V83" s="156" t="s">
        <v>248</v>
      </c>
      <c r="W83" s="156">
        <v>4</v>
      </c>
      <c r="X83" s="109" t="str">
        <f t="shared" ref="X83" si="126">IF(W83,"公斤","")</f>
        <v>公斤</v>
      </c>
      <c r="Y83" s="70" t="s">
        <v>109</v>
      </c>
      <c r="Z83" s="219"/>
      <c r="AA83" s="171"/>
      <c r="AB83" s="130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2"/>
      <c r="AR83" s="62"/>
      <c r="AS83" s="62"/>
      <c r="AT83" s="62"/>
      <c r="AU83" s="62"/>
      <c r="AV83" s="62"/>
      <c r="AW83" s="62"/>
    </row>
    <row r="84" spans="1:49" ht="16.5">
      <c r="A84" s="165"/>
      <c r="B84" s="268"/>
      <c r="C84" s="268"/>
      <c r="D84" s="268"/>
      <c r="E84" s="268"/>
      <c r="F84" s="268"/>
      <c r="G84" s="268"/>
      <c r="H84" s="268"/>
      <c r="I84" s="268"/>
      <c r="J84" s="187"/>
      <c r="K84" s="156"/>
      <c r="L84" s="109" t="str">
        <f t="shared" si="122"/>
        <v/>
      </c>
      <c r="M84" s="171"/>
      <c r="N84" s="156"/>
      <c r="O84" s="109" t="str">
        <f t="shared" si="112"/>
        <v/>
      </c>
      <c r="P84" s="191" t="s">
        <v>275</v>
      </c>
      <c r="Q84" s="191">
        <v>7</v>
      </c>
      <c r="R84" s="109" t="str">
        <f t="shared" si="113"/>
        <v>公斤</v>
      </c>
      <c r="S84" s="119" t="s">
        <v>111</v>
      </c>
      <c r="T84" s="127">
        <v>0.05</v>
      </c>
      <c r="U84" s="109" t="str">
        <f t="shared" si="114"/>
        <v>公斤</v>
      </c>
      <c r="V84" s="216" t="s">
        <v>157</v>
      </c>
      <c r="W84" s="214">
        <v>1</v>
      </c>
      <c r="X84" s="109" t="str">
        <f t="shared" si="115"/>
        <v>公斤</v>
      </c>
      <c r="Y84" s="70"/>
      <c r="Z84" s="219"/>
      <c r="AA84" s="171"/>
      <c r="AB84" s="130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2"/>
      <c r="AR84" s="62"/>
      <c r="AS84" s="62"/>
      <c r="AT84" s="62"/>
      <c r="AU84" s="62"/>
      <c r="AV84" s="62"/>
      <c r="AW84" s="62"/>
    </row>
    <row r="85" spans="1:49" ht="16.5">
      <c r="A85" s="165"/>
      <c r="B85" s="270"/>
      <c r="C85" s="270"/>
      <c r="D85" s="270"/>
      <c r="E85" s="270"/>
      <c r="F85" s="270"/>
      <c r="G85" s="270"/>
      <c r="H85" s="270"/>
      <c r="I85" s="270"/>
      <c r="J85" s="187"/>
      <c r="K85" s="156"/>
      <c r="L85" s="109" t="str">
        <f t="shared" si="111"/>
        <v/>
      </c>
      <c r="M85" s="187"/>
      <c r="N85" s="156"/>
      <c r="O85" s="109" t="str">
        <f t="shared" si="112"/>
        <v/>
      </c>
      <c r="P85" s="191" t="s">
        <v>201</v>
      </c>
      <c r="Q85" s="191">
        <v>0.5</v>
      </c>
      <c r="R85" s="109" t="str">
        <f t="shared" si="113"/>
        <v>公斤</v>
      </c>
      <c r="S85" s="119"/>
      <c r="T85" s="119"/>
      <c r="U85" s="109" t="str">
        <f t="shared" si="114"/>
        <v/>
      </c>
      <c r="V85" s="156" t="s">
        <v>267</v>
      </c>
      <c r="W85" s="156">
        <v>0.05</v>
      </c>
      <c r="X85" s="109" t="str">
        <f t="shared" si="115"/>
        <v>公斤</v>
      </c>
      <c r="Y85" s="70"/>
      <c r="Z85" s="219"/>
      <c r="AA85" s="171"/>
      <c r="AB85" s="130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2"/>
      <c r="AR85" s="62"/>
      <c r="AS85" s="62"/>
      <c r="AT85" s="62"/>
      <c r="AU85" s="62"/>
      <c r="AV85" s="62"/>
      <c r="AW85" s="62"/>
    </row>
    <row r="86" spans="1:49" ht="16.5">
      <c r="A86" s="165"/>
      <c r="B86" s="270"/>
      <c r="C86" s="270"/>
      <c r="D86" s="270"/>
      <c r="E86" s="270"/>
      <c r="F86" s="270"/>
      <c r="G86" s="270"/>
      <c r="H86" s="270"/>
      <c r="I86" s="270"/>
      <c r="J86" s="187"/>
      <c r="K86" s="156"/>
      <c r="L86" s="109" t="str">
        <f t="shared" si="111"/>
        <v/>
      </c>
      <c r="M86" s="187"/>
      <c r="N86" s="156"/>
      <c r="O86" s="109" t="str">
        <f t="shared" si="112"/>
        <v/>
      </c>
      <c r="P86" s="191" t="s">
        <v>111</v>
      </c>
      <c r="Q86" s="191">
        <v>0.05</v>
      </c>
      <c r="R86" s="109" t="str">
        <f t="shared" si="113"/>
        <v>公斤</v>
      </c>
      <c r="S86" s="119"/>
      <c r="T86" s="119"/>
      <c r="U86" s="109" t="str">
        <f t="shared" si="114"/>
        <v/>
      </c>
      <c r="V86" s="156"/>
      <c r="W86" s="156"/>
      <c r="X86" s="109" t="str">
        <f t="shared" si="115"/>
        <v/>
      </c>
      <c r="Y86" s="70"/>
      <c r="Z86" s="219"/>
      <c r="AA86" s="171"/>
      <c r="AB86" s="130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2"/>
      <c r="AR86" s="62"/>
      <c r="AS86" s="62"/>
      <c r="AT86" s="62"/>
      <c r="AU86" s="62"/>
      <c r="AV86" s="62"/>
      <c r="AW86" s="62"/>
    </row>
    <row r="87" spans="1:49" ht="16.5">
      <c r="A87" s="165"/>
      <c r="B87" s="270"/>
      <c r="C87" s="270"/>
      <c r="D87" s="270"/>
      <c r="E87" s="270"/>
      <c r="F87" s="270"/>
      <c r="G87" s="270"/>
      <c r="H87" s="270"/>
      <c r="I87" s="270"/>
      <c r="J87" s="187"/>
      <c r="K87" s="156"/>
      <c r="L87" s="109" t="str">
        <f t="shared" si="111"/>
        <v/>
      </c>
      <c r="M87" s="187"/>
      <c r="N87" s="156"/>
      <c r="O87" s="109" t="str">
        <f t="shared" si="112"/>
        <v/>
      </c>
      <c r="P87" s="191"/>
      <c r="Q87" s="191"/>
      <c r="R87" s="109" t="str">
        <f t="shared" si="113"/>
        <v/>
      </c>
      <c r="S87" s="119"/>
      <c r="T87" s="119"/>
      <c r="U87" s="109" t="str">
        <f t="shared" si="114"/>
        <v/>
      </c>
      <c r="V87" s="156"/>
      <c r="W87" s="156"/>
      <c r="X87" s="109" t="str">
        <f t="shared" si="115"/>
        <v/>
      </c>
      <c r="Y87" s="70"/>
      <c r="Z87" s="219"/>
      <c r="AA87" s="171"/>
      <c r="AB87" s="130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2"/>
      <c r="AR87" s="62"/>
      <c r="AS87" s="62"/>
      <c r="AT87" s="62"/>
      <c r="AU87" s="62"/>
      <c r="AV87" s="62"/>
      <c r="AW87" s="62"/>
    </row>
    <row r="88" spans="1:49" ht="17.25" thickBot="1">
      <c r="A88" s="166"/>
      <c r="B88" s="273"/>
      <c r="C88" s="273"/>
      <c r="D88" s="273"/>
      <c r="E88" s="273"/>
      <c r="F88" s="273"/>
      <c r="G88" s="273"/>
      <c r="H88" s="273"/>
      <c r="I88" s="273"/>
      <c r="J88" s="188"/>
      <c r="K88" s="189"/>
      <c r="L88" s="109" t="str">
        <f t="shared" si="111"/>
        <v/>
      </c>
      <c r="M88" s="188"/>
      <c r="N88" s="189"/>
      <c r="O88" s="109" t="str">
        <f t="shared" si="112"/>
        <v/>
      </c>
      <c r="P88" s="199"/>
      <c r="Q88" s="199"/>
      <c r="R88" s="109" t="str">
        <f t="shared" si="113"/>
        <v/>
      </c>
      <c r="S88" s="119"/>
      <c r="T88" s="119"/>
      <c r="U88" s="109" t="str">
        <f t="shared" si="114"/>
        <v/>
      </c>
      <c r="V88" s="189"/>
      <c r="W88" s="189"/>
      <c r="X88" s="109" t="str">
        <f t="shared" si="115"/>
        <v/>
      </c>
      <c r="Y88" s="93"/>
      <c r="Z88" s="220"/>
      <c r="AA88" s="171"/>
      <c r="AB88" s="131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2"/>
      <c r="AR88" s="62"/>
      <c r="AS88" s="62"/>
      <c r="AT88" s="62"/>
      <c r="AU88" s="62"/>
      <c r="AV88" s="62"/>
      <c r="AW88" s="62"/>
    </row>
    <row r="89" spans="1:49" ht="16.5">
      <c r="A89" s="200" t="s">
        <v>115</v>
      </c>
      <c r="B89" s="269" t="s">
        <v>106</v>
      </c>
      <c r="C89" s="269">
        <v>5.2</v>
      </c>
      <c r="D89" s="269">
        <v>2.1</v>
      </c>
      <c r="E89" s="269">
        <v>1.7</v>
      </c>
      <c r="F89" s="269">
        <v>0</v>
      </c>
      <c r="G89" s="269">
        <v>0</v>
      </c>
      <c r="H89" s="269">
        <v>2.5</v>
      </c>
      <c r="I89" s="269">
        <v>689.7</v>
      </c>
      <c r="J89" s="195" t="s">
        <v>176</v>
      </c>
      <c r="K89" s="196"/>
      <c r="L89" s="106"/>
      <c r="M89" s="292" t="s">
        <v>227</v>
      </c>
      <c r="N89" s="293"/>
      <c r="O89" s="106"/>
      <c r="P89" s="211" t="s">
        <v>276</v>
      </c>
      <c r="Q89" s="196"/>
      <c r="R89" s="106"/>
      <c r="S89" s="119" t="s">
        <v>112</v>
      </c>
      <c r="T89" s="119"/>
      <c r="U89" s="91"/>
      <c r="V89" s="211" t="s">
        <v>315</v>
      </c>
      <c r="W89" s="196"/>
      <c r="X89" s="107"/>
      <c r="Y89" s="110" t="s">
        <v>109</v>
      </c>
      <c r="Z89" s="222"/>
      <c r="AA89" s="132"/>
      <c r="AB89" s="144" t="str">
        <f>A89</f>
        <v>D3</v>
      </c>
      <c r="AC89" s="61" t="str">
        <f>J89</f>
        <v>丼飯特餐</v>
      </c>
      <c r="AD89" s="61" t="str">
        <f>J90&amp;" "&amp;J91&amp;" "&amp;J92&amp;" "&amp;J93&amp;" "&amp;J94&amp;" "&amp;J95</f>
        <v xml:space="preserve">米 糙米    </v>
      </c>
      <c r="AE89" s="61" t="str">
        <f>M89</f>
        <v>香酥魚排</v>
      </c>
      <c r="AF89" s="61" t="str">
        <f>M90&amp;" "&amp;M91&amp;" "&amp;M92&amp;" "&amp;M93&amp;" "&amp;M94&amp;" "&amp;M95</f>
        <v xml:space="preserve">魚排     </v>
      </c>
      <c r="AG89" s="61" t="str">
        <f>P89</f>
        <v>丼飯配料</v>
      </c>
      <c r="AH89" s="61" t="str">
        <f>P90&amp;" "&amp;P91&amp;" "&amp;P92&amp;" "&amp;P93&amp;" "&amp;P94&amp;" "&amp;P95</f>
        <v>豬絞肉 時蔬 胡蘿蔔 冷凍玉米粒 大蒜 海苔絲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大醬湯</v>
      </c>
      <c r="AN89" s="61" t="str">
        <f>V90&amp;" "&amp;V91&amp;" "&amp;V92&amp;" "&amp;V93&amp;" "&amp;V94&amp;" "&amp;V95</f>
        <v xml:space="preserve">時蔬 味噌 柴魚片   </v>
      </c>
      <c r="AO89" s="92" t="str">
        <f>Y89</f>
        <v>點心</v>
      </c>
      <c r="AP89" s="92">
        <f>Z89</f>
        <v>0</v>
      </c>
      <c r="AQ89" s="108">
        <f>C89</f>
        <v>5.2</v>
      </c>
      <c r="AR89" s="108">
        <f t="shared" ref="AR89" si="127">D89</f>
        <v>2.1</v>
      </c>
      <c r="AS89" s="108">
        <f t="shared" ref="AS89" si="128">E89</f>
        <v>1.7</v>
      </c>
      <c r="AT89" s="108">
        <f t="shared" ref="AT89" si="129">F89</f>
        <v>0</v>
      </c>
      <c r="AU89" s="108">
        <f t="shared" ref="AU89" si="130">G89</f>
        <v>0</v>
      </c>
      <c r="AV89" s="108">
        <f t="shared" ref="AV89" si="131">H89</f>
        <v>2.5</v>
      </c>
      <c r="AW89" s="108">
        <f t="shared" ref="AW89" si="132">I89</f>
        <v>689.7</v>
      </c>
    </row>
    <row r="90" spans="1:49" ht="16.5">
      <c r="A90" s="201"/>
      <c r="B90" s="270"/>
      <c r="C90" s="270"/>
      <c r="D90" s="270"/>
      <c r="E90" s="270"/>
      <c r="F90" s="270"/>
      <c r="G90" s="270"/>
      <c r="H90" s="270"/>
      <c r="I90" s="270"/>
      <c r="J90" s="191" t="s">
        <v>162</v>
      </c>
      <c r="K90" s="191">
        <v>7</v>
      </c>
      <c r="L90" s="109" t="str">
        <f t="shared" ref="L90:L91" si="133">IF(K90,"公斤","")</f>
        <v>公斤</v>
      </c>
      <c r="M90" s="171" t="s">
        <v>228</v>
      </c>
      <c r="N90" s="156">
        <v>6.5</v>
      </c>
      <c r="O90" s="109" t="str">
        <f t="shared" ref="O90" si="134">IF(N90,"公斤","")</f>
        <v>公斤</v>
      </c>
      <c r="P90" s="191" t="s">
        <v>216</v>
      </c>
      <c r="Q90" s="191">
        <v>1.2</v>
      </c>
      <c r="R90" s="109" t="str">
        <f t="shared" ref="R90" si="135">IF(Q90,"公斤","")</f>
        <v>公斤</v>
      </c>
      <c r="S90" s="119" t="s">
        <v>112</v>
      </c>
      <c r="T90" s="119">
        <v>7</v>
      </c>
      <c r="U90" s="109" t="str">
        <f t="shared" ref="U90" si="136">IF(T90,"公斤","")</f>
        <v>公斤</v>
      </c>
      <c r="V90" s="191" t="s">
        <v>112</v>
      </c>
      <c r="W90" s="191">
        <v>4.5</v>
      </c>
      <c r="X90" s="109" t="str">
        <f t="shared" ref="X90" si="137">IF(W90,"公斤","")</f>
        <v>公斤</v>
      </c>
      <c r="Y90" s="70" t="s">
        <v>109</v>
      </c>
      <c r="Z90" s="219"/>
      <c r="AA90" s="132"/>
      <c r="AB90" s="130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2"/>
      <c r="AR90" s="62"/>
      <c r="AS90" s="62"/>
      <c r="AT90" s="62"/>
      <c r="AU90" s="62"/>
      <c r="AV90" s="62"/>
      <c r="AW90" s="62"/>
    </row>
    <row r="91" spans="1:49" ht="16.5">
      <c r="A91" s="201"/>
      <c r="B91" s="268"/>
      <c r="C91" s="268"/>
      <c r="D91" s="268"/>
      <c r="E91" s="268"/>
      <c r="F91" s="268"/>
      <c r="G91" s="268"/>
      <c r="H91" s="268"/>
      <c r="I91" s="268"/>
      <c r="J91" s="191" t="s">
        <v>166</v>
      </c>
      <c r="K91" s="191">
        <v>3</v>
      </c>
      <c r="L91" s="109" t="str">
        <f t="shared" si="133"/>
        <v>公斤</v>
      </c>
      <c r="M91" s="191"/>
      <c r="N91" s="191"/>
      <c r="O91" s="109" t="str">
        <f t="shared" si="112"/>
        <v/>
      </c>
      <c r="P91" s="191" t="s">
        <v>112</v>
      </c>
      <c r="Q91" s="191">
        <v>4.5</v>
      </c>
      <c r="R91" s="109" t="str">
        <f t="shared" si="113"/>
        <v>公斤</v>
      </c>
      <c r="S91" s="119" t="s">
        <v>111</v>
      </c>
      <c r="T91" s="127">
        <v>0.05</v>
      </c>
      <c r="U91" s="109" t="str">
        <f t="shared" si="114"/>
        <v>公斤</v>
      </c>
      <c r="V91" s="191" t="s">
        <v>243</v>
      </c>
      <c r="W91" s="191">
        <v>0.6</v>
      </c>
      <c r="X91" s="109" t="str">
        <f t="shared" si="115"/>
        <v>公斤</v>
      </c>
      <c r="Y91" s="70"/>
      <c r="Z91" s="219"/>
      <c r="AA91" s="132"/>
      <c r="AB91" s="130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2"/>
      <c r="AR91" s="62"/>
      <c r="AS91" s="62"/>
      <c r="AT91" s="62"/>
      <c r="AU91" s="62"/>
      <c r="AV91" s="62"/>
      <c r="AW91" s="62"/>
    </row>
    <row r="92" spans="1:49" ht="16.5">
      <c r="A92" s="201"/>
      <c r="B92" s="270"/>
      <c r="C92" s="270"/>
      <c r="D92" s="270"/>
      <c r="E92" s="270"/>
      <c r="F92" s="270"/>
      <c r="G92" s="270"/>
      <c r="H92" s="270"/>
      <c r="I92" s="270"/>
      <c r="J92" s="191"/>
      <c r="K92" s="191"/>
      <c r="L92" s="109" t="str">
        <f t="shared" si="111"/>
        <v/>
      </c>
      <c r="M92" s="191"/>
      <c r="N92" s="191"/>
      <c r="O92" s="109" t="str">
        <f t="shared" si="112"/>
        <v/>
      </c>
      <c r="P92" s="191" t="s">
        <v>201</v>
      </c>
      <c r="Q92" s="191">
        <v>0.5</v>
      </c>
      <c r="R92" s="109" t="str">
        <f t="shared" si="113"/>
        <v>公斤</v>
      </c>
      <c r="S92" s="119"/>
      <c r="T92" s="119"/>
      <c r="U92" s="109" t="str">
        <f t="shared" si="114"/>
        <v/>
      </c>
      <c r="V92" s="191" t="s">
        <v>250</v>
      </c>
      <c r="W92" s="191">
        <v>0.01</v>
      </c>
      <c r="X92" s="109" t="str">
        <f t="shared" si="115"/>
        <v>公斤</v>
      </c>
      <c r="Y92" s="70"/>
      <c r="Z92" s="219"/>
      <c r="AA92" s="132"/>
      <c r="AB92" s="130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2"/>
      <c r="AR92" s="62"/>
      <c r="AS92" s="62"/>
      <c r="AT92" s="62"/>
      <c r="AU92" s="62"/>
      <c r="AV92" s="62"/>
      <c r="AW92" s="62"/>
    </row>
    <row r="93" spans="1:49" ht="16.5">
      <c r="A93" s="201"/>
      <c r="B93" s="270"/>
      <c r="C93" s="270"/>
      <c r="D93" s="270"/>
      <c r="E93" s="270"/>
      <c r="F93" s="270"/>
      <c r="G93" s="270"/>
      <c r="H93" s="270"/>
      <c r="I93" s="270"/>
      <c r="J93" s="191"/>
      <c r="K93" s="191"/>
      <c r="L93" s="109" t="str">
        <f t="shared" si="111"/>
        <v/>
      </c>
      <c r="M93" s="191"/>
      <c r="N93" s="191"/>
      <c r="O93" s="109" t="str">
        <f t="shared" si="112"/>
        <v/>
      </c>
      <c r="P93" s="191" t="s">
        <v>270</v>
      </c>
      <c r="Q93" s="191">
        <v>2</v>
      </c>
      <c r="R93" s="109" t="str">
        <f t="shared" si="113"/>
        <v>公斤</v>
      </c>
      <c r="S93" s="119"/>
      <c r="T93" s="119"/>
      <c r="U93" s="109" t="str">
        <f t="shared" si="114"/>
        <v/>
      </c>
      <c r="V93" s="191"/>
      <c r="W93" s="191"/>
      <c r="X93" s="109" t="str">
        <f t="shared" si="115"/>
        <v/>
      </c>
      <c r="Y93" s="70"/>
      <c r="Z93" s="219"/>
      <c r="AA93" s="132"/>
      <c r="AB93" s="130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2"/>
      <c r="AR93" s="62"/>
      <c r="AS93" s="62"/>
      <c r="AT93" s="62"/>
      <c r="AU93" s="62"/>
      <c r="AV93" s="62"/>
      <c r="AW93" s="62"/>
    </row>
    <row r="94" spans="1:49" ht="16.5">
      <c r="A94" s="201"/>
      <c r="B94" s="270"/>
      <c r="C94" s="270"/>
      <c r="D94" s="270"/>
      <c r="E94" s="270"/>
      <c r="F94" s="270"/>
      <c r="G94" s="270"/>
      <c r="H94" s="270"/>
      <c r="I94" s="270"/>
      <c r="J94" s="191"/>
      <c r="K94" s="191"/>
      <c r="L94" s="109" t="str">
        <f t="shared" si="111"/>
        <v/>
      </c>
      <c r="M94" s="191"/>
      <c r="N94" s="191"/>
      <c r="O94" s="109" t="str">
        <f t="shared" si="112"/>
        <v/>
      </c>
      <c r="P94" s="191" t="s">
        <v>111</v>
      </c>
      <c r="Q94" s="191">
        <v>0.05</v>
      </c>
      <c r="R94" s="109" t="str">
        <f t="shared" si="113"/>
        <v>公斤</v>
      </c>
      <c r="S94" s="119"/>
      <c r="T94" s="119"/>
      <c r="U94" s="109" t="str">
        <f t="shared" si="114"/>
        <v/>
      </c>
      <c r="V94" s="191"/>
      <c r="W94" s="191"/>
      <c r="X94" s="109" t="str">
        <f t="shared" si="115"/>
        <v/>
      </c>
      <c r="Y94" s="70"/>
      <c r="Z94" s="219"/>
      <c r="AA94" s="132"/>
      <c r="AB94" s="130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2"/>
      <c r="AR94" s="62"/>
      <c r="AS94" s="62"/>
      <c r="AT94" s="62"/>
      <c r="AU94" s="62"/>
      <c r="AV94" s="62"/>
      <c r="AW94" s="62"/>
    </row>
    <row r="95" spans="1:49" ht="17.25" thickBot="1">
      <c r="A95" s="202"/>
      <c r="B95" s="273"/>
      <c r="C95" s="273"/>
      <c r="D95" s="273"/>
      <c r="E95" s="273"/>
      <c r="F95" s="273"/>
      <c r="G95" s="273"/>
      <c r="H95" s="273"/>
      <c r="I95" s="273"/>
      <c r="J95" s="197"/>
      <c r="K95" s="197"/>
      <c r="L95" s="109" t="str">
        <f t="shared" si="111"/>
        <v/>
      </c>
      <c r="M95" s="197"/>
      <c r="N95" s="197"/>
      <c r="O95" s="109" t="str">
        <f t="shared" si="112"/>
        <v/>
      </c>
      <c r="P95" s="197" t="s">
        <v>277</v>
      </c>
      <c r="Q95" s="197">
        <v>0.04</v>
      </c>
      <c r="R95" s="109" t="str">
        <f t="shared" si="113"/>
        <v>公斤</v>
      </c>
      <c r="S95" s="126"/>
      <c r="T95" s="126"/>
      <c r="U95" s="109" t="str">
        <f t="shared" si="114"/>
        <v/>
      </c>
      <c r="V95" s="197"/>
      <c r="W95" s="197"/>
      <c r="X95" s="109" t="str">
        <f t="shared" si="115"/>
        <v/>
      </c>
      <c r="Y95" s="93"/>
      <c r="Z95" s="223"/>
      <c r="AA95" s="142"/>
      <c r="AB95" s="131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2"/>
      <c r="AR95" s="62"/>
      <c r="AS95" s="62"/>
      <c r="AT95" s="62"/>
      <c r="AU95" s="62"/>
      <c r="AV95" s="62"/>
      <c r="AW95" s="62"/>
    </row>
    <row r="96" spans="1:49" ht="16.5">
      <c r="A96" s="165" t="s">
        <v>116</v>
      </c>
      <c r="B96" s="269" t="s">
        <v>106</v>
      </c>
      <c r="C96" s="269">
        <v>5.2</v>
      </c>
      <c r="D96" s="269">
        <v>2.1</v>
      </c>
      <c r="E96" s="269">
        <v>1.8</v>
      </c>
      <c r="F96" s="269">
        <v>0</v>
      </c>
      <c r="G96" s="269">
        <v>0</v>
      </c>
      <c r="H96" s="269">
        <v>2.4</v>
      </c>
      <c r="I96" s="269">
        <v>682.8</v>
      </c>
      <c r="J96" s="198" t="s">
        <v>165</v>
      </c>
      <c r="K96" s="191"/>
      <c r="L96" s="106"/>
      <c r="M96" s="198" t="s">
        <v>229</v>
      </c>
      <c r="N96" s="191"/>
      <c r="O96" s="106"/>
      <c r="P96" s="115" t="s">
        <v>278</v>
      </c>
      <c r="Q96" s="191"/>
      <c r="R96" s="106"/>
      <c r="S96" s="116" t="s">
        <v>112</v>
      </c>
      <c r="T96" s="116"/>
      <c r="U96" s="91"/>
      <c r="V96" s="198" t="s">
        <v>146</v>
      </c>
      <c r="W96" s="191"/>
      <c r="X96" s="107"/>
      <c r="Y96" s="110" t="s">
        <v>109</v>
      </c>
      <c r="Z96" s="174"/>
      <c r="AA96" s="116"/>
      <c r="AB96" s="144" t="str">
        <f>A96</f>
        <v>D4</v>
      </c>
      <c r="AC96" s="61" t="str">
        <f>J96</f>
        <v>糙米飯</v>
      </c>
      <c r="AD96" s="61" t="str">
        <f>J97&amp;" "&amp;J98&amp;" "&amp;J99&amp;" "&amp;J100&amp;" "&amp;J101&amp;" "&amp;J102</f>
        <v xml:space="preserve">米 糙米    </v>
      </c>
      <c r="AE96" s="61" t="str">
        <f>M96</f>
        <v>三杯雞</v>
      </c>
      <c r="AF96" s="61" t="str">
        <f>M97&amp;" "&amp;M98&amp;" "&amp;M99&amp;" "&amp;M100&amp;" "&amp;M101&amp;" "&amp;M102</f>
        <v xml:space="preserve">肉雞 洋蔥 胡蘿蔔 九層塔 大蒜 </v>
      </c>
      <c r="AG96" s="61" t="str">
        <f>P96</f>
        <v>蛋香時蔬</v>
      </c>
      <c r="AH96" s="61" t="str">
        <f>P97&amp;" "&amp;P98&amp;" "&amp;P99&amp;" "&amp;P100&amp;" "&amp;P101&amp;" "&amp;P102</f>
        <v xml:space="preserve">雞蛋 時蔬 乾香菇 大蒜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仙草甜湯</v>
      </c>
      <c r="AN96" s="61" t="str">
        <f>V97&amp;" "&amp;V98&amp;" "&amp;V99&amp;" "&amp;V100&amp;" "&amp;V101&amp;" "&amp;V102</f>
        <v xml:space="preserve">仙草凍 紅砂糖 奶粉   </v>
      </c>
      <c r="AO96" s="92" t="str">
        <f>Y96</f>
        <v>點心</v>
      </c>
      <c r="AP96" s="92">
        <f>Z96</f>
        <v>0</v>
      </c>
      <c r="AQ96" s="108">
        <f>C96</f>
        <v>5.2</v>
      </c>
      <c r="AR96" s="108">
        <f t="shared" ref="AR96" si="138">D96</f>
        <v>2.1</v>
      </c>
      <c r="AS96" s="108">
        <f t="shared" ref="AS96" si="139">E96</f>
        <v>1.8</v>
      </c>
      <c r="AT96" s="108">
        <f t="shared" ref="AT96" si="140">F96</f>
        <v>0</v>
      </c>
      <c r="AU96" s="108">
        <f t="shared" ref="AU96" si="141">G96</f>
        <v>0</v>
      </c>
      <c r="AV96" s="108">
        <f t="shared" ref="AV96" si="142">H96</f>
        <v>2.4</v>
      </c>
      <c r="AW96" s="108">
        <f t="shared" ref="AW96" si="143">I96</f>
        <v>682.8</v>
      </c>
    </row>
    <row r="97" spans="1:49" ht="16.5">
      <c r="A97" s="165"/>
      <c r="B97" s="270"/>
      <c r="C97" s="270"/>
      <c r="D97" s="270"/>
      <c r="E97" s="270"/>
      <c r="F97" s="270"/>
      <c r="G97" s="270"/>
      <c r="H97" s="270"/>
      <c r="I97" s="270"/>
      <c r="J97" s="187" t="s">
        <v>162</v>
      </c>
      <c r="K97" s="156">
        <v>7</v>
      </c>
      <c r="L97" s="109" t="str">
        <f t="shared" ref="L97:L98" si="144">IF(K97,"公斤","")</f>
        <v>公斤</v>
      </c>
      <c r="M97" s="157" t="s">
        <v>194</v>
      </c>
      <c r="N97" s="191">
        <v>9</v>
      </c>
      <c r="O97" s="109" t="str">
        <f t="shared" ref="O97" si="145">IF(N97,"公斤","")</f>
        <v>公斤</v>
      </c>
      <c r="P97" s="191" t="s">
        <v>252</v>
      </c>
      <c r="Q97" s="191">
        <v>0.6</v>
      </c>
      <c r="R97" s="109" t="str">
        <f t="shared" ref="R97" si="146">IF(Q97,"公斤","")</f>
        <v>公斤</v>
      </c>
      <c r="S97" s="119" t="s">
        <v>112</v>
      </c>
      <c r="T97" s="119">
        <v>7</v>
      </c>
      <c r="U97" s="109" t="str">
        <f t="shared" ref="U97" si="147">IF(T97,"公斤","")</f>
        <v>公斤</v>
      </c>
      <c r="V97" s="156" t="s">
        <v>147</v>
      </c>
      <c r="W97" s="156">
        <v>6</v>
      </c>
      <c r="X97" s="109" t="str">
        <f t="shared" ref="X97" si="148">IF(W97,"公斤","")</f>
        <v>公斤</v>
      </c>
      <c r="Y97" s="70" t="s">
        <v>109</v>
      </c>
      <c r="Z97" s="172"/>
      <c r="AA97" s="119"/>
      <c r="AB97" s="130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2"/>
      <c r="AR97" s="62"/>
      <c r="AS97" s="62"/>
      <c r="AT97" s="62"/>
      <c r="AU97" s="62"/>
      <c r="AV97" s="62"/>
      <c r="AW97" s="62"/>
    </row>
    <row r="98" spans="1:49" ht="16.5">
      <c r="A98" s="165"/>
      <c r="B98" s="268"/>
      <c r="C98" s="268"/>
      <c r="D98" s="268"/>
      <c r="E98" s="268"/>
      <c r="F98" s="268"/>
      <c r="G98" s="268"/>
      <c r="H98" s="268"/>
      <c r="I98" s="268"/>
      <c r="J98" s="187" t="s">
        <v>166</v>
      </c>
      <c r="K98" s="156">
        <v>3</v>
      </c>
      <c r="L98" s="109" t="str">
        <f t="shared" si="144"/>
        <v>公斤</v>
      </c>
      <c r="M98" s="157" t="s">
        <v>200</v>
      </c>
      <c r="N98" s="191">
        <v>3</v>
      </c>
      <c r="O98" s="109" t="str">
        <f t="shared" si="112"/>
        <v>公斤</v>
      </c>
      <c r="P98" s="191" t="s">
        <v>112</v>
      </c>
      <c r="Q98" s="191">
        <v>7</v>
      </c>
      <c r="R98" s="109" t="str">
        <f t="shared" si="113"/>
        <v>公斤</v>
      </c>
      <c r="S98" s="119" t="s">
        <v>111</v>
      </c>
      <c r="T98" s="127">
        <v>0.05</v>
      </c>
      <c r="U98" s="109" t="str">
        <f t="shared" si="114"/>
        <v>公斤</v>
      </c>
      <c r="V98" s="150" t="s">
        <v>132</v>
      </c>
      <c r="W98" s="156">
        <v>1</v>
      </c>
      <c r="X98" s="109" t="str">
        <f t="shared" si="115"/>
        <v>公斤</v>
      </c>
      <c r="Y98" s="70"/>
      <c r="Z98" s="172"/>
      <c r="AA98" s="119"/>
      <c r="AB98" s="130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62"/>
      <c r="AR98" s="62"/>
      <c r="AS98" s="62"/>
      <c r="AT98" s="62"/>
      <c r="AU98" s="62"/>
      <c r="AV98" s="62"/>
      <c r="AW98" s="62"/>
    </row>
    <row r="99" spans="1:49" ht="16.5">
      <c r="A99" s="165"/>
      <c r="B99" s="270"/>
      <c r="C99" s="270"/>
      <c r="D99" s="270"/>
      <c r="E99" s="270"/>
      <c r="F99" s="270"/>
      <c r="G99" s="270"/>
      <c r="H99" s="270"/>
      <c r="I99" s="270"/>
      <c r="J99" s="187"/>
      <c r="K99" s="156"/>
      <c r="L99" s="109" t="str">
        <f t="shared" si="111"/>
        <v/>
      </c>
      <c r="M99" s="157" t="s">
        <v>201</v>
      </c>
      <c r="N99" s="191">
        <v>1</v>
      </c>
      <c r="O99" s="109" t="str">
        <f t="shared" si="112"/>
        <v>公斤</v>
      </c>
      <c r="P99" s="191" t="s">
        <v>279</v>
      </c>
      <c r="Q99" s="191">
        <v>0.01</v>
      </c>
      <c r="R99" s="109" t="str">
        <f t="shared" si="113"/>
        <v>公斤</v>
      </c>
      <c r="S99" s="119"/>
      <c r="T99" s="119"/>
      <c r="U99" s="109" t="str">
        <f t="shared" si="114"/>
        <v/>
      </c>
      <c r="V99" s="217" t="s">
        <v>158</v>
      </c>
      <c r="W99" s="217">
        <v>1</v>
      </c>
      <c r="X99" s="109" t="str">
        <f t="shared" si="115"/>
        <v>公斤</v>
      </c>
      <c r="Y99" s="70"/>
      <c r="Z99" s="172"/>
      <c r="AA99" s="119"/>
      <c r="AB99" s="130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62"/>
      <c r="AR99" s="62"/>
      <c r="AS99" s="62"/>
      <c r="AT99" s="62"/>
      <c r="AU99" s="62"/>
      <c r="AV99" s="62"/>
      <c r="AW99" s="62"/>
    </row>
    <row r="100" spans="1:49" ht="16.5">
      <c r="A100" s="165"/>
      <c r="B100" s="270"/>
      <c r="C100" s="270"/>
      <c r="D100" s="270"/>
      <c r="E100" s="270"/>
      <c r="F100" s="270"/>
      <c r="G100" s="270"/>
      <c r="H100" s="270"/>
      <c r="I100" s="270"/>
      <c r="J100" s="187"/>
      <c r="K100" s="156"/>
      <c r="L100" s="109" t="str">
        <f t="shared" si="111"/>
        <v/>
      </c>
      <c r="M100" s="157" t="s">
        <v>208</v>
      </c>
      <c r="N100" s="191">
        <v>0.2</v>
      </c>
      <c r="O100" s="109" t="str">
        <f t="shared" si="112"/>
        <v>公斤</v>
      </c>
      <c r="P100" s="191" t="s">
        <v>111</v>
      </c>
      <c r="Q100" s="191">
        <v>0.05</v>
      </c>
      <c r="R100" s="109" t="str">
        <f t="shared" si="113"/>
        <v>公斤</v>
      </c>
      <c r="S100" s="119"/>
      <c r="T100" s="119"/>
      <c r="U100" s="109" t="str">
        <f t="shared" si="114"/>
        <v/>
      </c>
      <c r="V100" s="156"/>
      <c r="W100" s="156"/>
      <c r="X100" s="109" t="str">
        <f t="shared" si="115"/>
        <v/>
      </c>
      <c r="Y100" s="70"/>
      <c r="Z100" s="172"/>
      <c r="AA100" s="119"/>
      <c r="AB100" s="130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62"/>
      <c r="AR100" s="62"/>
      <c r="AS100" s="62"/>
      <c r="AT100" s="62"/>
      <c r="AU100" s="62"/>
      <c r="AV100" s="62"/>
      <c r="AW100" s="62"/>
    </row>
    <row r="101" spans="1:49" ht="16.5">
      <c r="A101" s="165"/>
      <c r="B101" s="270"/>
      <c r="C101" s="270"/>
      <c r="D101" s="270"/>
      <c r="E101" s="270"/>
      <c r="F101" s="270"/>
      <c r="G101" s="270"/>
      <c r="H101" s="270"/>
      <c r="I101" s="270"/>
      <c r="J101" s="187"/>
      <c r="K101" s="156"/>
      <c r="L101" s="109" t="str">
        <f t="shared" si="111"/>
        <v/>
      </c>
      <c r="M101" s="157" t="s">
        <v>111</v>
      </c>
      <c r="N101" s="191">
        <v>0.05</v>
      </c>
      <c r="O101" s="109" t="str">
        <f t="shared" si="112"/>
        <v>公斤</v>
      </c>
      <c r="P101" s="191"/>
      <c r="Q101" s="191"/>
      <c r="R101" s="109" t="str">
        <f t="shared" si="113"/>
        <v/>
      </c>
      <c r="S101" s="119"/>
      <c r="T101" s="119"/>
      <c r="U101" s="109" t="str">
        <f t="shared" si="114"/>
        <v/>
      </c>
      <c r="V101" s="156"/>
      <c r="W101" s="156"/>
      <c r="X101" s="109" t="str">
        <f t="shared" si="115"/>
        <v/>
      </c>
      <c r="Y101" s="70"/>
      <c r="Z101" s="172"/>
      <c r="AA101" s="119"/>
      <c r="AB101" s="130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66"/>
      <c r="B102" s="273"/>
      <c r="C102" s="273"/>
      <c r="D102" s="273"/>
      <c r="E102" s="273"/>
      <c r="F102" s="273"/>
      <c r="G102" s="273"/>
      <c r="H102" s="273"/>
      <c r="I102" s="273"/>
      <c r="J102" s="188"/>
      <c r="K102" s="189"/>
      <c r="L102" s="109" t="str">
        <f t="shared" si="111"/>
        <v/>
      </c>
      <c r="M102" s="189"/>
      <c r="N102" s="189"/>
      <c r="O102" s="109" t="str">
        <f t="shared" si="112"/>
        <v/>
      </c>
      <c r="P102" s="189"/>
      <c r="Q102" s="189"/>
      <c r="R102" s="109" t="str">
        <f t="shared" si="113"/>
        <v/>
      </c>
      <c r="S102" s="126"/>
      <c r="T102" s="126"/>
      <c r="U102" s="109" t="str">
        <f t="shared" si="114"/>
        <v/>
      </c>
      <c r="V102" s="189"/>
      <c r="W102" s="189"/>
      <c r="X102" s="109" t="str">
        <f t="shared" si="115"/>
        <v/>
      </c>
      <c r="Y102" s="93"/>
      <c r="Z102" s="176"/>
      <c r="AA102" s="126"/>
      <c r="AB102" s="131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2"/>
      <c r="AR102" s="62"/>
      <c r="AS102" s="62"/>
      <c r="AT102" s="62"/>
      <c r="AU102" s="62"/>
      <c r="AV102" s="62"/>
      <c r="AW102" s="62"/>
    </row>
    <row r="103" spans="1:49" ht="16.5">
      <c r="A103" s="164" t="s">
        <v>117</v>
      </c>
      <c r="B103" s="269" t="s">
        <v>106</v>
      </c>
      <c r="C103" s="269">
        <v>5.4</v>
      </c>
      <c r="D103" s="269">
        <v>2</v>
      </c>
      <c r="E103" s="269">
        <v>1.5</v>
      </c>
      <c r="F103" s="269">
        <v>0</v>
      </c>
      <c r="G103" s="269">
        <v>0</v>
      </c>
      <c r="H103" s="269">
        <v>2.5</v>
      </c>
      <c r="I103" s="269">
        <v>691</v>
      </c>
      <c r="J103" s="185" t="s">
        <v>177</v>
      </c>
      <c r="K103" s="186"/>
      <c r="L103" s="106"/>
      <c r="M103" s="185" t="s">
        <v>230</v>
      </c>
      <c r="N103" s="186"/>
      <c r="O103" s="106"/>
      <c r="P103" s="185" t="s">
        <v>280</v>
      </c>
      <c r="Q103" s="186"/>
      <c r="R103" s="106"/>
      <c r="S103" s="121" t="s">
        <v>112</v>
      </c>
      <c r="T103" s="121"/>
      <c r="U103" s="91"/>
      <c r="V103" s="218" t="s">
        <v>156</v>
      </c>
      <c r="W103" s="186"/>
      <c r="X103" s="107"/>
      <c r="Y103" s="110" t="s">
        <v>109</v>
      </c>
      <c r="Z103" s="221" t="s">
        <v>329</v>
      </c>
      <c r="AA103" s="139"/>
      <c r="AB103" s="144" t="str">
        <f>A103</f>
        <v>D5</v>
      </c>
      <c r="AC103" s="61" t="str">
        <f>J103</f>
        <v>芝麻飯</v>
      </c>
      <c r="AD103" s="61" t="str">
        <f>J104&amp;" "&amp;J105&amp;" "&amp;J106&amp;" "&amp;J107&amp;" "&amp;J108&amp;" "&amp;J109</f>
        <v xml:space="preserve">米 芝麻(熟)    </v>
      </c>
      <c r="AE103" s="61" t="str">
        <f>M103</f>
        <v>洋芋燒肉</v>
      </c>
      <c r="AF103" s="61" t="str">
        <f>M104&amp;" "&amp;M105&amp;" "&amp;M106&amp;" "&amp;M107&amp;" "&amp;M108&amp;" "&amp;M109</f>
        <v xml:space="preserve">豬後腿肉 馬鈴薯 胡蘿蔔 大蒜  </v>
      </c>
      <c r="AG103" s="61" t="str">
        <f>P103</f>
        <v>紅仁炒蛋</v>
      </c>
      <c r="AH103" s="61" t="str">
        <f>P104&amp;" "&amp;P105&amp;" "&amp;P106&amp;" "&amp;P107&amp;" "&amp;P108&amp;" "&amp;P109</f>
        <v xml:space="preserve">雞蛋 胡蘿蔔 大蒜  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味噌魚皮湯</v>
      </c>
      <c r="AN103" s="61" t="str">
        <f>V104&amp;" "&amp;V105&amp;" "&amp;V106&amp;" "&amp;V107&amp;" "&amp;V108&amp;" "&amp;V109</f>
        <v xml:space="preserve">虱目魚皮 味噌 柴魚片 洋蔥  </v>
      </c>
      <c r="AO103" s="92" t="str">
        <f>Y103</f>
        <v>點心</v>
      </c>
      <c r="AP103" s="92" t="str">
        <f>Z103</f>
        <v>有機豆奶</v>
      </c>
      <c r="AQ103" s="108">
        <f>C103</f>
        <v>5.4</v>
      </c>
      <c r="AR103" s="108">
        <f t="shared" ref="AR103" si="149">D103</f>
        <v>2</v>
      </c>
      <c r="AS103" s="108">
        <f t="shared" ref="AS103" si="150">E103</f>
        <v>1.5</v>
      </c>
      <c r="AT103" s="108">
        <f t="shared" ref="AT103" si="151">F103</f>
        <v>0</v>
      </c>
      <c r="AU103" s="108">
        <f t="shared" ref="AU103" si="152">G103</f>
        <v>0</v>
      </c>
      <c r="AV103" s="108">
        <f t="shared" ref="AV103" si="153">H103</f>
        <v>2.5</v>
      </c>
      <c r="AW103" s="108">
        <f t="shared" ref="AW103" si="154">I103</f>
        <v>691</v>
      </c>
    </row>
    <row r="104" spans="1:49" ht="16.5">
      <c r="A104" s="165"/>
      <c r="B104" s="270"/>
      <c r="C104" s="270"/>
      <c r="D104" s="270"/>
      <c r="E104" s="270"/>
      <c r="F104" s="270"/>
      <c r="G104" s="270"/>
      <c r="H104" s="270"/>
      <c r="I104" s="270"/>
      <c r="J104" s="187" t="s">
        <v>162</v>
      </c>
      <c r="K104" s="156">
        <v>10</v>
      </c>
      <c r="L104" s="109" t="str">
        <f t="shared" ref="L104:L105" si="155">IF(K104,"公斤","")</f>
        <v>公斤</v>
      </c>
      <c r="M104" s="156" t="s">
        <v>199</v>
      </c>
      <c r="N104" s="156">
        <v>6</v>
      </c>
      <c r="O104" s="109" t="str">
        <f t="shared" ref="O104" si="156">IF(N104,"公斤","")</f>
        <v>公斤</v>
      </c>
      <c r="P104" s="212" t="s">
        <v>252</v>
      </c>
      <c r="Q104" s="212">
        <v>3</v>
      </c>
      <c r="R104" s="109" t="str">
        <f t="shared" ref="R104" si="157">IF(Q104,"公斤","")</f>
        <v>公斤</v>
      </c>
      <c r="S104" s="119" t="s">
        <v>112</v>
      </c>
      <c r="T104" s="119">
        <v>7</v>
      </c>
      <c r="U104" s="109" t="str">
        <f t="shared" ref="U104" si="158">IF(T104,"公斤","")</f>
        <v>公斤</v>
      </c>
      <c r="V104" s="181" t="s">
        <v>316</v>
      </c>
      <c r="W104" s="212">
        <v>2</v>
      </c>
      <c r="X104" s="109" t="str">
        <f t="shared" ref="X104" si="159">IF(W104,"公斤","")</f>
        <v>公斤</v>
      </c>
      <c r="Y104" s="70" t="s">
        <v>109</v>
      </c>
      <c r="Z104" s="219" t="s">
        <v>329</v>
      </c>
      <c r="AA104" s="140"/>
      <c r="AB104" s="130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2"/>
      <c r="AR104" s="62"/>
      <c r="AS104" s="62"/>
      <c r="AT104" s="62"/>
      <c r="AU104" s="62"/>
      <c r="AV104" s="62"/>
      <c r="AW104" s="62"/>
    </row>
    <row r="105" spans="1:49" ht="16.5">
      <c r="A105" s="165"/>
      <c r="B105" s="268"/>
      <c r="C105" s="268"/>
      <c r="D105" s="268"/>
      <c r="E105" s="268"/>
      <c r="F105" s="268"/>
      <c r="G105" s="268"/>
      <c r="H105" s="268"/>
      <c r="I105" s="268"/>
      <c r="J105" s="187" t="s">
        <v>178</v>
      </c>
      <c r="K105" s="156">
        <v>0.1</v>
      </c>
      <c r="L105" s="109" t="str">
        <f t="shared" si="155"/>
        <v>公斤</v>
      </c>
      <c r="M105" s="156" t="s">
        <v>217</v>
      </c>
      <c r="N105" s="156">
        <v>3.5</v>
      </c>
      <c r="O105" s="109" t="str">
        <f t="shared" si="112"/>
        <v>公斤</v>
      </c>
      <c r="P105" s="156" t="s">
        <v>201</v>
      </c>
      <c r="Q105" s="156">
        <v>5</v>
      </c>
      <c r="R105" s="109" t="str">
        <f t="shared" si="113"/>
        <v>公斤</v>
      </c>
      <c r="S105" s="119" t="s">
        <v>111</v>
      </c>
      <c r="T105" s="127">
        <v>0.05</v>
      </c>
      <c r="U105" s="109" t="str">
        <f t="shared" si="114"/>
        <v>公斤</v>
      </c>
      <c r="V105" s="156" t="s">
        <v>243</v>
      </c>
      <c r="W105" s="156">
        <v>0.6</v>
      </c>
      <c r="X105" s="109" t="str">
        <f t="shared" si="115"/>
        <v>公斤</v>
      </c>
      <c r="Y105" s="70"/>
      <c r="Z105" s="219"/>
      <c r="AA105" s="140"/>
      <c r="AB105" s="130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2"/>
      <c r="AR105" s="62"/>
      <c r="AS105" s="62"/>
      <c r="AT105" s="62"/>
      <c r="AU105" s="62"/>
      <c r="AV105" s="62"/>
      <c r="AW105" s="62"/>
    </row>
    <row r="106" spans="1:49" ht="16.5">
      <c r="A106" s="165"/>
      <c r="B106" s="270"/>
      <c r="C106" s="270"/>
      <c r="D106" s="270"/>
      <c r="E106" s="270"/>
      <c r="F106" s="270"/>
      <c r="G106" s="270"/>
      <c r="H106" s="270"/>
      <c r="I106" s="270"/>
      <c r="J106" s="187"/>
      <c r="K106" s="156"/>
      <c r="L106" s="109" t="str">
        <f t="shared" si="111"/>
        <v/>
      </c>
      <c r="M106" s="156" t="s">
        <v>201</v>
      </c>
      <c r="N106" s="156">
        <v>0.5</v>
      </c>
      <c r="O106" s="109" t="str">
        <f t="shared" si="112"/>
        <v>公斤</v>
      </c>
      <c r="P106" s="156" t="s">
        <v>111</v>
      </c>
      <c r="Q106" s="156">
        <v>0.05</v>
      </c>
      <c r="R106" s="109" t="str">
        <f t="shared" si="113"/>
        <v>公斤</v>
      </c>
      <c r="S106" s="119"/>
      <c r="T106" s="119"/>
      <c r="U106" s="109" t="str">
        <f t="shared" si="114"/>
        <v/>
      </c>
      <c r="V106" s="156" t="s">
        <v>250</v>
      </c>
      <c r="W106" s="156">
        <v>0.01</v>
      </c>
      <c r="X106" s="109" t="str">
        <f t="shared" si="115"/>
        <v>公斤</v>
      </c>
      <c r="Y106" s="70"/>
      <c r="Z106" s="219"/>
      <c r="AA106" s="140"/>
      <c r="AB106" s="130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62"/>
      <c r="AR106" s="62"/>
      <c r="AS106" s="62"/>
      <c r="AT106" s="62"/>
      <c r="AU106" s="62"/>
      <c r="AV106" s="62"/>
      <c r="AW106" s="62"/>
    </row>
    <row r="107" spans="1:49" ht="16.5">
      <c r="A107" s="165"/>
      <c r="B107" s="270"/>
      <c r="C107" s="270"/>
      <c r="D107" s="270"/>
      <c r="E107" s="270"/>
      <c r="F107" s="270"/>
      <c r="G107" s="270"/>
      <c r="H107" s="270"/>
      <c r="I107" s="270"/>
      <c r="J107" s="187"/>
      <c r="K107" s="156"/>
      <c r="L107" s="109" t="str">
        <f t="shared" si="111"/>
        <v/>
      </c>
      <c r="M107" s="156" t="s">
        <v>111</v>
      </c>
      <c r="N107" s="156">
        <v>0.05</v>
      </c>
      <c r="O107" s="109" t="str">
        <f t="shared" si="112"/>
        <v>公斤</v>
      </c>
      <c r="P107" s="156"/>
      <c r="Q107" s="156"/>
      <c r="R107" s="109" t="str">
        <f t="shared" si="113"/>
        <v/>
      </c>
      <c r="S107" s="119"/>
      <c r="T107" s="119"/>
      <c r="U107" s="109" t="str">
        <f t="shared" si="114"/>
        <v/>
      </c>
      <c r="V107" s="156" t="s">
        <v>200</v>
      </c>
      <c r="W107" s="156">
        <v>2</v>
      </c>
      <c r="X107" s="109" t="str">
        <f t="shared" si="115"/>
        <v>公斤</v>
      </c>
      <c r="Y107" s="70"/>
      <c r="Z107" s="219"/>
      <c r="AA107" s="140"/>
      <c r="AB107" s="130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62"/>
      <c r="AR107" s="62"/>
      <c r="AS107" s="62"/>
      <c r="AT107" s="62"/>
      <c r="AU107" s="62"/>
      <c r="AV107" s="62"/>
      <c r="AW107" s="62"/>
    </row>
    <row r="108" spans="1:49" ht="16.5">
      <c r="A108" s="165"/>
      <c r="B108" s="270"/>
      <c r="C108" s="270"/>
      <c r="D108" s="270"/>
      <c r="E108" s="270"/>
      <c r="F108" s="270"/>
      <c r="G108" s="270"/>
      <c r="H108" s="270"/>
      <c r="I108" s="270"/>
      <c r="J108" s="187"/>
      <c r="K108" s="156"/>
      <c r="L108" s="109" t="str">
        <f t="shared" si="111"/>
        <v/>
      </c>
      <c r="M108" s="156"/>
      <c r="N108" s="156"/>
      <c r="O108" s="109" t="str">
        <f t="shared" si="112"/>
        <v/>
      </c>
      <c r="P108" s="156"/>
      <c r="Q108" s="156"/>
      <c r="R108" s="109" t="str">
        <f t="shared" si="113"/>
        <v/>
      </c>
      <c r="S108" s="119"/>
      <c r="T108" s="119"/>
      <c r="U108" s="109" t="str">
        <f t="shared" si="114"/>
        <v/>
      </c>
      <c r="V108" s="156"/>
      <c r="W108" s="156"/>
      <c r="X108" s="109" t="str">
        <f t="shared" si="115"/>
        <v/>
      </c>
      <c r="Y108" s="70"/>
      <c r="Z108" s="219"/>
      <c r="AA108" s="140"/>
      <c r="AB108" s="130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66"/>
      <c r="B109" s="273"/>
      <c r="C109" s="273"/>
      <c r="D109" s="273"/>
      <c r="E109" s="273"/>
      <c r="F109" s="273"/>
      <c r="G109" s="273"/>
      <c r="H109" s="273"/>
      <c r="I109" s="273"/>
      <c r="J109" s="188"/>
      <c r="K109" s="189"/>
      <c r="L109" s="109" t="str">
        <f t="shared" si="111"/>
        <v/>
      </c>
      <c r="M109" s="189"/>
      <c r="N109" s="189"/>
      <c r="O109" s="109" t="str">
        <f t="shared" si="112"/>
        <v/>
      </c>
      <c r="P109" s="189"/>
      <c r="Q109" s="189"/>
      <c r="R109" s="109" t="str">
        <f t="shared" si="113"/>
        <v/>
      </c>
      <c r="S109" s="125"/>
      <c r="T109" s="125"/>
      <c r="U109" s="109" t="str">
        <f t="shared" si="114"/>
        <v/>
      </c>
      <c r="V109" s="189"/>
      <c r="W109" s="189"/>
      <c r="X109" s="109" t="str">
        <f t="shared" si="115"/>
        <v/>
      </c>
      <c r="Y109" s="93"/>
      <c r="Z109" s="220"/>
      <c r="AA109" s="141"/>
      <c r="AB109" s="131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62"/>
      <c r="AR109" s="62"/>
      <c r="AS109" s="62"/>
      <c r="AT109" s="62"/>
      <c r="AU109" s="62"/>
      <c r="AV109" s="62"/>
      <c r="AW109" s="62"/>
    </row>
    <row r="110" spans="1:49" ht="16.5">
      <c r="A110" s="164" t="s">
        <v>118</v>
      </c>
      <c r="B110" s="269" t="s">
        <v>106</v>
      </c>
      <c r="C110" s="269">
        <v>5</v>
      </c>
      <c r="D110" s="269">
        <v>2.4</v>
      </c>
      <c r="E110" s="269">
        <v>2</v>
      </c>
      <c r="F110" s="269">
        <v>0</v>
      </c>
      <c r="G110" s="269">
        <v>0</v>
      </c>
      <c r="H110" s="269">
        <v>2.8</v>
      </c>
      <c r="I110" s="269">
        <v>717</v>
      </c>
      <c r="J110" s="185" t="s">
        <v>164</v>
      </c>
      <c r="K110" s="186"/>
      <c r="L110" s="106"/>
      <c r="M110" s="185" t="s">
        <v>231</v>
      </c>
      <c r="N110" s="186"/>
      <c r="O110" s="106"/>
      <c r="P110" s="213" t="s">
        <v>281</v>
      </c>
      <c r="Q110" s="186"/>
      <c r="R110" s="106"/>
      <c r="S110" s="116" t="s">
        <v>112</v>
      </c>
      <c r="T110" s="116"/>
      <c r="U110" s="91"/>
      <c r="V110" s="185" t="s">
        <v>317</v>
      </c>
      <c r="W110" s="186"/>
      <c r="X110" s="107"/>
      <c r="Y110" s="110" t="s">
        <v>109</v>
      </c>
      <c r="Z110" s="174"/>
      <c r="AA110" s="116"/>
      <c r="AB110" s="144" t="str">
        <f>A110</f>
        <v>E1</v>
      </c>
      <c r="AC110" s="61" t="str">
        <f>J110</f>
        <v>白米飯</v>
      </c>
      <c r="AD110" s="61" t="str">
        <f>J111&amp;" "&amp;J112&amp;" "&amp;J113&amp;" "&amp;J114&amp;" "&amp;J115&amp;" "&amp;J116</f>
        <v xml:space="preserve">米     </v>
      </c>
      <c r="AE110" s="61" t="str">
        <f>M110</f>
        <v>茄汁肉絲</v>
      </c>
      <c r="AF110" s="61" t="str">
        <f>M111&amp;" "&amp;M112&amp;" "&amp;M113&amp;" "&amp;M114&amp;" "&amp;M115&amp;" "&amp;M116</f>
        <v xml:space="preserve">豬後腿肉 洋蔥 胡蘿蔔 大番茄 大蒜 </v>
      </c>
      <c r="AG110" s="61" t="str">
        <f>P110</f>
        <v>海結豆干</v>
      </c>
      <c r="AH110" s="61" t="str">
        <f>P111&amp;" "&amp;P112&amp;" "&amp;P113&amp;" "&amp;P114&amp;" "&amp;P115&amp;" "&amp;P116</f>
        <v xml:space="preserve">乾海帶 豆干 大蒜 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蘿蔔大骨湯</v>
      </c>
      <c r="AN110" s="61" t="str">
        <f>V111&amp;" "&amp;V112&amp;" "&amp;V113&amp;" "&amp;V114&amp;" "&amp;V115&amp;" "&amp;V116</f>
        <v xml:space="preserve">白蘿蔔 軟骨丁 胡蘿蔔 薑  </v>
      </c>
      <c r="AO110" s="92" t="str">
        <f>Y110</f>
        <v>點心</v>
      </c>
      <c r="AP110" s="92">
        <f>Z110</f>
        <v>0</v>
      </c>
      <c r="AQ110" s="108">
        <f>C110</f>
        <v>5</v>
      </c>
      <c r="AR110" s="108">
        <f t="shared" ref="AR110" si="160">D110</f>
        <v>2.4</v>
      </c>
      <c r="AS110" s="108">
        <f t="shared" ref="AS110" si="161">E110</f>
        <v>2</v>
      </c>
      <c r="AT110" s="108">
        <f t="shared" ref="AT110" si="162">F110</f>
        <v>0</v>
      </c>
      <c r="AU110" s="108">
        <f t="shared" ref="AU110" si="163">G110</f>
        <v>0</v>
      </c>
      <c r="AV110" s="108">
        <f t="shared" ref="AV110" si="164">H110</f>
        <v>2.8</v>
      </c>
      <c r="AW110" s="108">
        <f t="shared" ref="AW110" si="165">I110</f>
        <v>717</v>
      </c>
    </row>
    <row r="111" spans="1:49" ht="16.5">
      <c r="A111" s="165"/>
      <c r="B111" s="270"/>
      <c r="C111" s="270"/>
      <c r="D111" s="270"/>
      <c r="E111" s="270"/>
      <c r="F111" s="270"/>
      <c r="G111" s="270"/>
      <c r="H111" s="270"/>
      <c r="I111" s="270"/>
      <c r="J111" s="187" t="s">
        <v>162</v>
      </c>
      <c r="K111" s="156">
        <v>10</v>
      </c>
      <c r="L111" s="109" t="str">
        <f t="shared" ref="L111:L112" si="166">IF(K111,"公斤","")</f>
        <v>公斤</v>
      </c>
      <c r="M111" s="156" t="s">
        <v>199</v>
      </c>
      <c r="N111" s="156">
        <v>6</v>
      </c>
      <c r="O111" s="109" t="str">
        <f t="shared" ref="O111" si="167">IF(N111,"公斤","")</f>
        <v>公斤</v>
      </c>
      <c r="P111" s="156" t="s">
        <v>282</v>
      </c>
      <c r="Q111" s="156">
        <v>1</v>
      </c>
      <c r="R111" s="109" t="str">
        <f t="shared" ref="R111" si="168">IF(Q111,"公斤","")</f>
        <v>公斤</v>
      </c>
      <c r="S111" s="119" t="s">
        <v>112</v>
      </c>
      <c r="T111" s="119">
        <v>7</v>
      </c>
      <c r="U111" s="109" t="str">
        <f t="shared" ref="U111" si="169">IF(T111,"公斤","")</f>
        <v>公斤</v>
      </c>
      <c r="V111" s="156" t="s">
        <v>248</v>
      </c>
      <c r="W111" s="156">
        <v>4.5</v>
      </c>
      <c r="X111" s="109" t="str">
        <f t="shared" ref="X111" si="170">IF(W111,"公斤","")</f>
        <v>公斤</v>
      </c>
      <c r="Y111" s="70" t="s">
        <v>109</v>
      </c>
      <c r="Z111" s="172"/>
      <c r="AA111" s="119"/>
      <c r="AB111" s="130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62"/>
      <c r="AR111" s="62"/>
      <c r="AS111" s="62"/>
      <c r="AT111" s="62"/>
      <c r="AU111" s="62"/>
      <c r="AV111" s="62"/>
      <c r="AW111" s="62"/>
    </row>
    <row r="112" spans="1:49" ht="16.5">
      <c r="A112" s="165"/>
      <c r="B112" s="268"/>
      <c r="C112" s="268"/>
      <c r="D112" s="268"/>
      <c r="E112" s="268"/>
      <c r="F112" s="268"/>
      <c r="G112" s="268"/>
      <c r="H112" s="268"/>
      <c r="I112" s="268"/>
      <c r="J112" s="187"/>
      <c r="K112" s="156"/>
      <c r="L112" s="109" t="str">
        <f t="shared" si="166"/>
        <v/>
      </c>
      <c r="M112" s="156" t="s">
        <v>200</v>
      </c>
      <c r="N112" s="156">
        <v>3</v>
      </c>
      <c r="O112" s="109" t="str">
        <f t="shared" si="112"/>
        <v>公斤</v>
      </c>
      <c r="P112" s="156" t="s">
        <v>137</v>
      </c>
      <c r="Q112" s="156">
        <v>4</v>
      </c>
      <c r="R112" s="109" t="str">
        <f t="shared" si="113"/>
        <v>公斤</v>
      </c>
      <c r="S112" s="119" t="s">
        <v>111</v>
      </c>
      <c r="T112" s="127">
        <v>0.05</v>
      </c>
      <c r="U112" s="109" t="str">
        <f t="shared" si="114"/>
        <v>公斤</v>
      </c>
      <c r="V112" s="216" t="s">
        <v>157</v>
      </c>
      <c r="W112" s="214">
        <v>1</v>
      </c>
      <c r="X112" s="109" t="str">
        <f t="shared" si="115"/>
        <v>公斤</v>
      </c>
      <c r="Y112" s="70"/>
      <c r="Z112" s="172"/>
      <c r="AA112" s="119"/>
      <c r="AB112" s="130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62"/>
      <c r="AR112" s="62"/>
      <c r="AS112" s="62"/>
      <c r="AT112" s="62"/>
      <c r="AU112" s="62"/>
      <c r="AV112" s="62"/>
      <c r="AW112" s="62"/>
    </row>
    <row r="113" spans="1:49" ht="16.5">
      <c r="A113" s="165"/>
      <c r="B113" s="270"/>
      <c r="C113" s="270"/>
      <c r="D113" s="270"/>
      <c r="E113" s="270"/>
      <c r="F113" s="270"/>
      <c r="G113" s="270"/>
      <c r="H113" s="270"/>
      <c r="I113" s="270"/>
      <c r="J113" s="187"/>
      <c r="K113" s="156"/>
      <c r="L113" s="109" t="str">
        <f t="shared" si="111"/>
        <v/>
      </c>
      <c r="M113" s="156" t="s">
        <v>201</v>
      </c>
      <c r="N113" s="156">
        <v>0.5</v>
      </c>
      <c r="O113" s="109" t="str">
        <f t="shared" si="112"/>
        <v>公斤</v>
      </c>
      <c r="P113" s="156" t="s">
        <v>111</v>
      </c>
      <c r="Q113" s="156">
        <v>0.05</v>
      </c>
      <c r="R113" s="109" t="str">
        <f t="shared" si="113"/>
        <v>公斤</v>
      </c>
      <c r="S113" s="119"/>
      <c r="T113" s="119"/>
      <c r="U113" s="109" t="str">
        <f t="shared" si="114"/>
        <v/>
      </c>
      <c r="V113" s="156" t="s">
        <v>201</v>
      </c>
      <c r="W113" s="156">
        <v>0.5</v>
      </c>
      <c r="X113" s="109" t="str">
        <f t="shared" si="115"/>
        <v>公斤</v>
      </c>
      <c r="Y113" s="70"/>
      <c r="Z113" s="172"/>
      <c r="AA113" s="119"/>
      <c r="AB113" s="130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62"/>
      <c r="AR113" s="62"/>
      <c r="AS113" s="62"/>
      <c r="AT113" s="62"/>
      <c r="AU113" s="62"/>
      <c r="AV113" s="62"/>
      <c r="AW113" s="62"/>
    </row>
    <row r="114" spans="1:49" ht="16.5">
      <c r="A114" s="165"/>
      <c r="B114" s="270"/>
      <c r="C114" s="270"/>
      <c r="D114" s="270"/>
      <c r="E114" s="270"/>
      <c r="F114" s="270"/>
      <c r="G114" s="270"/>
      <c r="H114" s="270"/>
      <c r="I114" s="270"/>
      <c r="J114" s="187"/>
      <c r="K114" s="156"/>
      <c r="L114" s="109" t="str">
        <f t="shared" si="111"/>
        <v/>
      </c>
      <c r="M114" s="156" t="s">
        <v>232</v>
      </c>
      <c r="N114" s="156">
        <v>1</v>
      </c>
      <c r="O114" s="109" t="str">
        <f t="shared" si="112"/>
        <v>公斤</v>
      </c>
      <c r="P114" s="156"/>
      <c r="Q114" s="156"/>
      <c r="R114" s="109" t="str">
        <f t="shared" si="113"/>
        <v/>
      </c>
      <c r="S114" s="119"/>
      <c r="T114" s="119"/>
      <c r="U114" s="109" t="str">
        <f t="shared" si="114"/>
        <v/>
      </c>
      <c r="V114" s="156" t="s">
        <v>267</v>
      </c>
      <c r="W114" s="156">
        <v>0.05</v>
      </c>
      <c r="X114" s="109" t="str">
        <f t="shared" si="115"/>
        <v>公斤</v>
      </c>
      <c r="Y114" s="70"/>
      <c r="Z114" s="172"/>
      <c r="AA114" s="119"/>
      <c r="AB114" s="130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62"/>
      <c r="AR114" s="62"/>
      <c r="AS114" s="62"/>
      <c r="AT114" s="62"/>
      <c r="AU114" s="62"/>
      <c r="AV114" s="62"/>
      <c r="AW114" s="62"/>
    </row>
    <row r="115" spans="1:49" ht="16.5">
      <c r="A115" s="165"/>
      <c r="B115" s="270"/>
      <c r="C115" s="270"/>
      <c r="D115" s="270"/>
      <c r="E115" s="270"/>
      <c r="F115" s="270"/>
      <c r="G115" s="270"/>
      <c r="H115" s="270"/>
      <c r="I115" s="270"/>
      <c r="J115" s="187"/>
      <c r="K115" s="156"/>
      <c r="L115" s="109" t="str">
        <f t="shared" si="111"/>
        <v/>
      </c>
      <c r="M115" s="156" t="s">
        <v>111</v>
      </c>
      <c r="N115" s="156">
        <v>0.05</v>
      </c>
      <c r="O115" s="109" t="str">
        <f t="shared" si="112"/>
        <v>公斤</v>
      </c>
      <c r="P115" s="156"/>
      <c r="Q115" s="156"/>
      <c r="R115" s="109" t="str">
        <f t="shared" si="113"/>
        <v/>
      </c>
      <c r="S115" s="119"/>
      <c r="T115" s="119"/>
      <c r="U115" s="109" t="str">
        <f t="shared" si="114"/>
        <v/>
      </c>
      <c r="V115" s="156"/>
      <c r="W115" s="156"/>
      <c r="X115" s="109" t="str">
        <f t="shared" si="115"/>
        <v/>
      </c>
      <c r="Y115" s="70"/>
      <c r="Z115" s="172"/>
      <c r="AA115" s="119"/>
      <c r="AB115" s="130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66"/>
      <c r="B116" s="273"/>
      <c r="C116" s="273"/>
      <c r="D116" s="273"/>
      <c r="E116" s="273"/>
      <c r="F116" s="273"/>
      <c r="G116" s="273"/>
      <c r="H116" s="273"/>
      <c r="I116" s="273"/>
      <c r="J116" s="188"/>
      <c r="K116" s="189"/>
      <c r="L116" s="109" t="str">
        <f t="shared" si="111"/>
        <v/>
      </c>
      <c r="M116" s="189"/>
      <c r="N116" s="189"/>
      <c r="O116" s="109" t="str">
        <f t="shared" si="112"/>
        <v/>
      </c>
      <c r="P116" s="189"/>
      <c r="Q116" s="189"/>
      <c r="R116" s="109" t="str">
        <f t="shared" si="113"/>
        <v/>
      </c>
      <c r="S116" s="126"/>
      <c r="T116" s="126"/>
      <c r="U116" s="109" t="str">
        <f t="shared" si="114"/>
        <v/>
      </c>
      <c r="V116" s="189"/>
      <c r="W116" s="189"/>
      <c r="X116" s="109" t="str">
        <f t="shared" si="115"/>
        <v/>
      </c>
      <c r="Y116" s="93"/>
      <c r="Z116" s="176"/>
      <c r="AA116" s="119"/>
      <c r="AB116" s="131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62"/>
      <c r="AR116" s="62"/>
      <c r="AS116" s="62"/>
      <c r="AT116" s="62"/>
      <c r="AU116" s="62"/>
      <c r="AV116" s="62"/>
      <c r="AW116" s="62"/>
    </row>
    <row r="117" spans="1:49" ht="16.5">
      <c r="A117" s="164" t="s">
        <v>119</v>
      </c>
      <c r="B117" s="269" t="s">
        <v>106</v>
      </c>
      <c r="C117" s="269">
        <v>5</v>
      </c>
      <c r="D117" s="269">
        <v>2.4</v>
      </c>
      <c r="E117" s="269">
        <v>1.7</v>
      </c>
      <c r="F117" s="269">
        <v>0</v>
      </c>
      <c r="G117" s="269">
        <v>0</v>
      </c>
      <c r="H117" s="269">
        <v>3</v>
      </c>
      <c r="I117" s="269">
        <v>725.3</v>
      </c>
      <c r="J117" s="185" t="s">
        <v>165</v>
      </c>
      <c r="K117" s="186"/>
      <c r="L117" s="106"/>
      <c r="M117" s="185" t="s">
        <v>233</v>
      </c>
      <c r="N117" s="186"/>
      <c r="O117" s="106"/>
      <c r="P117" s="205" t="s">
        <v>283</v>
      </c>
      <c r="Q117" s="186"/>
      <c r="R117" s="106"/>
      <c r="S117" s="121" t="s">
        <v>112</v>
      </c>
      <c r="T117" s="121"/>
      <c r="U117" s="91"/>
      <c r="V117" s="185" t="s">
        <v>318</v>
      </c>
      <c r="W117" s="186"/>
      <c r="X117" s="107"/>
      <c r="Y117" s="110" t="s">
        <v>109</v>
      </c>
      <c r="Z117" s="221"/>
      <c r="AA117" s="132"/>
      <c r="AB117" s="144" t="str">
        <f>A117</f>
        <v>E2</v>
      </c>
      <c r="AC117" s="61" t="str">
        <f>J117</f>
        <v>糙米飯</v>
      </c>
      <c r="AD117" s="61" t="str">
        <f>J118&amp;" "&amp;J119&amp;" "&amp;J120&amp;" "&amp;J121&amp;" "&amp;J122&amp;" "&amp;J123</f>
        <v xml:space="preserve">米 糙米    </v>
      </c>
      <c r="AE117" s="61" t="str">
        <f>M117</f>
        <v>蒜香魚丁</v>
      </c>
      <c r="AF117" s="61" t="str">
        <f>M118&amp;" "&amp;M119&amp;" "&amp;M120&amp;" "&amp;M121&amp;" "&amp;M122&amp;" "&amp;M123</f>
        <v xml:space="preserve">鮮魚丁 冷凍玉米筍 洋蔥 大蒜 奶油(固態) </v>
      </c>
      <c r="AG117" s="61" t="str">
        <f>P117</f>
        <v>刈薯炒蛋</v>
      </c>
      <c r="AH117" s="61" t="str">
        <f>P118&amp;" "&amp;P119&amp;" "&amp;P120&amp;" "&amp;P121&amp;" "&amp;P122&amp;" "&amp;P123</f>
        <v xml:space="preserve">刈薯 雞蛋 胡蘿蔔  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紫菜魚丸湯</v>
      </c>
      <c r="AN117" s="61" t="str">
        <f>V118&amp;" "&amp;V119&amp;" "&amp;V120&amp;" "&amp;V121&amp;" "&amp;V122&amp;" "&amp;V123</f>
        <v xml:space="preserve">紫菜 魚丸 薑   </v>
      </c>
      <c r="AO117" s="92" t="str">
        <f>Y117</f>
        <v>點心</v>
      </c>
      <c r="AP117" s="92">
        <f>Z117</f>
        <v>0</v>
      </c>
      <c r="AQ117" s="108">
        <f>C117</f>
        <v>5</v>
      </c>
      <c r="AR117" s="108">
        <f t="shared" ref="AR117" si="171">D117</f>
        <v>2.4</v>
      </c>
      <c r="AS117" s="108">
        <f t="shared" ref="AS117" si="172">E117</f>
        <v>1.7</v>
      </c>
      <c r="AT117" s="108">
        <f t="shared" ref="AT117" si="173">F117</f>
        <v>0</v>
      </c>
      <c r="AU117" s="108">
        <f t="shared" ref="AU117" si="174">G117</f>
        <v>0</v>
      </c>
      <c r="AV117" s="108">
        <f t="shared" ref="AV117" si="175">H117</f>
        <v>3</v>
      </c>
      <c r="AW117" s="108">
        <f t="shared" ref="AW117" si="176">I117</f>
        <v>725.3</v>
      </c>
    </row>
    <row r="118" spans="1:49" ht="16.5">
      <c r="A118" s="165"/>
      <c r="B118" s="270"/>
      <c r="C118" s="270"/>
      <c r="D118" s="270"/>
      <c r="E118" s="270"/>
      <c r="F118" s="270"/>
      <c r="G118" s="270"/>
      <c r="H118" s="270"/>
      <c r="I118" s="270"/>
      <c r="J118" s="187" t="s">
        <v>162</v>
      </c>
      <c r="K118" s="156">
        <v>7</v>
      </c>
      <c r="L118" s="109" t="str">
        <f t="shared" ref="L118:L119" si="177">IF(K118,"公斤","")</f>
        <v>公斤</v>
      </c>
      <c r="M118" s="157" t="s">
        <v>234</v>
      </c>
      <c r="N118" s="191">
        <v>6.5</v>
      </c>
      <c r="O118" s="109" t="str">
        <f t="shared" ref="O118" si="178">IF(N118,"公斤","")</f>
        <v>公斤</v>
      </c>
      <c r="P118" s="191" t="s">
        <v>284</v>
      </c>
      <c r="Q118" s="191">
        <v>4</v>
      </c>
      <c r="R118" s="109" t="str">
        <f t="shared" ref="R118" si="179">IF(Q118,"公斤","")</f>
        <v>公斤</v>
      </c>
      <c r="S118" s="119" t="s">
        <v>112</v>
      </c>
      <c r="T118" s="119">
        <v>7</v>
      </c>
      <c r="U118" s="109" t="str">
        <f t="shared" ref="U118" si="180">IF(T118,"公斤","")</f>
        <v>公斤</v>
      </c>
      <c r="V118" s="156" t="s">
        <v>319</v>
      </c>
      <c r="W118" s="156">
        <v>0.2</v>
      </c>
      <c r="X118" s="109" t="str">
        <f t="shared" ref="X118" si="181">IF(W118,"公斤","")</f>
        <v>公斤</v>
      </c>
      <c r="Y118" s="70" t="s">
        <v>109</v>
      </c>
      <c r="Z118" s="219"/>
      <c r="AA118" s="132"/>
      <c r="AB118" s="130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62"/>
      <c r="AR118" s="62"/>
      <c r="AS118" s="62"/>
      <c r="AT118" s="62"/>
      <c r="AU118" s="62"/>
      <c r="AV118" s="62"/>
      <c r="AW118" s="62"/>
    </row>
    <row r="119" spans="1:49" ht="16.5">
      <c r="A119" s="165"/>
      <c r="B119" s="268"/>
      <c r="C119" s="268"/>
      <c r="D119" s="268"/>
      <c r="E119" s="268"/>
      <c r="F119" s="268"/>
      <c r="G119" s="268"/>
      <c r="H119" s="268"/>
      <c r="I119" s="268"/>
      <c r="J119" s="187" t="s">
        <v>166</v>
      </c>
      <c r="K119" s="156">
        <v>3</v>
      </c>
      <c r="L119" s="109" t="str">
        <f t="shared" si="177"/>
        <v>公斤</v>
      </c>
      <c r="M119" s="274" t="s">
        <v>460</v>
      </c>
      <c r="N119" s="191">
        <v>2</v>
      </c>
      <c r="O119" s="109" t="str">
        <f t="shared" si="112"/>
        <v>公斤</v>
      </c>
      <c r="P119" s="191" t="s">
        <v>252</v>
      </c>
      <c r="Q119" s="191">
        <v>1.7</v>
      </c>
      <c r="R119" s="109" t="str">
        <f t="shared" si="113"/>
        <v>公斤</v>
      </c>
      <c r="S119" s="119" t="s">
        <v>111</v>
      </c>
      <c r="T119" s="127">
        <v>0.05</v>
      </c>
      <c r="U119" s="109" t="str">
        <f t="shared" si="114"/>
        <v>公斤</v>
      </c>
      <c r="V119" s="156" t="s">
        <v>290</v>
      </c>
      <c r="W119" s="156">
        <v>3</v>
      </c>
      <c r="X119" s="109" t="str">
        <f t="shared" si="115"/>
        <v>公斤</v>
      </c>
      <c r="Y119" s="70"/>
      <c r="Z119" s="219"/>
      <c r="AA119" s="132"/>
      <c r="AB119" s="130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62"/>
      <c r="AR119" s="62"/>
      <c r="AS119" s="62"/>
      <c r="AT119" s="62"/>
      <c r="AU119" s="62"/>
      <c r="AV119" s="62"/>
      <c r="AW119" s="62"/>
    </row>
    <row r="120" spans="1:49" ht="16.5">
      <c r="A120" s="165"/>
      <c r="B120" s="270"/>
      <c r="C120" s="270"/>
      <c r="D120" s="270"/>
      <c r="E120" s="270"/>
      <c r="F120" s="270"/>
      <c r="G120" s="270"/>
      <c r="H120" s="270"/>
      <c r="I120" s="270"/>
      <c r="J120" s="187"/>
      <c r="K120" s="156"/>
      <c r="L120" s="109" t="str">
        <f t="shared" si="111"/>
        <v/>
      </c>
      <c r="M120" s="157" t="s">
        <v>200</v>
      </c>
      <c r="N120" s="191">
        <v>2</v>
      </c>
      <c r="O120" s="109" t="str">
        <f t="shared" si="112"/>
        <v>公斤</v>
      </c>
      <c r="P120" s="156" t="s">
        <v>201</v>
      </c>
      <c r="Q120" s="156">
        <v>1</v>
      </c>
      <c r="R120" s="109" t="str">
        <f t="shared" si="113"/>
        <v>公斤</v>
      </c>
      <c r="S120" s="119"/>
      <c r="T120" s="119"/>
      <c r="U120" s="109" t="str">
        <f t="shared" si="114"/>
        <v/>
      </c>
      <c r="V120" s="156" t="s">
        <v>267</v>
      </c>
      <c r="W120" s="156">
        <v>0.05</v>
      </c>
      <c r="X120" s="109" t="str">
        <f t="shared" si="115"/>
        <v>公斤</v>
      </c>
      <c r="Y120" s="70"/>
      <c r="Z120" s="219"/>
      <c r="AA120" s="132"/>
      <c r="AB120" s="130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62"/>
      <c r="AR120" s="62"/>
      <c r="AS120" s="62"/>
      <c r="AT120" s="62"/>
      <c r="AU120" s="62"/>
      <c r="AV120" s="62"/>
      <c r="AW120" s="62"/>
    </row>
    <row r="121" spans="1:49" ht="16.5">
      <c r="A121" s="165"/>
      <c r="B121" s="270"/>
      <c r="C121" s="270"/>
      <c r="D121" s="270"/>
      <c r="E121" s="270"/>
      <c r="F121" s="270"/>
      <c r="G121" s="270"/>
      <c r="H121" s="270"/>
      <c r="I121" s="270"/>
      <c r="J121" s="187"/>
      <c r="K121" s="156"/>
      <c r="L121" s="109" t="str">
        <f t="shared" si="111"/>
        <v/>
      </c>
      <c r="M121" s="157" t="s">
        <v>111</v>
      </c>
      <c r="N121" s="191">
        <v>0.3</v>
      </c>
      <c r="O121" s="109" t="str">
        <f t="shared" si="112"/>
        <v>公斤</v>
      </c>
      <c r="P121" s="191"/>
      <c r="Q121" s="191"/>
      <c r="R121" s="109" t="str">
        <f t="shared" si="113"/>
        <v/>
      </c>
      <c r="S121" s="119"/>
      <c r="T121" s="119"/>
      <c r="U121" s="109" t="str">
        <f t="shared" si="114"/>
        <v/>
      </c>
      <c r="V121" s="156"/>
      <c r="W121" s="156"/>
      <c r="X121" s="109" t="str">
        <f t="shared" si="115"/>
        <v/>
      </c>
      <c r="Y121" s="70"/>
      <c r="Z121" s="219"/>
      <c r="AA121" s="132"/>
      <c r="AB121" s="130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62"/>
      <c r="AR121" s="62"/>
      <c r="AS121" s="62"/>
      <c r="AT121" s="62"/>
      <c r="AU121" s="62"/>
      <c r="AV121" s="62"/>
      <c r="AW121" s="62"/>
    </row>
    <row r="122" spans="1:49" ht="16.5">
      <c r="A122" s="165"/>
      <c r="B122" s="270"/>
      <c r="C122" s="270"/>
      <c r="D122" s="270"/>
      <c r="E122" s="270"/>
      <c r="F122" s="270"/>
      <c r="G122" s="270"/>
      <c r="H122" s="270"/>
      <c r="I122" s="270"/>
      <c r="J122" s="187"/>
      <c r="K122" s="156"/>
      <c r="L122" s="109" t="str">
        <f t="shared" si="111"/>
        <v/>
      </c>
      <c r="M122" s="157" t="s">
        <v>235</v>
      </c>
      <c r="N122" s="191">
        <v>0.6</v>
      </c>
      <c r="O122" s="109" t="str">
        <f t="shared" si="112"/>
        <v>公斤</v>
      </c>
      <c r="P122" s="191"/>
      <c r="Q122" s="191"/>
      <c r="R122" s="109" t="str">
        <f t="shared" si="113"/>
        <v/>
      </c>
      <c r="S122" s="119"/>
      <c r="T122" s="119"/>
      <c r="U122" s="109" t="str">
        <f t="shared" si="114"/>
        <v/>
      </c>
      <c r="V122" s="156"/>
      <c r="W122" s="156"/>
      <c r="X122" s="109" t="str">
        <f t="shared" si="115"/>
        <v/>
      </c>
      <c r="Y122" s="70"/>
      <c r="Z122" s="219"/>
      <c r="AA122" s="132"/>
      <c r="AB122" s="130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66"/>
      <c r="B123" s="273"/>
      <c r="C123" s="273"/>
      <c r="D123" s="273"/>
      <c r="E123" s="273"/>
      <c r="F123" s="273"/>
      <c r="G123" s="273"/>
      <c r="H123" s="273"/>
      <c r="I123" s="273"/>
      <c r="J123" s="188"/>
      <c r="K123" s="189"/>
      <c r="L123" s="109" t="str">
        <f t="shared" si="111"/>
        <v/>
      </c>
      <c r="M123" s="189"/>
      <c r="N123" s="189"/>
      <c r="O123" s="109" t="str">
        <f t="shared" si="112"/>
        <v/>
      </c>
      <c r="P123" s="189"/>
      <c r="Q123" s="189"/>
      <c r="R123" s="109" t="str">
        <f t="shared" si="113"/>
        <v/>
      </c>
      <c r="S123" s="125"/>
      <c r="T123" s="125"/>
      <c r="U123" s="109" t="str">
        <f t="shared" si="114"/>
        <v/>
      </c>
      <c r="V123" s="189"/>
      <c r="W123" s="189"/>
      <c r="X123" s="109" t="str">
        <f t="shared" si="115"/>
        <v/>
      </c>
      <c r="Y123" s="93"/>
      <c r="Z123" s="220"/>
      <c r="AA123" s="132"/>
      <c r="AB123" s="131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62"/>
      <c r="AR123" s="62"/>
      <c r="AS123" s="62"/>
      <c r="AT123" s="62"/>
      <c r="AU123" s="62"/>
      <c r="AV123" s="62"/>
      <c r="AW123" s="62"/>
    </row>
    <row r="124" spans="1:49" ht="16.5">
      <c r="A124" s="164" t="s">
        <v>120</v>
      </c>
      <c r="B124" s="269" t="s">
        <v>106</v>
      </c>
      <c r="C124" s="269">
        <v>5</v>
      </c>
      <c r="D124" s="269">
        <v>2</v>
      </c>
      <c r="E124" s="269">
        <v>1.5</v>
      </c>
      <c r="F124" s="269">
        <v>0</v>
      </c>
      <c r="G124" s="269">
        <v>0</v>
      </c>
      <c r="H124" s="269">
        <v>2.5</v>
      </c>
      <c r="I124" s="269">
        <v>661.2</v>
      </c>
      <c r="J124" s="185" t="s">
        <v>179</v>
      </c>
      <c r="K124" s="186"/>
      <c r="L124" s="106"/>
      <c r="M124" s="205" t="s">
        <v>236</v>
      </c>
      <c r="N124" s="186"/>
      <c r="O124" s="106"/>
      <c r="P124" s="205" t="s">
        <v>285</v>
      </c>
      <c r="Q124" s="186"/>
      <c r="R124" s="106"/>
      <c r="S124" s="116" t="s">
        <v>112</v>
      </c>
      <c r="T124" s="116"/>
      <c r="U124" s="91"/>
      <c r="V124" s="205" t="s">
        <v>320</v>
      </c>
      <c r="W124" s="186"/>
      <c r="X124" s="107"/>
      <c r="Y124" s="110" t="s">
        <v>109</v>
      </c>
      <c r="Z124" s="174"/>
      <c r="AA124" s="119"/>
      <c r="AB124" s="144" t="str">
        <f>A124</f>
        <v>E3</v>
      </c>
      <c r="AC124" s="61" t="str">
        <f>J124</f>
        <v>刈包特餐</v>
      </c>
      <c r="AD124" s="61" t="str">
        <f>J125&amp;" "&amp;J126&amp;" "&amp;J127&amp;" "&amp;J128&amp;" "&amp;J129&amp;" "&amp;J130</f>
        <v xml:space="preserve">刈包     </v>
      </c>
      <c r="AE124" s="61" t="str">
        <f>M124</f>
        <v>香滷肉排</v>
      </c>
      <c r="AF124" s="61" t="str">
        <f>M125&amp;" "&amp;M126&amp;" "&amp;M127&amp;" "&amp;M128&amp;" "&amp;M129&amp;" "&amp;M130</f>
        <v xml:space="preserve">肉排 大蒜    </v>
      </c>
      <c r="AG124" s="61" t="str">
        <f>P124</f>
        <v>刈包配料</v>
      </c>
      <c r="AH124" s="61" t="str">
        <f>P125&amp;" "&amp;P126&amp;" "&amp;P127&amp;" "&amp;P128&amp;" "&amp;P129&amp;" "&amp;P130</f>
        <v xml:space="preserve">豬後腿肉 洋蔥 胡蘿蔔 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麵線糊</v>
      </c>
      <c r="AN124" s="61" t="str">
        <f>V125&amp;" "&amp;V126&amp;" "&amp;V127&amp;" "&amp;V128&amp;" "&amp;V129&amp;" "&amp;V130</f>
        <v>麵線 豬後腿肉 脆筍絲 胡蘿蔔 乾木耳 柴魚片</v>
      </c>
      <c r="AO124" s="92" t="str">
        <f>Y124</f>
        <v>點心</v>
      </c>
      <c r="AP124" s="92">
        <f>Z124</f>
        <v>0</v>
      </c>
      <c r="AQ124" s="108">
        <f>C124</f>
        <v>5</v>
      </c>
      <c r="AR124" s="108">
        <f t="shared" ref="AR124" si="182">D124</f>
        <v>2</v>
      </c>
      <c r="AS124" s="108">
        <f t="shared" ref="AS124" si="183">E124</f>
        <v>1.5</v>
      </c>
      <c r="AT124" s="108">
        <f t="shared" ref="AT124" si="184">F124</f>
        <v>0</v>
      </c>
      <c r="AU124" s="108">
        <f t="shared" ref="AU124" si="185">G124</f>
        <v>0</v>
      </c>
      <c r="AV124" s="108">
        <f t="shared" ref="AV124" si="186">H124</f>
        <v>2.5</v>
      </c>
      <c r="AW124" s="108">
        <f t="shared" ref="AW124" si="187">I124</f>
        <v>661.2</v>
      </c>
    </row>
    <row r="125" spans="1:49" ht="16.5">
      <c r="A125" s="165"/>
      <c r="B125" s="270"/>
      <c r="C125" s="270"/>
      <c r="D125" s="270"/>
      <c r="E125" s="270"/>
      <c r="F125" s="270"/>
      <c r="G125" s="270"/>
      <c r="H125" s="270"/>
      <c r="I125" s="270"/>
      <c r="J125" s="191" t="s">
        <v>180</v>
      </c>
      <c r="K125" s="191">
        <v>6</v>
      </c>
      <c r="L125" s="109" t="str">
        <f t="shared" ref="L125:L126" si="188">IF(K125,"公斤","")</f>
        <v>公斤</v>
      </c>
      <c r="M125" s="191" t="s">
        <v>237</v>
      </c>
      <c r="N125" s="191">
        <v>6</v>
      </c>
      <c r="O125" s="109" t="str">
        <f t="shared" ref="O125" si="189">IF(N125,"公斤","")</f>
        <v>公斤</v>
      </c>
      <c r="P125" s="191" t="s">
        <v>199</v>
      </c>
      <c r="Q125" s="191">
        <v>1</v>
      </c>
      <c r="R125" s="109" t="str">
        <f t="shared" ref="R125" si="190">IF(Q125,"公斤","")</f>
        <v>公斤</v>
      </c>
      <c r="S125" s="119" t="s">
        <v>112</v>
      </c>
      <c r="T125" s="119">
        <v>7</v>
      </c>
      <c r="U125" s="109" t="str">
        <f t="shared" ref="U125" si="191">IF(T125,"公斤","")</f>
        <v>公斤</v>
      </c>
      <c r="V125" s="191" t="s">
        <v>321</v>
      </c>
      <c r="W125" s="191">
        <v>6</v>
      </c>
      <c r="X125" s="109" t="str">
        <f t="shared" ref="X125" si="192">IF(W125,"公斤","")</f>
        <v>公斤</v>
      </c>
      <c r="Y125" s="70" t="s">
        <v>109</v>
      </c>
      <c r="Z125" s="172"/>
      <c r="AA125" s="119"/>
      <c r="AB125" s="130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62"/>
      <c r="AR125" s="62"/>
      <c r="AS125" s="62"/>
      <c r="AT125" s="62"/>
      <c r="AU125" s="62"/>
      <c r="AV125" s="62"/>
      <c r="AW125" s="62"/>
    </row>
    <row r="126" spans="1:49" ht="16.5">
      <c r="A126" s="165"/>
      <c r="B126" s="268"/>
      <c r="C126" s="268"/>
      <c r="D126" s="268"/>
      <c r="E126" s="268"/>
      <c r="F126" s="268"/>
      <c r="G126" s="268"/>
      <c r="H126" s="268"/>
      <c r="I126" s="268"/>
      <c r="J126" s="191"/>
      <c r="K126" s="191"/>
      <c r="L126" s="109" t="str">
        <f t="shared" si="188"/>
        <v/>
      </c>
      <c r="M126" s="191" t="s">
        <v>111</v>
      </c>
      <c r="N126" s="191">
        <v>0.05</v>
      </c>
      <c r="O126" s="109" t="str">
        <f t="shared" si="112"/>
        <v>公斤</v>
      </c>
      <c r="P126" s="191" t="s">
        <v>200</v>
      </c>
      <c r="Q126" s="191">
        <v>4.5</v>
      </c>
      <c r="R126" s="109" t="str">
        <f t="shared" si="113"/>
        <v>公斤</v>
      </c>
      <c r="S126" s="119" t="s">
        <v>111</v>
      </c>
      <c r="T126" s="127">
        <v>0.05</v>
      </c>
      <c r="U126" s="109" t="str">
        <f t="shared" si="114"/>
        <v>公斤</v>
      </c>
      <c r="V126" s="191" t="s">
        <v>199</v>
      </c>
      <c r="W126" s="156">
        <v>1.7</v>
      </c>
      <c r="X126" s="109" t="str">
        <f t="shared" si="115"/>
        <v>公斤</v>
      </c>
      <c r="Y126" s="70"/>
      <c r="Z126" s="172"/>
      <c r="AA126" s="119"/>
      <c r="AB126" s="130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62"/>
      <c r="AR126" s="62"/>
      <c r="AS126" s="62"/>
      <c r="AT126" s="62"/>
      <c r="AU126" s="62"/>
      <c r="AV126" s="62"/>
      <c r="AW126" s="62"/>
    </row>
    <row r="127" spans="1:49" ht="16.5">
      <c r="A127" s="165"/>
      <c r="B127" s="270"/>
      <c r="C127" s="270"/>
      <c r="D127" s="270"/>
      <c r="E127" s="270"/>
      <c r="F127" s="270"/>
      <c r="G127" s="270"/>
      <c r="H127" s="270"/>
      <c r="I127" s="270"/>
      <c r="J127" s="191"/>
      <c r="K127" s="191"/>
      <c r="L127" s="109" t="str">
        <f t="shared" si="111"/>
        <v/>
      </c>
      <c r="M127" s="191"/>
      <c r="N127" s="191"/>
      <c r="O127" s="109" t="str">
        <f t="shared" si="112"/>
        <v/>
      </c>
      <c r="P127" s="191" t="s">
        <v>201</v>
      </c>
      <c r="Q127" s="191">
        <v>0.5</v>
      </c>
      <c r="R127" s="109" t="str">
        <f t="shared" si="113"/>
        <v>公斤</v>
      </c>
      <c r="S127" s="119"/>
      <c r="T127" s="119"/>
      <c r="U127" s="109" t="str">
        <f t="shared" si="114"/>
        <v/>
      </c>
      <c r="V127" s="191" t="s">
        <v>322</v>
      </c>
      <c r="W127" s="156">
        <v>2</v>
      </c>
      <c r="X127" s="109" t="str">
        <f t="shared" si="115"/>
        <v>公斤</v>
      </c>
      <c r="Y127" s="70"/>
      <c r="Z127" s="172"/>
      <c r="AA127" s="119"/>
      <c r="AB127" s="130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62"/>
      <c r="AR127" s="62"/>
      <c r="AS127" s="62"/>
      <c r="AT127" s="62"/>
      <c r="AU127" s="62"/>
      <c r="AV127" s="62"/>
      <c r="AW127" s="62"/>
    </row>
    <row r="128" spans="1:49" ht="16.5">
      <c r="A128" s="165"/>
      <c r="B128" s="270"/>
      <c r="C128" s="270"/>
      <c r="D128" s="270"/>
      <c r="E128" s="270"/>
      <c r="F128" s="270"/>
      <c r="G128" s="270"/>
      <c r="H128" s="270"/>
      <c r="I128" s="270"/>
      <c r="J128" s="191"/>
      <c r="K128" s="191"/>
      <c r="L128" s="109" t="str">
        <f t="shared" si="111"/>
        <v/>
      </c>
      <c r="M128" s="191"/>
      <c r="N128" s="191"/>
      <c r="O128" s="109" t="str">
        <f t="shared" si="112"/>
        <v/>
      </c>
      <c r="P128" s="156"/>
      <c r="Q128" s="156"/>
      <c r="R128" s="109" t="str">
        <f t="shared" si="113"/>
        <v/>
      </c>
      <c r="S128" s="119"/>
      <c r="T128" s="119"/>
      <c r="U128" s="109" t="str">
        <f t="shared" si="114"/>
        <v/>
      </c>
      <c r="V128" s="191" t="s">
        <v>201</v>
      </c>
      <c r="W128" s="191">
        <v>0.5</v>
      </c>
      <c r="X128" s="109" t="str">
        <f t="shared" si="115"/>
        <v>公斤</v>
      </c>
      <c r="Y128" s="70"/>
      <c r="Z128" s="172"/>
      <c r="AA128" s="119"/>
      <c r="AB128" s="130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62"/>
      <c r="AR128" s="62"/>
      <c r="AS128" s="62"/>
      <c r="AT128" s="62"/>
      <c r="AU128" s="62"/>
      <c r="AV128" s="62"/>
      <c r="AW128" s="62"/>
    </row>
    <row r="129" spans="1:49" ht="16.5">
      <c r="A129" s="165"/>
      <c r="B129" s="270"/>
      <c r="C129" s="270"/>
      <c r="D129" s="270"/>
      <c r="E129" s="270"/>
      <c r="F129" s="270"/>
      <c r="G129" s="270"/>
      <c r="H129" s="270"/>
      <c r="I129" s="270"/>
      <c r="J129" s="191"/>
      <c r="K129" s="191"/>
      <c r="L129" s="109" t="str">
        <f t="shared" si="111"/>
        <v/>
      </c>
      <c r="M129" s="191"/>
      <c r="N129" s="191"/>
      <c r="O129" s="109" t="str">
        <f t="shared" si="112"/>
        <v/>
      </c>
      <c r="P129" s="191"/>
      <c r="Q129" s="191"/>
      <c r="R129" s="109" t="str">
        <f t="shared" si="113"/>
        <v/>
      </c>
      <c r="S129" s="119"/>
      <c r="T129" s="119"/>
      <c r="U129" s="109" t="str">
        <f t="shared" si="114"/>
        <v/>
      </c>
      <c r="V129" s="191" t="s">
        <v>261</v>
      </c>
      <c r="W129" s="191">
        <v>0.01</v>
      </c>
      <c r="X129" s="109" t="str">
        <f t="shared" si="115"/>
        <v>公斤</v>
      </c>
      <c r="Y129" s="70"/>
      <c r="Z129" s="172"/>
      <c r="AA129" s="119"/>
      <c r="AB129" s="130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66"/>
      <c r="B130" s="273"/>
      <c r="C130" s="273"/>
      <c r="D130" s="273"/>
      <c r="E130" s="273"/>
      <c r="F130" s="273"/>
      <c r="G130" s="273"/>
      <c r="H130" s="273"/>
      <c r="I130" s="273"/>
      <c r="J130" s="199"/>
      <c r="K130" s="199"/>
      <c r="L130" s="109" t="str">
        <f t="shared" si="111"/>
        <v/>
      </c>
      <c r="M130" s="199"/>
      <c r="N130" s="199"/>
      <c r="O130" s="109" t="str">
        <f t="shared" si="112"/>
        <v/>
      </c>
      <c r="P130" s="199"/>
      <c r="Q130" s="199"/>
      <c r="R130" s="109" t="str">
        <f t="shared" si="113"/>
        <v/>
      </c>
      <c r="S130" s="126"/>
      <c r="T130" s="126"/>
      <c r="U130" s="109" t="str">
        <f t="shared" si="114"/>
        <v/>
      </c>
      <c r="V130" s="199" t="s">
        <v>250</v>
      </c>
      <c r="W130" s="199">
        <v>0.01</v>
      </c>
      <c r="X130" s="109" t="str">
        <f t="shared" si="115"/>
        <v>公斤</v>
      </c>
      <c r="Y130" s="93"/>
      <c r="Z130" s="176"/>
      <c r="AA130" s="126"/>
      <c r="AB130" s="131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62"/>
      <c r="AR130" s="62"/>
      <c r="AS130" s="62"/>
      <c r="AT130" s="62"/>
      <c r="AU130" s="62"/>
      <c r="AV130" s="62"/>
      <c r="AW130" s="62"/>
    </row>
    <row r="131" spans="1:49" ht="16.5">
      <c r="A131" s="164" t="s">
        <v>121</v>
      </c>
      <c r="B131" s="269" t="s">
        <v>106</v>
      </c>
      <c r="C131" s="269">
        <v>5.4</v>
      </c>
      <c r="D131" s="269">
        <v>2.1</v>
      </c>
      <c r="E131" s="269">
        <v>1.5</v>
      </c>
      <c r="F131" s="269">
        <v>0</v>
      </c>
      <c r="G131" s="269">
        <v>0</v>
      </c>
      <c r="H131" s="269">
        <v>2.7</v>
      </c>
      <c r="I131" s="269">
        <v>715.6</v>
      </c>
      <c r="J131" s="185" t="s">
        <v>165</v>
      </c>
      <c r="K131" s="186"/>
      <c r="L131" s="106"/>
      <c r="M131" s="185" t="s">
        <v>238</v>
      </c>
      <c r="N131" s="186"/>
      <c r="O131" s="106"/>
      <c r="P131" s="344" t="s">
        <v>464</v>
      </c>
      <c r="Q131" s="186"/>
      <c r="R131" s="106"/>
      <c r="S131" s="121" t="s">
        <v>112</v>
      </c>
      <c r="T131" s="121"/>
      <c r="U131" s="91"/>
      <c r="V131" s="185" t="s">
        <v>323</v>
      </c>
      <c r="W131" s="186"/>
      <c r="X131" s="107"/>
      <c r="Y131" s="110" t="s">
        <v>109</v>
      </c>
      <c r="Z131" s="221"/>
      <c r="AA131" s="129"/>
      <c r="AB131" s="144" t="str">
        <f>A131</f>
        <v>E4</v>
      </c>
      <c r="AC131" s="61" t="str">
        <f>J131</f>
        <v>糙米飯</v>
      </c>
      <c r="AD131" s="61" t="str">
        <f>J132&amp;" "&amp;J133&amp;" "&amp;J134&amp;" "&amp;J135&amp;" "&amp;J136&amp;" "&amp;J137</f>
        <v xml:space="preserve">米 糙米    </v>
      </c>
      <c r="AE131" s="61" t="str">
        <f>M131</f>
        <v>照燒雞</v>
      </c>
      <c r="AF131" s="61" t="str">
        <f>M132&amp;" "&amp;M133&amp;" "&amp;M134&amp;" "&amp;M135&amp;" "&amp;M136&amp;" "&amp;M137</f>
        <v xml:space="preserve">肉雞 洋蔥 胡蘿蔔 醬油 紅砂糖 </v>
      </c>
      <c r="AG131" s="61" t="str">
        <f>P131</f>
        <v>絲瓜蛋凍腐</v>
      </c>
      <c r="AH131" s="61" t="str">
        <f>P132&amp;" "&amp;P133&amp;" "&amp;P134&amp;" "&amp;P135&amp;" "&amp;P136&amp;" "&amp;P137</f>
        <v xml:space="preserve">凍豆腐 絲瓜 雞蛋 大蒜 魩仔魚(加工)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冬瓜米苔目</v>
      </c>
      <c r="AN131" s="61" t="str">
        <f>V132&amp;" "&amp;V133&amp;" "&amp;V134&amp;" "&amp;V135&amp;" "&amp;V136&amp;" "&amp;V137</f>
        <v xml:space="preserve">米苔目 冬瓜糖磚    </v>
      </c>
      <c r="AO131" s="92" t="str">
        <f>Y131</f>
        <v>點心</v>
      </c>
      <c r="AP131" s="92">
        <f>Z131</f>
        <v>0</v>
      </c>
      <c r="AQ131" s="108">
        <f>C131</f>
        <v>5.4</v>
      </c>
      <c r="AR131" s="108">
        <f t="shared" ref="AR131" si="193">D131</f>
        <v>2.1</v>
      </c>
      <c r="AS131" s="108">
        <f t="shared" ref="AS131" si="194">E131</f>
        <v>1.5</v>
      </c>
      <c r="AT131" s="108">
        <f t="shared" ref="AT131" si="195">F131</f>
        <v>0</v>
      </c>
      <c r="AU131" s="108">
        <f t="shared" ref="AU131" si="196">G131</f>
        <v>0</v>
      </c>
      <c r="AV131" s="108">
        <f t="shared" ref="AV131" si="197">H131</f>
        <v>2.7</v>
      </c>
      <c r="AW131" s="108">
        <f t="shared" ref="AW131" si="198">I131</f>
        <v>715.6</v>
      </c>
    </row>
    <row r="132" spans="1:49" ht="16.5">
      <c r="A132" s="165"/>
      <c r="B132" s="270"/>
      <c r="C132" s="270"/>
      <c r="D132" s="270"/>
      <c r="E132" s="270"/>
      <c r="F132" s="270"/>
      <c r="G132" s="270"/>
      <c r="H132" s="270"/>
      <c r="I132" s="270"/>
      <c r="J132" s="187" t="s">
        <v>162</v>
      </c>
      <c r="K132" s="156">
        <v>7</v>
      </c>
      <c r="L132" s="109" t="str">
        <f t="shared" ref="L132:L133" si="199">IF(K132,"公斤","")</f>
        <v>公斤</v>
      </c>
      <c r="M132" s="157" t="s">
        <v>194</v>
      </c>
      <c r="N132" s="191">
        <v>9</v>
      </c>
      <c r="O132" s="109" t="str">
        <f t="shared" ref="O132" si="200">IF(N132,"公斤","")</f>
        <v>公斤</v>
      </c>
      <c r="P132" s="91" t="s">
        <v>465</v>
      </c>
      <c r="Q132" s="191">
        <v>2.5</v>
      </c>
      <c r="R132" s="109" t="str">
        <f t="shared" ref="R132" si="201">IF(Q132,"公斤","")</f>
        <v>公斤</v>
      </c>
      <c r="S132" s="119" t="s">
        <v>112</v>
      </c>
      <c r="T132" s="119">
        <v>7</v>
      </c>
      <c r="U132" s="109" t="str">
        <f t="shared" ref="U132" si="202">IF(T132,"公斤","")</f>
        <v>公斤</v>
      </c>
      <c r="V132" s="156" t="s">
        <v>324</v>
      </c>
      <c r="W132" s="156">
        <v>2</v>
      </c>
      <c r="X132" s="109" t="str">
        <f t="shared" ref="X132" si="203">IF(W132,"公斤","")</f>
        <v>公斤</v>
      </c>
      <c r="Y132" s="70" t="s">
        <v>109</v>
      </c>
      <c r="Z132" s="219"/>
      <c r="AA132" s="132"/>
      <c r="AB132" s="130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62"/>
      <c r="AR132" s="62"/>
      <c r="AS132" s="62"/>
      <c r="AT132" s="62"/>
      <c r="AU132" s="62"/>
      <c r="AV132" s="62"/>
      <c r="AW132" s="62"/>
    </row>
    <row r="133" spans="1:49" ht="16.5">
      <c r="A133" s="165"/>
      <c r="B133" s="268"/>
      <c r="C133" s="268"/>
      <c r="D133" s="268"/>
      <c r="E133" s="268"/>
      <c r="F133" s="268"/>
      <c r="G133" s="268"/>
      <c r="H133" s="268"/>
      <c r="I133" s="268"/>
      <c r="J133" s="187" t="s">
        <v>166</v>
      </c>
      <c r="K133" s="156">
        <v>3</v>
      </c>
      <c r="L133" s="109" t="str">
        <f t="shared" si="199"/>
        <v>公斤</v>
      </c>
      <c r="M133" s="157" t="s">
        <v>200</v>
      </c>
      <c r="N133" s="191">
        <v>3</v>
      </c>
      <c r="O133" s="109" t="str">
        <f t="shared" si="112"/>
        <v>公斤</v>
      </c>
      <c r="P133" s="191" t="s">
        <v>286</v>
      </c>
      <c r="Q133" s="191">
        <v>4.5</v>
      </c>
      <c r="R133" s="109" t="str">
        <f t="shared" si="113"/>
        <v>公斤</v>
      </c>
      <c r="S133" s="119" t="s">
        <v>111</v>
      </c>
      <c r="T133" s="127">
        <v>0.05</v>
      </c>
      <c r="U133" s="109" t="str">
        <f t="shared" si="114"/>
        <v>公斤</v>
      </c>
      <c r="V133" s="204" t="s">
        <v>325</v>
      </c>
      <c r="W133" s="156">
        <v>2</v>
      </c>
      <c r="X133" s="109" t="str">
        <f t="shared" si="115"/>
        <v>公斤</v>
      </c>
      <c r="Y133" s="70"/>
      <c r="Z133" s="219"/>
      <c r="AA133" s="132"/>
      <c r="AB133" s="130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62"/>
      <c r="AR133" s="62"/>
      <c r="AS133" s="62"/>
      <c r="AT133" s="62"/>
      <c r="AU133" s="62"/>
      <c r="AV133" s="62"/>
      <c r="AW133" s="62"/>
    </row>
    <row r="134" spans="1:49" ht="16.5">
      <c r="A134" s="165"/>
      <c r="B134" s="270"/>
      <c r="C134" s="270"/>
      <c r="D134" s="270"/>
      <c r="E134" s="270"/>
      <c r="F134" s="270"/>
      <c r="G134" s="270"/>
      <c r="H134" s="270"/>
      <c r="I134" s="270"/>
      <c r="J134" s="187"/>
      <c r="K134" s="156"/>
      <c r="L134" s="109" t="str">
        <f t="shared" si="111"/>
        <v/>
      </c>
      <c r="M134" s="157" t="s">
        <v>201</v>
      </c>
      <c r="N134" s="191">
        <v>0.5</v>
      </c>
      <c r="O134" s="109" t="str">
        <f t="shared" si="112"/>
        <v>公斤</v>
      </c>
      <c r="P134" s="191" t="s">
        <v>252</v>
      </c>
      <c r="Q134" s="191">
        <v>0.6</v>
      </c>
      <c r="R134" s="109" t="str">
        <f t="shared" si="113"/>
        <v>公斤</v>
      </c>
      <c r="S134" s="119"/>
      <c r="T134" s="119"/>
      <c r="U134" s="109" t="str">
        <f t="shared" si="114"/>
        <v/>
      </c>
      <c r="V134" s="156"/>
      <c r="W134" s="156"/>
      <c r="X134" s="109" t="str">
        <f t="shared" si="115"/>
        <v/>
      </c>
      <c r="Y134" s="70"/>
      <c r="Z134" s="219"/>
      <c r="AA134" s="132"/>
      <c r="AB134" s="130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62"/>
      <c r="AR134" s="62"/>
      <c r="AS134" s="62"/>
      <c r="AT134" s="62"/>
      <c r="AU134" s="62"/>
      <c r="AV134" s="62"/>
      <c r="AW134" s="62"/>
    </row>
    <row r="135" spans="1:49" ht="16.5">
      <c r="A135" s="165"/>
      <c r="B135" s="270"/>
      <c r="C135" s="270"/>
      <c r="D135" s="270"/>
      <c r="E135" s="270"/>
      <c r="F135" s="270"/>
      <c r="G135" s="270"/>
      <c r="H135" s="270"/>
      <c r="I135" s="270"/>
      <c r="J135" s="187"/>
      <c r="K135" s="156"/>
      <c r="L135" s="109" t="str">
        <f t="shared" si="111"/>
        <v/>
      </c>
      <c r="M135" s="157" t="s">
        <v>239</v>
      </c>
      <c r="N135" s="191"/>
      <c r="O135" s="109" t="str">
        <f t="shared" si="112"/>
        <v/>
      </c>
      <c r="P135" s="191" t="s">
        <v>111</v>
      </c>
      <c r="Q135" s="191">
        <v>0.05</v>
      </c>
      <c r="R135" s="109" t="str">
        <f t="shared" si="113"/>
        <v>公斤</v>
      </c>
      <c r="S135" s="119"/>
      <c r="T135" s="119"/>
      <c r="U135" s="109" t="str">
        <f t="shared" si="114"/>
        <v/>
      </c>
      <c r="V135" s="156"/>
      <c r="W135" s="156"/>
      <c r="X135" s="109" t="str">
        <f t="shared" si="115"/>
        <v/>
      </c>
      <c r="Y135" s="70"/>
      <c r="Z135" s="219"/>
      <c r="AA135" s="132"/>
      <c r="AB135" s="130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62"/>
      <c r="AR135" s="62"/>
      <c r="AS135" s="62"/>
      <c r="AT135" s="62"/>
      <c r="AU135" s="62"/>
      <c r="AV135" s="62"/>
      <c r="AW135" s="62"/>
    </row>
    <row r="136" spans="1:49" ht="16.5">
      <c r="A136" s="165"/>
      <c r="B136" s="270"/>
      <c r="C136" s="270"/>
      <c r="D136" s="270"/>
      <c r="E136" s="270"/>
      <c r="F136" s="270"/>
      <c r="G136" s="270"/>
      <c r="H136" s="270"/>
      <c r="I136" s="270"/>
      <c r="J136" s="187"/>
      <c r="K136" s="156"/>
      <c r="L136" s="109" t="str">
        <f t="shared" si="111"/>
        <v/>
      </c>
      <c r="M136" s="157" t="s">
        <v>240</v>
      </c>
      <c r="N136" s="191"/>
      <c r="O136" s="109" t="str">
        <f t="shared" si="112"/>
        <v/>
      </c>
      <c r="P136" s="183" t="s">
        <v>287</v>
      </c>
      <c r="Q136" s="214">
        <v>0.7</v>
      </c>
      <c r="R136" s="109" t="str">
        <f t="shared" si="113"/>
        <v>公斤</v>
      </c>
      <c r="S136" s="119"/>
      <c r="T136" s="119"/>
      <c r="U136" s="109" t="str">
        <f t="shared" si="114"/>
        <v/>
      </c>
      <c r="V136" s="156"/>
      <c r="W136" s="156"/>
      <c r="X136" s="109" t="str">
        <f t="shared" si="115"/>
        <v/>
      </c>
      <c r="Y136" s="70"/>
      <c r="Z136" s="219"/>
      <c r="AA136" s="132"/>
      <c r="AB136" s="130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66"/>
      <c r="B137" s="273"/>
      <c r="C137" s="273"/>
      <c r="D137" s="273"/>
      <c r="E137" s="273"/>
      <c r="F137" s="273"/>
      <c r="G137" s="273"/>
      <c r="H137" s="273"/>
      <c r="I137" s="273"/>
      <c r="J137" s="188"/>
      <c r="K137" s="189"/>
      <c r="L137" s="109" t="str">
        <f t="shared" si="111"/>
        <v/>
      </c>
      <c r="M137" s="189"/>
      <c r="N137" s="189"/>
      <c r="O137" s="109" t="str">
        <f t="shared" si="112"/>
        <v/>
      </c>
      <c r="P137" s="189"/>
      <c r="Q137" s="189"/>
      <c r="R137" s="109" t="str">
        <f t="shared" si="113"/>
        <v/>
      </c>
      <c r="S137" s="125"/>
      <c r="T137" s="125"/>
      <c r="U137" s="109" t="str">
        <f t="shared" si="114"/>
        <v/>
      </c>
      <c r="V137" s="189"/>
      <c r="W137" s="189"/>
      <c r="X137" s="109" t="str">
        <f t="shared" si="115"/>
        <v/>
      </c>
      <c r="Y137" s="93"/>
      <c r="Z137" s="220"/>
      <c r="AA137" s="142"/>
      <c r="AB137" s="131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62"/>
      <c r="AR137" s="62"/>
      <c r="AS137" s="62"/>
      <c r="AT137" s="62"/>
      <c r="AU137" s="62"/>
      <c r="AV137" s="62"/>
      <c r="AW137" s="62"/>
    </row>
    <row r="138" spans="1:49" ht="16.5">
      <c r="A138" s="164" t="s">
        <v>122</v>
      </c>
      <c r="B138" s="269" t="s">
        <v>106</v>
      </c>
      <c r="C138" s="269">
        <v>5.5</v>
      </c>
      <c r="D138" s="269">
        <v>2</v>
      </c>
      <c r="E138" s="269">
        <v>1.3</v>
      </c>
      <c r="F138" s="269">
        <v>0</v>
      </c>
      <c r="G138" s="269">
        <v>0</v>
      </c>
      <c r="H138" s="269">
        <v>2.8</v>
      </c>
      <c r="I138" s="269">
        <v>720.9</v>
      </c>
      <c r="J138" s="185" t="s">
        <v>181</v>
      </c>
      <c r="K138" s="186"/>
      <c r="L138" s="106"/>
      <c r="M138" s="185" t="s">
        <v>241</v>
      </c>
      <c r="N138" s="186"/>
      <c r="O138" s="106"/>
      <c r="P138" s="294" t="s">
        <v>462</v>
      </c>
      <c r="Q138" s="288"/>
      <c r="R138" s="106"/>
      <c r="S138" s="116" t="s">
        <v>112</v>
      </c>
      <c r="T138" s="116"/>
      <c r="U138" s="91"/>
      <c r="V138" s="205" t="s">
        <v>326</v>
      </c>
      <c r="W138" s="186"/>
      <c r="X138" s="107"/>
      <c r="Y138" s="110" t="s">
        <v>109</v>
      </c>
      <c r="Z138" s="221" t="s">
        <v>329</v>
      </c>
      <c r="AA138" s="128"/>
      <c r="AB138" s="144" t="str">
        <f>A138</f>
        <v>E5</v>
      </c>
      <c r="AC138" s="61" t="str">
        <f>J138</f>
        <v>燕麥飯</v>
      </c>
      <c r="AD138" s="61" t="str">
        <f>J139&amp;" "&amp;J140&amp;" "&amp;J141&amp;" "&amp;J142&amp;" "&amp;J143&amp;" "&amp;J144</f>
        <v xml:space="preserve">米 燕麥    </v>
      </c>
      <c r="AE138" s="61" t="str">
        <f>M138</f>
        <v>彩椒肉片</v>
      </c>
      <c r="AF138" s="61" t="str">
        <f>M139&amp;" "&amp;M140&amp;" "&amp;M141&amp;" "&amp;M142&amp;" "&amp;M143&amp;" "&amp;M144</f>
        <v>豬後腿肉 洋蔥 胡蘿蔔 甜椒(黃皮) 大蒜 味噌</v>
      </c>
      <c r="AG138" s="61" t="str">
        <f>P138</f>
        <v>鮮菇油腐</v>
      </c>
      <c r="AH138" s="61" t="str">
        <f>P139&amp;" "&amp;P140&amp;" "&amp;P141&amp;" "&amp;P142&amp;" "&amp;P143&amp;" "&amp;P144</f>
        <v xml:space="preserve">鴻喜菇 油豆腐 胡蘿蔔 大蒜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金針冬菜粉絲湯</v>
      </c>
      <c r="AN138" s="61" t="str">
        <f>V139&amp;" "&amp;V140&amp;" "&amp;V141&amp;" "&amp;V142&amp;" "&amp;V143&amp;" "&amp;V144</f>
        <v xml:space="preserve">金針菜乾 冬粉 豬後腿肉 醃製冬菜 薑 </v>
      </c>
      <c r="AO138" s="92" t="str">
        <f>Y138</f>
        <v>點心</v>
      </c>
      <c r="AP138" s="92" t="str">
        <f>Z138</f>
        <v>有機豆奶</v>
      </c>
      <c r="AQ138" s="108">
        <f>C138</f>
        <v>5.5</v>
      </c>
      <c r="AR138" s="108">
        <f t="shared" ref="AR138" si="204">D138</f>
        <v>2</v>
      </c>
      <c r="AS138" s="108">
        <f t="shared" ref="AS138" si="205">E138</f>
        <v>1.3</v>
      </c>
      <c r="AT138" s="108">
        <f t="shared" ref="AT138" si="206">F138</f>
        <v>0</v>
      </c>
      <c r="AU138" s="108">
        <f t="shared" ref="AU138" si="207">G138</f>
        <v>0</v>
      </c>
      <c r="AV138" s="108">
        <f t="shared" ref="AV138" si="208">H138</f>
        <v>2.8</v>
      </c>
      <c r="AW138" s="108">
        <f t="shared" ref="AW138" si="209">I138</f>
        <v>720.9</v>
      </c>
    </row>
    <row r="139" spans="1:49" ht="16.5">
      <c r="A139" s="165"/>
      <c r="B139" s="270"/>
      <c r="C139" s="270"/>
      <c r="D139" s="270"/>
      <c r="E139" s="270"/>
      <c r="F139" s="270"/>
      <c r="G139" s="270"/>
      <c r="H139" s="270"/>
      <c r="I139" s="270"/>
      <c r="J139" s="191" t="s">
        <v>162</v>
      </c>
      <c r="K139" s="191">
        <v>10</v>
      </c>
      <c r="L139" s="109" t="str">
        <f t="shared" ref="L139:L151" si="210">IF(K139,"公斤","")</f>
        <v>公斤</v>
      </c>
      <c r="M139" s="156" t="s">
        <v>199</v>
      </c>
      <c r="N139" s="156">
        <v>6</v>
      </c>
      <c r="O139" s="109" t="str">
        <f t="shared" ref="O139:O151" si="211">IF(N139,"公斤","")</f>
        <v>公斤</v>
      </c>
      <c r="P139" s="156" t="s">
        <v>288</v>
      </c>
      <c r="Q139" s="156">
        <v>3</v>
      </c>
      <c r="R139" s="109" t="str">
        <f t="shared" ref="R139:R151" si="212">IF(Q139,"公斤","")</f>
        <v>公斤</v>
      </c>
      <c r="S139" s="119" t="s">
        <v>112</v>
      </c>
      <c r="T139" s="119">
        <v>7</v>
      </c>
      <c r="U139" s="109" t="str">
        <f t="shared" ref="U139:U151" si="213">IF(T139,"公斤","")</f>
        <v>公斤</v>
      </c>
      <c r="V139" s="191" t="s">
        <v>327</v>
      </c>
      <c r="W139" s="191">
        <v>0.5</v>
      </c>
      <c r="X139" s="109" t="str">
        <f t="shared" ref="X139:X151" si="214">IF(W139,"公斤","")</f>
        <v>公斤</v>
      </c>
      <c r="Y139" s="70" t="s">
        <v>109</v>
      </c>
      <c r="Z139" s="219" t="s">
        <v>329</v>
      </c>
      <c r="AA139" s="138"/>
      <c r="AB139" s="130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62"/>
      <c r="AR139" s="62"/>
      <c r="AS139" s="62"/>
      <c r="AT139" s="62"/>
      <c r="AU139" s="62"/>
      <c r="AV139" s="62"/>
      <c r="AW139" s="62"/>
    </row>
    <row r="140" spans="1:49" ht="16.5">
      <c r="A140" s="165"/>
      <c r="B140" s="268"/>
      <c r="C140" s="268"/>
      <c r="D140" s="268"/>
      <c r="E140" s="268"/>
      <c r="F140" s="268"/>
      <c r="G140" s="268"/>
      <c r="H140" s="268"/>
      <c r="I140" s="268"/>
      <c r="J140" s="191" t="s">
        <v>182</v>
      </c>
      <c r="K140" s="191">
        <v>0.4</v>
      </c>
      <c r="L140" s="109" t="str">
        <f t="shared" si="210"/>
        <v>公斤</v>
      </c>
      <c r="M140" s="156" t="s">
        <v>200</v>
      </c>
      <c r="N140" s="156">
        <v>1.5</v>
      </c>
      <c r="O140" s="109" t="str">
        <f t="shared" si="211"/>
        <v>公斤</v>
      </c>
      <c r="P140" s="275" t="s">
        <v>149</v>
      </c>
      <c r="Q140" s="156">
        <v>2.7</v>
      </c>
      <c r="R140" s="109" t="str">
        <f t="shared" si="212"/>
        <v>公斤</v>
      </c>
      <c r="S140" s="119" t="s">
        <v>111</v>
      </c>
      <c r="T140" s="127">
        <v>0.05</v>
      </c>
      <c r="U140" s="109" t="str">
        <f t="shared" si="213"/>
        <v>公斤</v>
      </c>
      <c r="V140" s="191" t="s">
        <v>260</v>
      </c>
      <c r="W140" s="191">
        <v>0.5</v>
      </c>
      <c r="X140" s="109" t="str">
        <f t="shared" si="214"/>
        <v>公斤</v>
      </c>
      <c r="Y140" s="70"/>
      <c r="Z140" s="172"/>
      <c r="AA140" s="138"/>
      <c r="AB140" s="130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62"/>
      <c r="AR140" s="62"/>
      <c r="AS140" s="62"/>
      <c r="AT140" s="62"/>
      <c r="AU140" s="62"/>
      <c r="AV140" s="62"/>
      <c r="AW140" s="62"/>
    </row>
    <row r="141" spans="1:49" ht="16.5">
      <c r="A141" s="165"/>
      <c r="B141" s="270"/>
      <c r="C141" s="270"/>
      <c r="D141" s="270"/>
      <c r="E141" s="270"/>
      <c r="F141" s="270"/>
      <c r="G141" s="270"/>
      <c r="H141" s="270"/>
      <c r="I141" s="270"/>
      <c r="J141" s="191"/>
      <c r="K141" s="191"/>
      <c r="L141" s="109" t="str">
        <f t="shared" si="210"/>
        <v/>
      </c>
      <c r="M141" s="156" t="s">
        <v>201</v>
      </c>
      <c r="N141" s="156">
        <v>0.5</v>
      </c>
      <c r="O141" s="109" t="str">
        <f t="shared" si="211"/>
        <v>公斤</v>
      </c>
      <c r="P141" s="156" t="s">
        <v>201</v>
      </c>
      <c r="Q141" s="156">
        <v>0.5</v>
      </c>
      <c r="R141" s="109" t="str">
        <f t="shared" si="212"/>
        <v>公斤</v>
      </c>
      <c r="S141" s="119"/>
      <c r="T141" s="119"/>
      <c r="U141" s="109" t="str">
        <f t="shared" si="213"/>
        <v/>
      </c>
      <c r="V141" s="191" t="s">
        <v>199</v>
      </c>
      <c r="W141" s="191">
        <v>1</v>
      </c>
      <c r="X141" s="109" t="str">
        <f t="shared" si="214"/>
        <v>公斤</v>
      </c>
      <c r="Y141" s="70"/>
      <c r="Z141" s="172"/>
      <c r="AA141" s="138"/>
      <c r="AB141" s="130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62"/>
      <c r="AR141" s="62"/>
      <c r="AS141" s="62"/>
      <c r="AT141" s="62"/>
      <c r="AU141" s="62"/>
      <c r="AV141" s="62"/>
      <c r="AW141" s="62"/>
    </row>
    <row r="142" spans="1:49" ht="16.5">
      <c r="A142" s="165"/>
      <c r="B142" s="270"/>
      <c r="C142" s="270"/>
      <c r="D142" s="270"/>
      <c r="E142" s="270"/>
      <c r="F142" s="270"/>
      <c r="G142" s="270"/>
      <c r="H142" s="270"/>
      <c r="I142" s="270"/>
      <c r="J142" s="191"/>
      <c r="K142" s="191"/>
      <c r="L142" s="109" t="str">
        <f t="shared" si="210"/>
        <v/>
      </c>
      <c r="M142" s="156" t="s">
        <v>242</v>
      </c>
      <c r="N142" s="156">
        <v>1.5</v>
      </c>
      <c r="O142" s="109" t="str">
        <f t="shared" si="211"/>
        <v>公斤</v>
      </c>
      <c r="P142" s="156" t="s">
        <v>111</v>
      </c>
      <c r="Q142" s="156">
        <v>0.05</v>
      </c>
      <c r="R142" s="109" t="str">
        <f t="shared" si="212"/>
        <v>公斤</v>
      </c>
      <c r="S142" s="119"/>
      <c r="T142" s="119"/>
      <c r="U142" s="109" t="str">
        <f t="shared" si="213"/>
        <v/>
      </c>
      <c r="V142" s="191" t="s">
        <v>328</v>
      </c>
      <c r="W142" s="191">
        <v>0.05</v>
      </c>
      <c r="X142" s="109" t="str">
        <f t="shared" si="214"/>
        <v>公斤</v>
      </c>
      <c r="Y142" s="70"/>
      <c r="Z142" s="172"/>
      <c r="AA142" s="138"/>
      <c r="AB142" s="130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62"/>
      <c r="AR142" s="62"/>
      <c r="AS142" s="62"/>
      <c r="AT142" s="62"/>
      <c r="AU142" s="62"/>
      <c r="AV142" s="62"/>
      <c r="AW142" s="62"/>
    </row>
    <row r="143" spans="1:49" ht="16.5">
      <c r="A143" s="165"/>
      <c r="B143" s="270"/>
      <c r="C143" s="270"/>
      <c r="D143" s="270"/>
      <c r="E143" s="270"/>
      <c r="F143" s="270"/>
      <c r="G143" s="270"/>
      <c r="H143" s="270"/>
      <c r="I143" s="270"/>
      <c r="J143" s="191"/>
      <c r="K143" s="191"/>
      <c r="L143" s="109" t="str">
        <f t="shared" si="210"/>
        <v/>
      </c>
      <c r="M143" s="156" t="s">
        <v>111</v>
      </c>
      <c r="N143" s="156">
        <v>0.05</v>
      </c>
      <c r="O143" s="109" t="str">
        <f t="shared" si="211"/>
        <v>公斤</v>
      </c>
      <c r="P143" s="156"/>
      <c r="Q143" s="156"/>
      <c r="R143" s="109" t="str">
        <f t="shared" si="212"/>
        <v/>
      </c>
      <c r="S143" s="119"/>
      <c r="T143" s="119"/>
      <c r="U143" s="109" t="str">
        <f t="shared" si="213"/>
        <v/>
      </c>
      <c r="V143" s="191" t="s">
        <v>267</v>
      </c>
      <c r="W143" s="191">
        <v>0.05</v>
      </c>
      <c r="X143" s="109" t="str">
        <f t="shared" si="214"/>
        <v>公斤</v>
      </c>
      <c r="Y143" s="70"/>
      <c r="Z143" s="172"/>
      <c r="AA143" s="138"/>
      <c r="AB143" s="130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66"/>
      <c r="B144" s="273"/>
      <c r="C144" s="273"/>
      <c r="D144" s="273"/>
      <c r="E144" s="273"/>
      <c r="F144" s="273"/>
      <c r="G144" s="273"/>
      <c r="H144" s="273"/>
      <c r="I144" s="273"/>
      <c r="J144" s="188"/>
      <c r="K144" s="189"/>
      <c r="L144" s="109" t="str">
        <f t="shared" si="210"/>
        <v/>
      </c>
      <c r="M144" s="189" t="s">
        <v>243</v>
      </c>
      <c r="N144" s="189">
        <v>0.05</v>
      </c>
      <c r="O144" s="109" t="str">
        <f t="shared" si="211"/>
        <v>公斤</v>
      </c>
      <c r="P144" s="189"/>
      <c r="Q144" s="189"/>
      <c r="R144" s="109" t="str">
        <f t="shared" si="212"/>
        <v/>
      </c>
      <c r="S144" s="126"/>
      <c r="T144" s="126"/>
      <c r="U144" s="109" t="str">
        <f t="shared" si="213"/>
        <v/>
      </c>
      <c r="V144" s="189"/>
      <c r="W144" s="189"/>
      <c r="X144" s="109" t="str">
        <f t="shared" si="214"/>
        <v/>
      </c>
      <c r="Y144" s="93"/>
      <c r="Z144" s="176"/>
      <c r="AA144" s="143"/>
      <c r="AB144" s="131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62"/>
      <c r="AR144" s="62"/>
      <c r="AS144" s="62"/>
      <c r="AT144" s="62"/>
      <c r="AU144" s="62"/>
      <c r="AV144" s="62"/>
      <c r="AW144" s="62"/>
    </row>
    <row r="145" spans="1:49" ht="16.5">
      <c r="A145" s="167" t="s">
        <v>123</v>
      </c>
      <c r="B145" s="269" t="s">
        <v>106</v>
      </c>
      <c r="C145" s="269">
        <v>5</v>
      </c>
      <c r="D145" s="269">
        <v>2</v>
      </c>
      <c r="E145" s="269">
        <v>1.7</v>
      </c>
      <c r="F145" s="269">
        <v>0</v>
      </c>
      <c r="G145" s="269">
        <v>0.1</v>
      </c>
      <c r="H145" s="269">
        <v>2.2000000000000002</v>
      </c>
      <c r="I145" s="269">
        <v>656.9</v>
      </c>
      <c r="J145" s="287" t="s">
        <v>125</v>
      </c>
      <c r="K145" s="288"/>
      <c r="L145" s="106"/>
      <c r="M145" s="177" t="s">
        <v>244</v>
      </c>
      <c r="N145" s="206"/>
      <c r="O145" s="106"/>
      <c r="P145" s="287" t="s">
        <v>289</v>
      </c>
      <c r="Q145" s="288"/>
      <c r="R145" s="106"/>
      <c r="S145" s="121" t="s">
        <v>112</v>
      </c>
      <c r="T145" s="121"/>
      <c r="U145" s="91"/>
      <c r="V145" s="287" t="s">
        <v>142</v>
      </c>
      <c r="W145" s="288"/>
      <c r="X145" s="107"/>
      <c r="Y145" s="110" t="s">
        <v>109</v>
      </c>
      <c r="Z145" s="170"/>
      <c r="AA145" s="129"/>
      <c r="AB145" s="144" t="str">
        <f>A145</f>
        <v>F1</v>
      </c>
      <c r="AC145" s="61" t="str">
        <f>J145</f>
        <v>白米飯</v>
      </c>
      <c r="AD145" s="61" t="str">
        <f>J146&amp;" "&amp;J147&amp;" "&amp;J148&amp;" "&amp;J149&amp;" "&amp;J150&amp;" "&amp;J151</f>
        <v xml:space="preserve">米     </v>
      </c>
      <c r="AE145" s="61" t="str">
        <f>M145</f>
        <v>家常豬腳</v>
      </c>
      <c r="AF145" s="61" t="str">
        <f>M146&amp;" "&amp;M147&amp;" "&amp;M148&amp;" "&amp;M149&amp;" "&amp;M150&amp;" "&amp;M151</f>
        <v xml:space="preserve">豬腳 豬後腿肉 麻竹筍干 大蒜  </v>
      </c>
      <c r="AG145" s="61" t="str">
        <f>P145</f>
        <v>紅仁炒蛋</v>
      </c>
      <c r="AH145" s="61" t="str">
        <f>P146&amp;" "&amp;P147&amp;" "&amp;P148&amp;" "&amp;P149&amp;" "&amp;P150&amp;" "&amp;P151</f>
        <v xml:space="preserve">雞蛋 胡蘿蔔 乾木耳 大蒜 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215">S145</f>
        <v>時蔬</v>
      </c>
      <c r="AL145" s="61" t="str">
        <f t="shared" ref="AL145" si="216">S146&amp;" "&amp;S147&amp;" "&amp;S148&amp;" "&amp;S149&amp;" "&amp;S150&amp;" "&amp;S151</f>
        <v xml:space="preserve">時蔬 大蒜    </v>
      </c>
      <c r="AM145" s="61" t="str">
        <f t="shared" ref="AM145" si="217">V145</f>
        <v>麻油雞湯</v>
      </c>
      <c r="AN145" s="61" t="str">
        <f t="shared" ref="AN145" si="218">V146&amp;" "&amp;V147&amp;" "&amp;V148&amp;" "&amp;V149&amp;" "&amp;V150&amp;" "&amp;V151</f>
        <v xml:space="preserve">肉雞 杏鮑菇 薑 麻油  </v>
      </c>
      <c r="AO145" s="92" t="str">
        <f t="shared" ref="AO145" si="219">Y145</f>
        <v>點心</v>
      </c>
      <c r="AP145" s="92">
        <f t="shared" ref="AP145" si="220">Z145</f>
        <v>0</v>
      </c>
      <c r="AQ145" s="108">
        <f>C145</f>
        <v>5</v>
      </c>
      <c r="AR145" s="108">
        <f t="shared" ref="AR145" si="221">D145</f>
        <v>2</v>
      </c>
      <c r="AS145" s="108">
        <f t="shared" ref="AS145" si="222">E145</f>
        <v>1.7</v>
      </c>
      <c r="AT145" s="108">
        <f t="shared" ref="AT145" si="223">F145</f>
        <v>0</v>
      </c>
      <c r="AU145" s="108">
        <f t="shared" ref="AU145" si="224">G145</f>
        <v>0.1</v>
      </c>
      <c r="AV145" s="108">
        <f t="shared" ref="AV145" si="225">H145</f>
        <v>2.2000000000000002</v>
      </c>
      <c r="AW145" s="108">
        <f t="shared" ref="AW145" si="226">I145</f>
        <v>656.9</v>
      </c>
    </row>
    <row r="146" spans="1:49" ht="16.5">
      <c r="A146" s="168"/>
      <c r="B146" s="270"/>
      <c r="C146" s="270"/>
      <c r="D146" s="270"/>
      <c r="E146" s="270"/>
      <c r="F146" s="270"/>
      <c r="G146" s="270"/>
      <c r="H146" s="270"/>
      <c r="I146" s="270"/>
      <c r="J146" s="172" t="s">
        <v>124</v>
      </c>
      <c r="K146" s="172">
        <v>10</v>
      </c>
      <c r="L146" s="109" t="str">
        <f t="shared" si="210"/>
        <v>公斤</v>
      </c>
      <c r="M146" s="178" t="s">
        <v>245</v>
      </c>
      <c r="N146" s="178">
        <v>3.5</v>
      </c>
      <c r="O146" s="109" t="str">
        <f t="shared" si="211"/>
        <v>公斤</v>
      </c>
      <c r="P146" s="172" t="s">
        <v>133</v>
      </c>
      <c r="Q146" s="172">
        <v>1.5</v>
      </c>
      <c r="R146" s="109" t="str">
        <f t="shared" si="212"/>
        <v>公斤</v>
      </c>
      <c r="S146" s="119" t="s">
        <v>112</v>
      </c>
      <c r="T146" s="119">
        <v>7</v>
      </c>
      <c r="U146" s="109" t="str">
        <f t="shared" si="213"/>
        <v>公斤</v>
      </c>
      <c r="V146" s="181" t="s">
        <v>129</v>
      </c>
      <c r="W146" s="181">
        <v>2</v>
      </c>
      <c r="X146" s="109" t="str">
        <f t="shared" si="214"/>
        <v>公斤</v>
      </c>
      <c r="Y146" s="70" t="s">
        <v>109</v>
      </c>
      <c r="Z146" s="172"/>
      <c r="AA146" s="132"/>
      <c r="AB146" s="130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62"/>
      <c r="AR146" s="62"/>
      <c r="AS146" s="62"/>
      <c r="AT146" s="62"/>
      <c r="AU146" s="62"/>
      <c r="AV146" s="62"/>
      <c r="AW146" s="62"/>
    </row>
    <row r="147" spans="1:49" ht="16.5">
      <c r="A147" s="168"/>
      <c r="B147" s="268"/>
      <c r="C147" s="268"/>
      <c r="D147" s="268"/>
      <c r="E147" s="268"/>
      <c r="F147" s="268"/>
      <c r="G147" s="268"/>
      <c r="H147" s="268"/>
      <c r="I147" s="268"/>
      <c r="J147" s="172"/>
      <c r="K147" s="172"/>
      <c r="L147" s="109" t="str">
        <f t="shared" si="210"/>
        <v/>
      </c>
      <c r="M147" s="178" t="s">
        <v>126</v>
      </c>
      <c r="N147" s="178">
        <v>3</v>
      </c>
      <c r="O147" s="109" t="str">
        <f t="shared" si="211"/>
        <v>公斤</v>
      </c>
      <c r="P147" s="172" t="s">
        <v>130</v>
      </c>
      <c r="Q147" s="172">
        <v>4</v>
      </c>
      <c r="R147" s="109" t="str">
        <f t="shared" si="212"/>
        <v>公斤</v>
      </c>
      <c r="S147" s="119" t="s">
        <v>111</v>
      </c>
      <c r="T147" s="127">
        <v>0.05</v>
      </c>
      <c r="U147" s="109" t="str">
        <f t="shared" si="213"/>
        <v>公斤</v>
      </c>
      <c r="V147" s="181" t="s">
        <v>140</v>
      </c>
      <c r="W147" s="181">
        <v>3</v>
      </c>
      <c r="X147" s="109" t="str">
        <f t="shared" si="214"/>
        <v>公斤</v>
      </c>
      <c r="Y147" s="70"/>
      <c r="Z147" s="172"/>
      <c r="AA147" s="132"/>
      <c r="AB147" s="130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62"/>
      <c r="AR147" s="62"/>
      <c r="AS147" s="62"/>
      <c r="AT147" s="62"/>
      <c r="AU147" s="62"/>
      <c r="AV147" s="62"/>
      <c r="AW147" s="62"/>
    </row>
    <row r="148" spans="1:49" ht="16.5">
      <c r="A148" s="168"/>
      <c r="B148" s="270"/>
      <c r="C148" s="270"/>
      <c r="D148" s="270"/>
      <c r="E148" s="270"/>
      <c r="F148" s="270"/>
      <c r="G148" s="270"/>
      <c r="H148" s="270"/>
      <c r="I148" s="270"/>
      <c r="J148" s="172"/>
      <c r="K148" s="172"/>
      <c r="L148" s="109" t="str">
        <f t="shared" si="210"/>
        <v/>
      </c>
      <c r="M148" s="178" t="s">
        <v>138</v>
      </c>
      <c r="N148" s="178">
        <v>3</v>
      </c>
      <c r="O148" s="109" t="str">
        <f t="shared" si="211"/>
        <v>公斤</v>
      </c>
      <c r="P148" s="172" t="s">
        <v>134</v>
      </c>
      <c r="Q148" s="172">
        <v>0.05</v>
      </c>
      <c r="R148" s="109" t="str">
        <f t="shared" si="212"/>
        <v>公斤</v>
      </c>
      <c r="S148" s="119"/>
      <c r="T148" s="119"/>
      <c r="U148" s="109" t="str">
        <f t="shared" si="213"/>
        <v/>
      </c>
      <c r="V148" s="172" t="s">
        <v>139</v>
      </c>
      <c r="W148" s="172">
        <v>0.1</v>
      </c>
      <c r="X148" s="109" t="str">
        <f t="shared" si="214"/>
        <v>公斤</v>
      </c>
      <c r="Y148" s="70"/>
      <c r="Z148" s="172"/>
      <c r="AA148" s="132"/>
      <c r="AB148" s="130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62"/>
      <c r="AR148" s="62"/>
      <c r="AS148" s="62"/>
      <c r="AT148" s="62"/>
      <c r="AU148" s="62"/>
      <c r="AV148" s="62"/>
      <c r="AW148" s="62"/>
    </row>
    <row r="149" spans="1:49" ht="16.5">
      <c r="A149" s="168"/>
      <c r="B149" s="270"/>
      <c r="C149" s="270"/>
      <c r="D149" s="270"/>
      <c r="E149" s="270"/>
      <c r="F149" s="270"/>
      <c r="G149" s="270"/>
      <c r="H149" s="270"/>
      <c r="I149" s="270"/>
      <c r="J149" s="172"/>
      <c r="K149" s="172"/>
      <c r="L149" s="109" t="str">
        <f t="shared" si="210"/>
        <v/>
      </c>
      <c r="M149" s="178" t="s">
        <v>127</v>
      </c>
      <c r="N149" s="178">
        <v>0.05</v>
      </c>
      <c r="O149" s="109" t="str">
        <f t="shared" si="211"/>
        <v>公斤</v>
      </c>
      <c r="P149" s="172" t="s">
        <v>127</v>
      </c>
      <c r="Q149" s="178">
        <v>0.05</v>
      </c>
      <c r="R149" s="109" t="str">
        <f t="shared" si="212"/>
        <v>公斤</v>
      </c>
      <c r="S149" s="119"/>
      <c r="T149" s="119"/>
      <c r="U149" s="109" t="str">
        <f t="shared" si="213"/>
        <v/>
      </c>
      <c r="V149" s="172" t="s">
        <v>143</v>
      </c>
      <c r="W149" s="172"/>
      <c r="X149" s="109" t="str">
        <f t="shared" si="214"/>
        <v/>
      </c>
      <c r="Y149" s="70"/>
      <c r="Z149" s="172"/>
      <c r="AA149" s="132"/>
      <c r="AB149" s="130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62"/>
      <c r="AR149" s="62"/>
      <c r="AS149" s="62"/>
      <c r="AT149" s="62"/>
      <c r="AU149" s="62"/>
      <c r="AV149" s="62"/>
      <c r="AW149" s="62"/>
    </row>
    <row r="150" spans="1:49" ht="16.5">
      <c r="A150" s="168"/>
      <c r="B150" s="270"/>
      <c r="C150" s="270"/>
      <c r="D150" s="270"/>
      <c r="E150" s="270"/>
      <c r="F150" s="270"/>
      <c r="G150" s="270"/>
      <c r="H150" s="270"/>
      <c r="I150" s="270"/>
      <c r="J150" s="172"/>
      <c r="K150" s="172"/>
      <c r="L150" s="109" t="str">
        <f t="shared" si="210"/>
        <v/>
      </c>
      <c r="M150" s="178"/>
      <c r="N150" s="178"/>
      <c r="O150" s="109" t="str">
        <f t="shared" si="211"/>
        <v/>
      </c>
      <c r="P150" s="172"/>
      <c r="Q150" s="172"/>
      <c r="R150" s="109" t="str">
        <f t="shared" si="212"/>
        <v/>
      </c>
      <c r="S150" s="119"/>
      <c r="T150" s="119"/>
      <c r="U150" s="109" t="str">
        <f t="shared" si="213"/>
        <v/>
      </c>
      <c r="V150" s="172"/>
      <c r="W150" s="172"/>
      <c r="X150" s="109" t="str">
        <f t="shared" si="214"/>
        <v/>
      </c>
      <c r="Y150" s="70"/>
      <c r="Z150" s="172"/>
      <c r="AA150" s="132"/>
      <c r="AB150" s="130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69"/>
      <c r="B151" s="273"/>
      <c r="C151" s="273"/>
      <c r="D151" s="273"/>
      <c r="E151" s="273"/>
      <c r="F151" s="273"/>
      <c r="G151" s="273"/>
      <c r="H151" s="273"/>
      <c r="I151" s="273"/>
      <c r="J151" s="173"/>
      <c r="K151" s="173"/>
      <c r="L151" s="109" t="str">
        <f t="shared" si="210"/>
        <v/>
      </c>
      <c r="M151" s="173"/>
      <c r="N151" s="173"/>
      <c r="O151" s="109" t="str">
        <f t="shared" si="211"/>
        <v/>
      </c>
      <c r="P151" s="173"/>
      <c r="Q151" s="173"/>
      <c r="R151" s="109" t="str">
        <f t="shared" si="212"/>
        <v/>
      </c>
      <c r="S151" s="125"/>
      <c r="T151" s="125"/>
      <c r="U151" s="109" t="str">
        <f t="shared" si="213"/>
        <v/>
      </c>
      <c r="V151" s="173"/>
      <c r="W151" s="173"/>
      <c r="X151" s="109" t="str">
        <f t="shared" si="214"/>
        <v/>
      </c>
      <c r="Y151" s="93"/>
      <c r="Z151" s="173"/>
      <c r="AA151" s="132"/>
      <c r="AB151" s="131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62"/>
      <c r="AR151" s="62"/>
      <c r="AS151" s="62"/>
      <c r="AT151" s="62"/>
      <c r="AU151" s="62"/>
      <c r="AV151" s="62"/>
      <c r="AW151" s="62"/>
    </row>
    <row r="152" spans="1:49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26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48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48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48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48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48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48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6"/>
      <c r="C594" s="86"/>
      <c r="D594" s="86"/>
      <c r="E594" s="86"/>
      <c r="F594" s="86"/>
      <c r="G594" s="86"/>
      <c r="H594" s="86"/>
      <c r="I594" s="8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6"/>
      <c r="C595" s="86"/>
      <c r="D595" s="86"/>
      <c r="E595" s="86"/>
      <c r="F595" s="86"/>
      <c r="G595" s="86"/>
      <c r="H595" s="86"/>
      <c r="I595" s="8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6"/>
      <c r="C596" s="86"/>
      <c r="D596" s="86"/>
      <c r="E596" s="86"/>
      <c r="F596" s="86"/>
      <c r="G596" s="86"/>
      <c r="H596" s="86"/>
      <c r="I596" s="8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6"/>
      <c r="C597" s="86"/>
      <c r="D597" s="86"/>
      <c r="E597" s="86"/>
      <c r="F597" s="86"/>
      <c r="G597" s="86"/>
      <c r="H597" s="86"/>
      <c r="I597" s="8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6"/>
      <c r="C598" s="86"/>
      <c r="D598" s="86"/>
      <c r="E598" s="86"/>
      <c r="F598" s="86"/>
      <c r="G598" s="86"/>
      <c r="H598" s="86"/>
      <c r="I598" s="8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6"/>
      <c r="C599" s="86"/>
      <c r="D599" s="86"/>
      <c r="E599" s="86"/>
      <c r="F599" s="86"/>
      <c r="G599" s="86"/>
      <c r="H599" s="86"/>
      <c r="I599" s="8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6"/>
      <c r="C600" s="86"/>
      <c r="D600" s="86"/>
      <c r="E600" s="86"/>
      <c r="F600" s="86"/>
      <c r="G600" s="86"/>
      <c r="H600" s="86"/>
      <c r="I600" s="8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6"/>
      <c r="C601" s="86"/>
      <c r="D601" s="86"/>
      <c r="E601" s="86"/>
      <c r="F601" s="86"/>
      <c r="G601" s="86"/>
      <c r="H601" s="86"/>
      <c r="I601" s="8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6"/>
      <c r="C602" s="86"/>
      <c r="D602" s="86"/>
      <c r="E602" s="86"/>
      <c r="F602" s="86"/>
      <c r="G602" s="86"/>
      <c r="H602" s="86"/>
      <c r="I602" s="8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6"/>
      <c r="C603" s="86"/>
      <c r="D603" s="86"/>
      <c r="E603" s="86"/>
      <c r="F603" s="86"/>
      <c r="G603" s="86"/>
      <c r="H603" s="86"/>
      <c r="I603" s="8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6"/>
      <c r="C604" s="86"/>
      <c r="D604" s="86"/>
      <c r="E604" s="86"/>
      <c r="F604" s="86"/>
      <c r="G604" s="86"/>
      <c r="H604" s="86"/>
      <c r="I604" s="8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6"/>
      <c r="C605" s="86"/>
      <c r="D605" s="86"/>
      <c r="E605" s="86"/>
      <c r="F605" s="86"/>
      <c r="G605" s="86"/>
      <c r="H605" s="86"/>
      <c r="I605" s="8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6"/>
      <c r="C606" s="86"/>
      <c r="D606" s="86"/>
      <c r="E606" s="86"/>
      <c r="F606" s="86"/>
      <c r="G606" s="86"/>
      <c r="H606" s="86"/>
      <c r="I606" s="8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6"/>
      <c r="C607" s="86"/>
      <c r="D607" s="86"/>
      <c r="E607" s="86"/>
      <c r="F607" s="86"/>
      <c r="G607" s="86"/>
      <c r="H607" s="86"/>
      <c r="I607" s="8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6"/>
      <c r="C608" s="86"/>
      <c r="D608" s="86"/>
      <c r="E608" s="86"/>
      <c r="F608" s="86"/>
      <c r="G608" s="86"/>
      <c r="H608" s="86"/>
      <c r="I608" s="8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6"/>
      <c r="C609" s="86"/>
      <c r="D609" s="86"/>
      <c r="E609" s="86"/>
      <c r="F609" s="86"/>
      <c r="G609" s="86"/>
      <c r="H609" s="86"/>
      <c r="I609" s="8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6"/>
      <c r="C610" s="86"/>
      <c r="D610" s="86"/>
      <c r="E610" s="86"/>
      <c r="F610" s="86"/>
      <c r="G610" s="86"/>
      <c r="H610" s="86"/>
      <c r="I610" s="8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6"/>
      <c r="C611" s="86"/>
      <c r="D611" s="86"/>
      <c r="E611" s="86"/>
      <c r="F611" s="86"/>
      <c r="G611" s="86"/>
      <c r="H611" s="86"/>
      <c r="I611" s="8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6"/>
      <c r="C612" s="86"/>
      <c r="D612" s="86"/>
      <c r="E612" s="86"/>
      <c r="F612" s="86"/>
      <c r="G612" s="86"/>
      <c r="H612" s="86"/>
      <c r="I612" s="8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6"/>
      <c r="C613" s="86"/>
      <c r="D613" s="86"/>
      <c r="E613" s="86"/>
      <c r="F613" s="86"/>
      <c r="G613" s="86"/>
      <c r="H613" s="86"/>
      <c r="I613" s="8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6"/>
      <c r="C614" s="86"/>
      <c r="D614" s="86"/>
      <c r="E614" s="86"/>
      <c r="F614" s="86"/>
      <c r="G614" s="86"/>
      <c r="H614" s="86"/>
      <c r="I614" s="8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6"/>
      <c r="C615" s="86"/>
      <c r="D615" s="86"/>
      <c r="E615" s="86"/>
      <c r="F615" s="86"/>
      <c r="G615" s="86"/>
      <c r="H615" s="86"/>
      <c r="I615" s="8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6"/>
      <c r="C616" s="86"/>
      <c r="D616" s="86"/>
      <c r="E616" s="86"/>
      <c r="F616" s="86"/>
      <c r="G616" s="86"/>
      <c r="H616" s="86"/>
      <c r="I616" s="8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6"/>
      <c r="C617" s="86"/>
      <c r="D617" s="86"/>
      <c r="E617" s="86"/>
      <c r="F617" s="86"/>
      <c r="G617" s="86"/>
      <c r="H617" s="86"/>
      <c r="I617" s="8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6"/>
      <c r="C618" s="86"/>
      <c r="D618" s="86"/>
      <c r="E618" s="86"/>
      <c r="F618" s="86"/>
      <c r="G618" s="86"/>
      <c r="H618" s="86"/>
      <c r="I618" s="8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6"/>
      <c r="C619" s="86"/>
      <c r="D619" s="86"/>
      <c r="E619" s="86"/>
      <c r="F619" s="86"/>
      <c r="G619" s="86"/>
      <c r="H619" s="86"/>
      <c r="I619" s="8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6"/>
      <c r="C620" s="86"/>
      <c r="D620" s="86"/>
      <c r="E620" s="86"/>
      <c r="F620" s="86"/>
      <c r="G620" s="86"/>
      <c r="H620" s="86"/>
      <c r="I620" s="8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6"/>
      <c r="C621" s="86"/>
      <c r="D621" s="86"/>
      <c r="E621" s="86"/>
      <c r="F621" s="86"/>
      <c r="G621" s="86"/>
      <c r="H621" s="86"/>
      <c r="I621" s="8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6"/>
      <c r="C622" s="86"/>
      <c r="D622" s="86"/>
      <c r="E622" s="86"/>
      <c r="F622" s="86"/>
      <c r="G622" s="86"/>
      <c r="H622" s="86"/>
      <c r="I622" s="8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6"/>
      <c r="C623" s="86"/>
      <c r="D623" s="86"/>
      <c r="E623" s="86"/>
      <c r="F623" s="86"/>
      <c r="G623" s="86"/>
      <c r="H623" s="86"/>
      <c r="I623" s="8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6"/>
      <c r="C624" s="86"/>
      <c r="D624" s="86"/>
      <c r="E624" s="86"/>
      <c r="F624" s="86"/>
      <c r="G624" s="86"/>
      <c r="H624" s="86"/>
      <c r="I624" s="8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6"/>
      <c r="C625" s="86"/>
      <c r="D625" s="86"/>
      <c r="E625" s="86"/>
      <c r="F625" s="86"/>
      <c r="G625" s="86"/>
      <c r="H625" s="86"/>
      <c r="I625" s="8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6"/>
      <c r="C626" s="86"/>
      <c r="D626" s="86"/>
      <c r="E626" s="86"/>
      <c r="F626" s="86"/>
      <c r="G626" s="86"/>
      <c r="H626" s="86"/>
      <c r="I626" s="8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6"/>
      <c r="C627" s="86"/>
      <c r="D627" s="86"/>
      <c r="E627" s="86"/>
      <c r="F627" s="86"/>
      <c r="G627" s="86"/>
      <c r="H627" s="86"/>
      <c r="I627" s="8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6"/>
      <c r="C628" s="86"/>
      <c r="D628" s="86"/>
      <c r="E628" s="86"/>
      <c r="F628" s="86"/>
      <c r="G628" s="86"/>
      <c r="H628" s="86"/>
      <c r="I628" s="8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6"/>
      <c r="C629" s="86"/>
      <c r="D629" s="86"/>
      <c r="E629" s="86"/>
      <c r="F629" s="86"/>
      <c r="G629" s="86"/>
      <c r="H629" s="86"/>
      <c r="I629" s="8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6"/>
      <c r="C630" s="86"/>
      <c r="D630" s="86"/>
      <c r="E630" s="86"/>
      <c r="F630" s="86"/>
      <c r="G630" s="86"/>
      <c r="H630" s="86"/>
      <c r="I630" s="8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6"/>
      <c r="C631" s="86"/>
      <c r="D631" s="86"/>
      <c r="E631" s="86"/>
      <c r="F631" s="86"/>
      <c r="G631" s="86"/>
      <c r="H631" s="86"/>
      <c r="I631" s="8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6"/>
      <c r="C632" s="86"/>
      <c r="D632" s="86"/>
      <c r="E632" s="86"/>
      <c r="F632" s="86"/>
      <c r="G632" s="86"/>
      <c r="H632" s="86"/>
      <c r="I632" s="8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6"/>
      <c r="C633" s="86"/>
      <c r="D633" s="86"/>
      <c r="E633" s="86"/>
      <c r="F633" s="86"/>
      <c r="G633" s="86"/>
      <c r="H633" s="86"/>
      <c r="I633" s="8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6"/>
      <c r="C634" s="86"/>
      <c r="D634" s="86"/>
      <c r="E634" s="86"/>
      <c r="F634" s="86"/>
      <c r="G634" s="86"/>
      <c r="H634" s="86"/>
      <c r="I634" s="8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6"/>
      <c r="C635" s="86"/>
      <c r="D635" s="86"/>
      <c r="E635" s="86"/>
      <c r="F635" s="86"/>
      <c r="G635" s="86"/>
      <c r="H635" s="86"/>
      <c r="I635" s="8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6"/>
      <c r="C636" s="86"/>
      <c r="D636" s="86"/>
      <c r="E636" s="86"/>
      <c r="F636" s="86"/>
      <c r="G636" s="86"/>
      <c r="H636" s="86"/>
      <c r="I636" s="8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6"/>
      <c r="C637" s="86"/>
      <c r="D637" s="86"/>
      <c r="E637" s="86"/>
      <c r="F637" s="86"/>
      <c r="G637" s="86"/>
      <c r="H637" s="86"/>
      <c r="I637" s="8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6"/>
      <c r="C638" s="86"/>
      <c r="D638" s="86"/>
      <c r="E638" s="86"/>
      <c r="F638" s="86"/>
      <c r="G638" s="86"/>
      <c r="H638" s="86"/>
      <c r="I638" s="8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6"/>
      <c r="C639" s="86"/>
      <c r="D639" s="86"/>
      <c r="E639" s="86"/>
      <c r="F639" s="86"/>
      <c r="G639" s="86"/>
      <c r="H639" s="86"/>
      <c r="I639" s="8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6"/>
      <c r="C640" s="86"/>
      <c r="D640" s="86"/>
      <c r="E640" s="86"/>
      <c r="F640" s="86"/>
      <c r="G640" s="86"/>
      <c r="H640" s="86"/>
      <c r="I640" s="8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6"/>
      <c r="C641" s="86"/>
      <c r="D641" s="86"/>
      <c r="E641" s="86"/>
      <c r="F641" s="86"/>
      <c r="G641" s="86"/>
      <c r="H641" s="86"/>
      <c r="I641" s="8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6"/>
      <c r="C642" s="86"/>
      <c r="D642" s="86"/>
      <c r="E642" s="86"/>
      <c r="F642" s="86"/>
      <c r="G642" s="86"/>
      <c r="H642" s="86"/>
      <c r="I642" s="8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</sheetData>
  <mergeCells count="18">
    <mergeCell ref="V75:W75"/>
    <mergeCell ref="V145:W145"/>
    <mergeCell ref="Z5:AA5"/>
    <mergeCell ref="J75:K75"/>
    <mergeCell ref="J145:K145"/>
    <mergeCell ref="M82:N82"/>
    <mergeCell ref="M89:N89"/>
    <mergeCell ref="P138:Q138"/>
    <mergeCell ref="P145:Q145"/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80" fitToHeight="0" orientation="portrait" r:id="rId1"/>
  <rowBreaks count="3" manualBreakCount="3">
    <brk id="46" max="28" man="1"/>
    <brk id="81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="85" zoomScaleNormal="85" workbookViewId="0">
      <pane ySplit="4" topLeftCell="A7" activePane="bottomLeft" state="frozen"/>
      <selection pane="bottomLeft" activeCell="H24" sqref="H24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308" t="s">
        <v>332</v>
      </c>
      <c r="B1" s="309"/>
      <c r="C1" s="309"/>
      <c r="D1" s="309"/>
      <c r="E1" s="310" t="s">
        <v>103</v>
      </c>
      <c r="F1" s="310"/>
      <c r="G1" s="271" t="s">
        <v>331</v>
      </c>
      <c r="H1" s="271" t="s">
        <v>457</v>
      </c>
      <c r="I1" s="309" t="s">
        <v>155</v>
      </c>
      <c r="J1" s="309"/>
      <c r="K1" s="309" t="s">
        <v>96</v>
      </c>
      <c r="L1" s="309"/>
      <c r="M1" s="309" t="s">
        <v>0</v>
      </c>
      <c r="N1" s="311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98" t="s">
        <v>97</v>
      </c>
      <c r="B3" s="300" t="s">
        <v>98</v>
      </c>
      <c r="C3" s="300" t="s">
        <v>69</v>
      </c>
      <c r="D3" s="302" t="s">
        <v>75</v>
      </c>
      <c r="E3" s="300" t="s">
        <v>70</v>
      </c>
      <c r="F3" s="304" t="s">
        <v>76</v>
      </c>
      <c r="G3" s="300" t="s">
        <v>71</v>
      </c>
      <c r="H3" s="304" t="s">
        <v>77</v>
      </c>
      <c r="I3" s="300" t="s">
        <v>73</v>
      </c>
      <c r="J3" s="304" t="s">
        <v>78</v>
      </c>
      <c r="K3" s="300" t="s">
        <v>74</v>
      </c>
      <c r="L3" s="304" t="s">
        <v>79</v>
      </c>
      <c r="M3" s="300" t="s">
        <v>99</v>
      </c>
      <c r="N3" s="306" t="s">
        <v>100</v>
      </c>
      <c r="O3" s="295" t="s">
        <v>95</v>
      </c>
      <c r="P3" s="296"/>
      <c r="Q3" s="296"/>
      <c r="R3" s="296"/>
      <c r="S3" s="296"/>
      <c r="T3" s="296"/>
      <c r="U3" s="297"/>
    </row>
    <row r="4" spans="1:21" ht="15.75" customHeight="1" thickBot="1">
      <c r="A4" s="299"/>
      <c r="B4" s="301"/>
      <c r="C4" s="301"/>
      <c r="D4" s="303"/>
      <c r="E4" s="301"/>
      <c r="F4" s="305"/>
      <c r="G4" s="301"/>
      <c r="H4" s="305"/>
      <c r="I4" s="301"/>
      <c r="J4" s="305"/>
      <c r="K4" s="301"/>
      <c r="L4" s="305"/>
      <c r="M4" s="301"/>
      <c r="N4" s="307"/>
      <c r="O4" s="158" t="s">
        <v>80</v>
      </c>
      <c r="P4" s="159" t="s">
        <v>81</v>
      </c>
      <c r="Q4" s="159" t="s">
        <v>82</v>
      </c>
      <c r="R4" s="159" t="s">
        <v>83</v>
      </c>
      <c r="S4" s="159" t="s">
        <v>84</v>
      </c>
      <c r="T4" s="159" t="s">
        <v>85</v>
      </c>
      <c r="U4" s="160" t="s">
        <v>86</v>
      </c>
    </row>
    <row r="5" spans="1:21" ht="18.75" customHeight="1" thickBot="1">
      <c r="A5" s="224">
        <v>45534</v>
      </c>
      <c r="B5" s="225" t="str">
        <f>'偏鄉國小(葷)'!AB5</f>
        <v>A5</v>
      </c>
      <c r="C5" s="225" t="str">
        <f>'偏鄉國小(葷)'!AC5</f>
        <v>紅藜飯</v>
      </c>
      <c r="D5" s="226" t="str">
        <f>'偏鄉國小(葷)'!AD5</f>
        <v xml:space="preserve">米 紅藜    </v>
      </c>
      <c r="E5" s="225" t="str">
        <f>'偏鄉國小(葷)'!AE5</f>
        <v>堅果蔥燒雞</v>
      </c>
      <c r="F5" s="226" t="str">
        <f>'偏鄉國小(葷)'!AF5</f>
        <v xml:space="preserve">肉雞 時蔬 腰果 南瓜子 紅蔥頭 </v>
      </c>
      <c r="G5" s="225" t="str">
        <f>'偏鄉國小(葷)'!AG5</f>
        <v>關東煮</v>
      </c>
      <c r="H5" s="226" t="str">
        <f>'偏鄉國小(葷)'!AH5</f>
        <v xml:space="preserve">黑輪 白蘿蔔 玉米 柴魚片 胡蘿蔔 </v>
      </c>
      <c r="I5" s="225" t="str">
        <f>'偏鄉國小(葷)'!AK5</f>
        <v>時蔬</v>
      </c>
      <c r="J5" s="226" t="str">
        <f>'偏鄉國小(葷)'!AL5</f>
        <v xml:space="preserve">時蔬 大蒜    </v>
      </c>
      <c r="K5" s="225" t="str">
        <f>'偏鄉國小(葷)'!AM5</f>
        <v>時瓜湯</v>
      </c>
      <c r="L5" s="226" t="str">
        <f>'偏鄉國小(葷)'!AN5</f>
        <v xml:space="preserve">時瓜 大骨 胡蘿蔔 薑  </v>
      </c>
      <c r="M5" s="225" t="str">
        <f>'偏鄉國小(葷)'!AO5</f>
        <v>點心</v>
      </c>
      <c r="N5" s="225">
        <f>'偏鄉國小(葷)'!AP5</f>
        <v>0</v>
      </c>
      <c r="O5" s="225">
        <f>'偏鄉國小(葷)'!AQ5</f>
        <v>6.4</v>
      </c>
      <c r="P5" s="225">
        <f>'偏鄉國小(葷)'!AR5</f>
        <v>2.2000000000000002</v>
      </c>
      <c r="Q5" s="225">
        <f>'偏鄉國小(葷)'!AS5</f>
        <v>1.8</v>
      </c>
      <c r="R5" s="225">
        <f>'偏鄉國小(葷)'!AT5</f>
        <v>0</v>
      </c>
      <c r="S5" s="225">
        <f>'偏鄉國小(葷)'!AU5</f>
        <v>0</v>
      </c>
      <c r="T5" s="225">
        <f>'偏鄉國小(葷)'!AV5</f>
        <v>2.6</v>
      </c>
      <c r="U5" s="227">
        <f>'偏鄉國小(葷)'!AW5</f>
        <v>782.7</v>
      </c>
    </row>
    <row r="6" spans="1:21" ht="18.75" customHeight="1">
      <c r="A6" s="80">
        <f>A5+3</f>
        <v>45537</v>
      </c>
      <c r="B6" s="52" t="str">
        <f>'偏鄉國小(葷)'!AB12</f>
        <v>B1</v>
      </c>
      <c r="C6" s="52" t="str">
        <f>'偏鄉國小(葷)'!AC12</f>
        <v>白米飯</v>
      </c>
      <c r="D6" s="71" t="str">
        <f>'偏鄉國小(葷)'!AD12</f>
        <v xml:space="preserve">米     </v>
      </c>
      <c r="E6" s="52" t="str">
        <f>'偏鄉國小(葷)'!AE12</f>
        <v>後山鹹豬肉</v>
      </c>
      <c r="F6" s="71" t="str">
        <f>'偏鄉國小(葷)'!AF12</f>
        <v xml:space="preserve">豬後腿肉 洋蔥 胡蘿蔔 大蒜 鹹豬肉粉 </v>
      </c>
      <c r="G6" s="52" t="str">
        <f>'偏鄉國小(葷)'!AG12</f>
        <v>蛋香白菜</v>
      </c>
      <c r="H6" s="71" t="str">
        <f>'偏鄉國小(葷)'!AH12</f>
        <v xml:space="preserve">雞蛋 結球白菜 胡蘿蔔 大蒜  </v>
      </c>
      <c r="I6" s="52" t="str">
        <f>'偏鄉國小(葷)'!AK12</f>
        <v>時蔬</v>
      </c>
      <c r="J6" s="71" t="str">
        <f>'偏鄉國小(葷)'!AL12</f>
        <v xml:space="preserve">時蔬 大蒜    </v>
      </c>
      <c r="K6" s="52" t="str">
        <f>'偏鄉國小(葷)'!AM12</f>
        <v>時蔬大骨湯</v>
      </c>
      <c r="L6" s="71" t="str">
        <f>'偏鄉國小(葷)'!AN12</f>
        <v xml:space="preserve">時蔬 大骨 薑 枸杞  </v>
      </c>
      <c r="M6" s="52" t="str">
        <f>'偏鄉國小(葷)'!AO12</f>
        <v>點心</v>
      </c>
      <c r="N6" s="52">
        <f>'偏鄉國小(葷)'!AP12</f>
        <v>0</v>
      </c>
      <c r="O6" s="52">
        <f>'偏鄉國小(葷)'!AQ12</f>
        <v>5</v>
      </c>
      <c r="P6" s="52">
        <f>'偏鄉國小(葷)'!AR12</f>
        <v>2.1</v>
      </c>
      <c r="Q6" s="52">
        <f>'偏鄉國小(葷)'!AS12</f>
        <v>2</v>
      </c>
      <c r="R6" s="52">
        <f>'偏鄉國小(葷)'!AT12</f>
        <v>0</v>
      </c>
      <c r="S6" s="52">
        <f>'偏鄉國小(葷)'!AU12</f>
        <v>0</v>
      </c>
      <c r="T6" s="52">
        <f>'偏鄉國小(葷)'!AV12</f>
        <v>2.2000000000000002</v>
      </c>
      <c r="U6" s="88">
        <f>'偏鄉國小(葷)'!AW12</f>
        <v>658.5</v>
      </c>
    </row>
    <row r="7" spans="1:21" ht="18.75" customHeight="1">
      <c r="A7" s="81">
        <f t="shared" ref="A7:A24" si="0">A6+1</f>
        <v>45538</v>
      </c>
      <c r="B7" s="67" t="str">
        <f>'偏鄉國小(葷)'!AB19</f>
        <v>B2</v>
      </c>
      <c r="C7" s="67" t="str">
        <f>'偏鄉國小(葷)'!AC19</f>
        <v>糙米飯</v>
      </c>
      <c r="D7" s="72" t="str">
        <f>'偏鄉國小(葷)'!AD19</f>
        <v xml:space="preserve">米 糙米    </v>
      </c>
      <c r="E7" s="67" t="str">
        <f>'偏鄉國小(葷)'!AE19</f>
        <v>香滷雞翅</v>
      </c>
      <c r="F7" s="72" t="str">
        <f>'偏鄉國小(葷)'!AF19</f>
        <v xml:space="preserve">三節翅 滷包    </v>
      </c>
      <c r="G7" s="67" t="str">
        <f>'偏鄉國小(葷)'!AG19</f>
        <v>茄汁凍腐</v>
      </c>
      <c r="H7" s="72" t="str">
        <f>'偏鄉國小(葷)'!AH19</f>
        <v xml:space="preserve">凍豆腐 洋蔥 番茄糊 蕃茄醬  </v>
      </c>
      <c r="I7" s="67" t="str">
        <f>'偏鄉國小(葷)'!AK19</f>
        <v>時蔬</v>
      </c>
      <c r="J7" s="72" t="str">
        <f>'偏鄉國小(葷)'!AL19</f>
        <v xml:space="preserve">時蔬 大蒜    </v>
      </c>
      <c r="K7" s="67" t="str">
        <f>'偏鄉國小(葷)'!AM19</f>
        <v>味噌海芽湯</v>
      </c>
      <c r="L7" s="72" t="str">
        <f>'偏鄉國小(葷)'!AN19</f>
        <v xml:space="preserve">乾裙帶菜 味噌 高麗菜 薑  </v>
      </c>
      <c r="M7" s="67" t="str">
        <f>'偏鄉國小(葷)'!AO19</f>
        <v>點心</v>
      </c>
      <c r="N7" s="67">
        <f>'偏鄉國小(葷)'!AP19</f>
        <v>0</v>
      </c>
      <c r="O7" s="67">
        <f>'偏鄉國小(葷)'!AQ19</f>
        <v>5</v>
      </c>
      <c r="P7" s="67">
        <f>'偏鄉國小(葷)'!AR19</f>
        <v>2.2999999999999998</v>
      </c>
      <c r="Q7" s="67">
        <f>'偏鄉國小(葷)'!AS19</f>
        <v>1.5</v>
      </c>
      <c r="R7" s="67">
        <f>'偏鄉國小(葷)'!AT19</f>
        <v>0</v>
      </c>
      <c r="S7" s="67">
        <f>'偏鄉國小(葷)'!AU19</f>
        <v>0</v>
      </c>
      <c r="T7" s="67">
        <f>'偏鄉國小(葷)'!AV19</f>
        <v>3.1</v>
      </c>
      <c r="U7" s="89">
        <f>'偏鄉國小(葷)'!AW19</f>
        <v>722.1</v>
      </c>
    </row>
    <row r="8" spans="1:21" ht="18.75" customHeight="1">
      <c r="A8" s="81">
        <f>A7+1</f>
        <v>45539</v>
      </c>
      <c r="B8" s="67" t="str">
        <f>'偏鄉國小(葷)'!AB26</f>
        <v>B3</v>
      </c>
      <c r="C8" s="67" t="str">
        <f>'偏鄉國小(葷)'!AC26</f>
        <v>越式特餐</v>
      </c>
      <c r="D8" s="72" t="str">
        <f>'偏鄉國小(葷)'!AD26</f>
        <v xml:space="preserve">米粉     </v>
      </c>
      <c r="E8" s="67" t="str">
        <f>'偏鄉國小(葷)'!AE26</f>
        <v>特餐配料</v>
      </c>
      <c r="F8" s="72" t="str">
        <f>'偏鄉國小(葷)'!AF26</f>
        <v xml:space="preserve">豬後腿肉 甘藍 大蒜 九層塔  </v>
      </c>
      <c r="G8" s="67" t="str">
        <f>'偏鄉國小(葷)'!AG26</f>
        <v>肉絲豆芽</v>
      </c>
      <c r="H8" s="72" t="str">
        <f>'偏鄉國小(葷)'!AH26</f>
        <v xml:space="preserve">綠豆芽 豬後腿肉 大蒜   </v>
      </c>
      <c r="I8" s="67" t="str">
        <f>'偏鄉國小(葷)'!AK26</f>
        <v>時蔬</v>
      </c>
      <c r="J8" s="72" t="str">
        <f>'偏鄉國小(葷)'!AL26</f>
        <v xml:space="preserve">時蔬 大蒜    </v>
      </c>
      <c r="K8" s="67" t="str">
        <f>'偏鄉國小(葷)'!AM26</f>
        <v>越式湯底</v>
      </c>
      <c r="L8" s="72" t="str">
        <f>'偏鄉國小(葷)'!AN26</f>
        <v xml:space="preserve">白蘿蔔 胡蘿蔔 魚露 檸檬汁 南薑 </v>
      </c>
      <c r="M8" s="67" t="str">
        <f>'偏鄉國小(葷)'!AO26</f>
        <v>點心</v>
      </c>
      <c r="N8" s="67">
        <f>'偏鄉國小(葷)'!AP26</f>
        <v>0</v>
      </c>
      <c r="O8" s="67">
        <f>'偏鄉國小(葷)'!AQ26</f>
        <v>2</v>
      </c>
      <c r="P8" s="67">
        <f>'偏鄉國小(葷)'!AR26</f>
        <v>2.1</v>
      </c>
      <c r="Q8" s="67">
        <f>'偏鄉國小(葷)'!AS26</f>
        <v>2</v>
      </c>
      <c r="R8" s="67">
        <f>'偏鄉國小(葷)'!AT26</f>
        <v>0</v>
      </c>
      <c r="S8" s="67">
        <f>'偏鄉國小(葷)'!AU26</f>
        <v>0</v>
      </c>
      <c r="T8" s="67">
        <f>'偏鄉國小(葷)'!AV26</f>
        <v>2.2000000000000002</v>
      </c>
      <c r="U8" s="89">
        <f>'偏鄉國小(葷)'!AW26</f>
        <v>449.5</v>
      </c>
    </row>
    <row r="9" spans="1:21" ht="18.75" customHeight="1">
      <c r="A9" s="81">
        <f t="shared" si="0"/>
        <v>45540</v>
      </c>
      <c r="B9" s="67" t="str">
        <f>'偏鄉國小(葷)'!AB33</f>
        <v>B4</v>
      </c>
      <c r="C9" s="67" t="str">
        <f>'偏鄉國小(葷)'!AC33</f>
        <v>糙米飯</v>
      </c>
      <c r="D9" s="72" t="str">
        <f>'偏鄉國小(葷)'!AD33</f>
        <v xml:space="preserve">米 糙米    </v>
      </c>
      <c r="E9" s="67" t="str">
        <f>'偏鄉國小(葷)'!AE33</f>
        <v>沙茶魷魚</v>
      </c>
      <c r="F9" s="72" t="str">
        <f>'偏鄉國小(葷)'!AF33</f>
        <v>魷魚圈 豬後腿肉 脆筍 沙茶醬 胡蘿蔔 大蒜</v>
      </c>
      <c r="G9" s="67" t="str">
        <f>'偏鄉國小(葷)'!AG33</f>
        <v>螞蟻上樹</v>
      </c>
      <c r="H9" s="72" t="str">
        <f>'偏鄉國小(葷)'!AH33</f>
        <v xml:space="preserve">冬粉 豬絞肉 時蔬 胡蘿蔔 乾木耳 </v>
      </c>
      <c r="I9" s="67" t="str">
        <f>'偏鄉國小(葷)'!AK33</f>
        <v>時蔬</v>
      </c>
      <c r="J9" s="72" t="str">
        <f>'偏鄉國小(葷)'!AL33</f>
        <v xml:space="preserve">時蔬 大蒜    </v>
      </c>
      <c r="K9" s="67" t="str">
        <f>'偏鄉國小(葷)'!AM33</f>
        <v>銀耳甜湯</v>
      </c>
      <c r="L9" s="72" t="str">
        <f>'偏鄉國小(葷)'!AN33</f>
        <v xml:space="preserve">乾銀耳 紅砂糖 枸杞   </v>
      </c>
      <c r="M9" s="67" t="str">
        <f>'偏鄉國小(葷)'!AO33</f>
        <v>點心</v>
      </c>
      <c r="N9" s="67">
        <f>'偏鄉國小(葷)'!AP33</f>
        <v>0</v>
      </c>
      <c r="O9" s="67">
        <f>'偏鄉國小(葷)'!AQ33</f>
        <v>5.8</v>
      </c>
      <c r="P9" s="67">
        <f>'偏鄉國小(葷)'!AR33</f>
        <v>2.1</v>
      </c>
      <c r="Q9" s="67">
        <f>'偏鄉國小(葷)'!AS33</f>
        <v>2</v>
      </c>
      <c r="R9" s="67">
        <f>'偏鄉國小(葷)'!AT33</f>
        <v>0</v>
      </c>
      <c r="S9" s="67">
        <f>'偏鄉國小(葷)'!AU33</f>
        <v>0</v>
      </c>
      <c r="T9" s="67">
        <f>'偏鄉國小(葷)'!AV33</f>
        <v>2.2000000000000002</v>
      </c>
      <c r="U9" s="89">
        <f>'偏鄉國小(葷)'!AW33</f>
        <v>710.3</v>
      </c>
    </row>
    <row r="10" spans="1:21" ht="18.75" customHeight="1" thickBot="1">
      <c r="A10" s="82">
        <f>A9+1</f>
        <v>45541</v>
      </c>
      <c r="B10" s="68" t="str">
        <f>'偏鄉國小(葷)'!AB40</f>
        <v>B5</v>
      </c>
      <c r="C10" s="68" t="str">
        <f>'偏鄉國小(葷)'!AC40</f>
        <v>小米飯</v>
      </c>
      <c r="D10" s="73" t="str">
        <f>'偏鄉國小(葷)'!AD40</f>
        <v xml:space="preserve">米 小米    </v>
      </c>
      <c r="E10" s="68" t="str">
        <f>'偏鄉國小(葷)'!AE40</f>
        <v>京醬肉絲</v>
      </c>
      <c r="F10" s="73" t="str">
        <f>'偏鄉國小(葷)'!AF40</f>
        <v xml:space="preserve">豬後腿肉 時蔬 胡蘿蔔 甜麵醬  </v>
      </c>
      <c r="G10" s="68" t="str">
        <f>'偏鄉國小(葷)'!AG40</f>
        <v>田園花椰</v>
      </c>
      <c r="H10" s="73" t="str">
        <f>'偏鄉國小(葷)'!AH40</f>
        <v xml:space="preserve">冷凍花椰菜 豬後腿肉 馬鈴薯 胡蘿蔔 大蒜 </v>
      </c>
      <c r="I10" s="68" t="str">
        <f>'偏鄉國小(葷)'!AK40</f>
        <v>時蔬</v>
      </c>
      <c r="J10" s="73" t="str">
        <f>'偏鄉國小(葷)'!AL40</f>
        <v xml:space="preserve">時蔬 大蒜    </v>
      </c>
      <c r="K10" s="68" t="str">
        <f>'偏鄉國小(葷)'!AM40</f>
        <v>冬瓜大骨湯</v>
      </c>
      <c r="L10" s="73" t="str">
        <f>'偏鄉國小(葷)'!AN40</f>
        <v xml:space="preserve">冬瓜 大骨 薑   </v>
      </c>
      <c r="M10" s="68" t="str">
        <f>'偏鄉國小(葷)'!AO40</f>
        <v>點心</v>
      </c>
      <c r="N10" s="68" t="str">
        <f>'偏鄉國小(葷)'!AP40</f>
        <v>有機豆奶</v>
      </c>
      <c r="O10" s="68">
        <f>'偏鄉國小(葷)'!AQ40</f>
        <v>5.4</v>
      </c>
      <c r="P10" s="68">
        <f>'偏鄉國小(葷)'!AR40</f>
        <v>2.1</v>
      </c>
      <c r="Q10" s="68">
        <f>'偏鄉國小(葷)'!AS40</f>
        <v>2.1</v>
      </c>
      <c r="R10" s="68">
        <f>'偏鄉國小(葷)'!AT40</f>
        <v>0</v>
      </c>
      <c r="S10" s="68">
        <f>'偏鄉國小(葷)'!AU40</f>
        <v>0</v>
      </c>
      <c r="T10" s="68">
        <f>'偏鄉國小(葷)'!AV40</f>
        <v>2.1</v>
      </c>
      <c r="U10" s="90">
        <f>'偏鄉國小(葷)'!AW40</f>
        <v>682.5</v>
      </c>
    </row>
    <row r="11" spans="1:21" ht="18.75" customHeight="1">
      <c r="A11" s="80">
        <f t="shared" ref="A11" si="1">A10+3</f>
        <v>45544</v>
      </c>
      <c r="B11" s="52" t="str">
        <f>'偏鄉國小(葷)'!AB47</f>
        <v>C1</v>
      </c>
      <c r="C11" s="52" t="str">
        <f>'偏鄉國小(葷)'!AC47</f>
        <v>白米飯</v>
      </c>
      <c r="D11" s="71" t="str">
        <f>'偏鄉國小(葷)'!AD47</f>
        <v xml:space="preserve">米     </v>
      </c>
      <c r="E11" s="52" t="str">
        <f>'偏鄉國小(葷)'!AE47</f>
        <v>咖哩絞肉</v>
      </c>
      <c r="F11" s="71" t="str">
        <f>'偏鄉國小(葷)'!AF47</f>
        <v xml:space="preserve">豬絞肉 馬鈴薯 胡蘿蔔 洋蔥 咖哩粉 </v>
      </c>
      <c r="G11" s="52" t="str">
        <f>'偏鄉國小(葷)'!AG47</f>
        <v>蛋香玉菜</v>
      </c>
      <c r="H11" s="71" t="str">
        <f>'偏鄉國小(葷)'!AH47</f>
        <v xml:space="preserve">雞蛋 甘藍 大蒜   </v>
      </c>
      <c r="I11" s="52" t="str">
        <f>'偏鄉國小(葷)'!AK47</f>
        <v>時蔬</v>
      </c>
      <c r="J11" s="71" t="str">
        <f>'偏鄉國小(葷)'!AL47</f>
        <v xml:space="preserve">時蔬 大蒜    </v>
      </c>
      <c r="K11" s="52" t="str">
        <f>'偏鄉國小(葷)'!AM47</f>
        <v>羅宋湯</v>
      </c>
      <c r="L11" s="71" t="str">
        <f>'偏鄉國小(葷)'!AN47</f>
        <v xml:space="preserve">洋蔥 芹菜 大番茄 軟骨丁  </v>
      </c>
      <c r="M11" s="52" t="str">
        <f>'偏鄉國小(葷)'!AO47</f>
        <v>點心</v>
      </c>
      <c r="N11" s="52">
        <f>'偏鄉國小(葷)'!AP47</f>
        <v>0</v>
      </c>
      <c r="O11" s="52">
        <f>'偏鄉國小(葷)'!AQ47</f>
        <v>5.3</v>
      </c>
      <c r="P11" s="52">
        <f>'偏鄉國小(葷)'!AR47</f>
        <v>2.2000000000000002</v>
      </c>
      <c r="Q11" s="52">
        <f>'偏鄉國小(葷)'!AS47</f>
        <v>2</v>
      </c>
      <c r="R11" s="52">
        <f>'偏鄉國小(葷)'!AT47</f>
        <v>0</v>
      </c>
      <c r="S11" s="52">
        <f>'偏鄉國小(葷)'!AU47</f>
        <v>0</v>
      </c>
      <c r="T11" s="52">
        <f>'偏鄉國小(葷)'!AV47</f>
        <v>2.2999999999999998</v>
      </c>
      <c r="U11" s="88">
        <f>'偏鄉國小(葷)'!AW47</f>
        <v>693.1</v>
      </c>
    </row>
    <row r="12" spans="1:21" ht="18.75" customHeight="1">
      <c r="A12" s="81">
        <f t="shared" si="0"/>
        <v>45545</v>
      </c>
      <c r="B12" s="67" t="str">
        <f>'偏鄉國小(葷)'!AB54</f>
        <v>C2</v>
      </c>
      <c r="C12" s="67" t="str">
        <f>'偏鄉國小(葷)'!AC54</f>
        <v>糙米飯</v>
      </c>
      <c r="D12" s="72" t="str">
        <f>'偏鄉國小(葷)'!AD54</f>
        <v xml:space="preserve">米 糙米    </v>
      </c>
      <c r="E12" s="67" t="str">
        <f>'偏鄉國小(葷)'!AE54</f>
        <v>花瓜燒雞</v>
      </c>
      <c r="F12" s="72" t="str">
        <f>'偏鄉國小(葷)'!AF54</f>
        <v xml:space="preserve">肉雞 醃漬花胡瓜 胡蘿蔔 大蒜  </v>
      </c>
      <c r="G12" s="67" t="str">
        <f>'偏鄉國小(葷)'!AG54</f>
        <v>塔香鮑菇</v>
      </c>
      <c r="H12" s="72" t="str">
        <f>'偏鄉國小(葷)'!AH54</f>
        <v xml:space="preserve">杏鮑菇 薑 九層塔 油豆腐  </v>
      </c>
      <c r="I12" s="67" t="str">
        <f>'偏鄉國小(葷)'!AK54</f>
        <v>時蔬</v>
      </c>
      <c r="J12" s="72" t="str">
        <f>'偏鄉國小(葷)'!AL54</f>
        <v xml:space="preserve">時蔬 大蒜    </v>
      </c>
      <c r="K12" s="67" t="str">
        <f>'偏鄉國小(葷)'!AM54</f>
        <v>時蔬大骨湯</v>
      </c>
      <c r="L12" s="72" t="str">
        <f>'偏鄉國小(葷)'!AN54</f>
        <v xml:space="preserve">時蔬 軟骨丁 胡蘿蔔 薑  </v>
      </c>
      <c r="M12" s="67" t="str">
        <f>'偏鄉國小(葷)'!AO54</f>
        <v>點心</v>
      </c>
      <c r="N12" s="67">
        <f>'偏鄉國小(葷)'!AP54</f>
        <v>0</v>
      </c>
      <c r="O12" s="67">
        <f>'偏鄉國小(葷)'!AQ54</f>
        <v>5</v>
      </c>
      <c r="P12" s="67">
        <f>'偏鄉國小(葷)'!AR54</f>
        <v>2.2000000000000002</v>
      </c>
      <c r="Q12" s="67">
        <f>'偏鄉國小(葷)'!AS54</f>
        <v>1.7</v>
      </c>
      <c r="R12" s="67">
        <f>'偏鄉國小(葷)'!AT54</f>
        <v>0</v>
      </c>
      <c r="S12" s="67">
        <f>'偏鄉國小(葷)'!AU54</f>
        <v>0</v>
      </c>
      <c r="T12" s="67">
        <f>'偏鄉國小(葷)'!AV54</f>
        <v>2.7</v>
      </c>
      <c r="U12" s="89">
        <f>'偏鄉國小(葷)'!AW54</f>
        <v>691.4</v>
      </c>
    </row>
    <row r="13" spans="1:21" ht="18.75" customHeight="1">
      <c r="A13" s="81">
        <f t="shared" si="0"/>
        <v>45546</v>
      </c>
      <c r="B13" s="67" t="str">
        <f>'偏鄉國小(葷)'!AB61</f>
        <v>C3</v>
      </c>
      <c r="C13" s="67" t="str">
        <f>'偏鄉國小(葷)'!AC61</f>
        <v>DIY漢堡餐</v>
      </c>
      <c r="D13" s="72" t="str">
        <f>'偏鄉國小(葷)'!AD61</f>
        <v xml:space="preserve">漢堡     </v>
      </c>
      <c r="E13" s="67" t="str">
        <f>'偏鄉國小(葷)'!AE61</f>
        <v>洋蔥豬柳</v>
      </c>
      <c r="F13" s="72" t="str">
        <f>'偏鄉國小(葷)'!AF61</f>
        <v xml:space="preserve">豬後腿肉 洋蔥 胡蘿蔔   </v>
      </c>
      <c r="G13" s="67" t="str">
        <f>'偏鄉國小(葷)'!AG61</f>
        <v>西式配料</v>
      </c>
      <c r="H13" s="72" t="str">
        <f>'偏鄉國小(葷)'!AH61</f>
        <v xml:space="preserve">彎管麵 豬絞肉 冷凍玉米粒 馬鈴薯 大番茄 </v>
      </c>
      <c r="I13" s="67" t="str">
        <f>'偏鄉國小(葷)'!AK61</f>
        <v>時蔬</v>
      </c>
      <c r="J13" s="72" t="str">
        <f>'偏鄉國小(葷)'!AL61</f>
        <v xml:space="preserve">時蔬 大蒜    </v>
      </c>
      <c r="K13" s="67" t="str">
        <f>'偏鄉國小(葷)'!AM61</f>
        <v>南瓜濃湯</v>
      </c>
      <c r="L13" s="72" t="str">
        <f>'偏鄉國小(葷)'!AN61</f>
        <v xml:space="preserve">雞蛋 南瓜 玉米濃湯調理包 胡蘿蔔  </v>
      </c>
      <c r="M13" s="67" t="str">
        <f>'偏鄉國小(葷)'!AO61</f>
        <v>點心</v>
      </c>
      <c r="N13" s="67">
        <f>'偏鄉國小(葷)'!AP61</f>
        <v>0</v>
      </c>
      <c r="O13" s="67">
        <f>'偏鄉國小(葷)'!AQ61</f>
        <v>4.5999999999999996</v>
      </c>
      <c r="P13" s="67">
        <f>'偏鄉國小(葷)'!AR61</f>
        <v>1.9</v>
      </c>
      <c r="Q13" s="67">
        <f>'偏鄉國小(葷)'!AS61</f>
        <v>1.5</v>
      </c>
      <c r="R13" s="67">
        <f>'偏鄉國小(葷)'!AT61</f>
        <v>0</v>
      </c>
      <c r="S13" s="67">
        <f>'偏鄉國小(葷)'!AU61</f>
        <v>0</v>
      </c>
      <c r="T13" s="67">
        <f>'偏鄉國小(葷)'!AV61</f>
        <v>2.4</v>
      </c>
      <c r="U13" s="89">
        <f>'偏鄉國小(葷)'!AW61</f>
        <v>622.29999999999995</v>
      </c>
    </row>
    <row r="14" spans="1:21" ht="18.75" customHeight="1">
      <c r="A14" s="81">
        <f t="shared" si="0"/>
        <v>45547</v>
      </c>
      <c r="B14" s="67" t="str">
        <f>'偏鄉國小(葷)'!AB68</f>
        <v>C4</v>
      </c>
      <c r="C14" s="67" t="str">
        <f>'偏鄉國小(葷)'!AC68</f>
        <v>糙米飯</v>
      </c>
      <c r="D14" s="72" t="str">
        <f>'偏鄉國小(葷)'!AD68</f>
        <v xml:space="preserve">米 糙米    </v>
      </c>
      <c r="E14" s="67" t="str">
        <f>'偏鄉國小(葷)'!AE68</f>
        <v>筍干肉角</v>
      </c>
      <c r="F14" s="72" t="str">
        <f>'偏鄉國小(葷)'!AF68</f>
        <v xml:space="preserve">豬後腿肉 麻竹筍干 胡蘿蔔 大蒜  </v>
      </c>
      <c r="G14" s="67" t="str">
        <f>'偏鄉國小(葷)'!AG68</f>
        <v>西滷菜</v>
      </c>
      <c r="H14" s="72" t="str">
        <f>'偏鄉國小(葷)'!AH68</f>
        <v xml:space="preserve">雞蛋 結球白菜 胡蘿蔔 大蒜 乾木耳 </v>
      </c>
      <c r="I14" s="67" t="str">
        <f>'偏鄉國小(葷)'!AK68</f>
        <v>時蔬</v>
      </c>
      <c r="J14" s="72" t="str">
        <f>'偏鄉國小(葷)'!AL68</f>
        <v xml:space="preserve">時蔬 大蒜    </v>
      </c>
      <c r="K14" s="67" t="str">
        <f>'偏鄉國小(葷)'!AM68</f>
        <v>綠豆粉角湯</v>
      </c>
      <c r="L14" s="72" t="str">
        <f>'偏鄉國小(葷)'!AN68</f>
        <v xml:space="preserve">粉角 紅砂糖 綠豆   </v>
      </c>
      <c r="M14" s="67" t="str">
        <f>'偏鄉國小(葷)'!AO68</f>
        <v>點心</v>
      </c>
      <c r="N14" s="67">
        <f>'偏鄉國小(葷)'!AP68</f>
        <v>0</v>
      </c>
      <c r="O14" s="67">
        <f>'偏鄉國小(葷)'!AQ68</f>
        <v>6.5</v>
      </c>
      <c r="P14" s="67">
        <f>'偏鄉國小(葷)'!AR68</f>
        <v>2.2000000000000002</v>
      </c>
      <c r="Q14" s="67">
        <f>'偏鄉國小(葷)'!AS68</f>
        <v>1.9</v>
      </c>
      <c r="R14" s="67">
        <f>'偏鄉國小(葷)'!AT68</f>
        <v>0</v>
      </c>
      <c r="S14" s="67">
        <f>'偏鄉國小(葷)'!AU68</f>
        <v>0</v>
      </c>
      <c r="T14" s="67">
        <f>'偏鄉國小(葷)'!AV68</f>
        <v>2.2000000000000002</v>
      </c>
      <c r="U14" s="89">
        <f>'偏鄉國小(葷)'!AW68</f>
        <v>760.7</v>
      </c>
    </row>
    <row r="15" spans="1:21" ht="18.75" customHeight="1" thickBot="1">
      <c r="A15" s="82">
        <f t="shared" si="0"/>
        <v>45548</v>
      </c>
      <c r="B15" s="68" t="str">
        <f>'偏鄉國小(葷)'!AB75</f>
        <v>C5</v>
      </c>
      <c r="C15" s="68" t="str">
        <f>'偏鄉國小(葷)'!AC75</f>
        <v>紫米飯</v>
      </c>
      <c r="D15" s="73" t="str">
        <f>'偏鄉國小(葷)'!AD75</f>
        <v xml:space="preserve">米 黑秈糯米    </v>
      </c>
      <c r="E15" s="68" t="str">
        <f>'偏鄉國小(葷)'!AE75</f>
        <v>蒜泥肉片</v>
      </c>
      <c r="F15" s="73" t="str">
        <f>'偏鄉國小(葷)'!AF75</f>
        <v xml:space="preserve">豬後腿肉 甘藍 大蒜   </v>
      </c>
      <c r="G15" s="68" t="str">
        <f>'偏鄉國小(葷)'!AG75</f>
        <v>洋蔥玉米炒蛋</v>
      </c>
      <c r="H15" s="73" t="str">
        <f>'偏鄉國小(葷)'!AH75</f>
        <v xml:space="preserve">雞蛋 冷凍玉米粒 紅蘿蔔 大蒜 洋蔥 </v>
      </c>
      <c r="I15" s="68" t="str">
        <f>'偏鄉國小(葷)'!AK75</f>
        <v>時蔬</v>
      </c>
      <c r="J15" s="73" t="str">
        <f>'偏鄉國小(葷)'!AL75</f>
        <v xml:space="preserve">時蔬 大蒜    </v>
      </c>
      <c r="K15" s="68" t="str">
        <f>'偏鄉國小(葷)'!AM75</f>
        <v>四神湯</v>
      </c>
      <c r="L15" s="73" t="str">
        <f>'偏鄉國小(葷)'!AN75</f>
        <v xml:space="preserve">四神 白蘿蔔 薑 軟骨丁  </v>
      </c>
      <c r="M15" s="68" t="str">
        <f>'偏鄉國小(葷)'!AO75</f>
        <v>點心</v>
      </c>
      <c r="N15" s="68">
        <f>'偏鄉國小(葷)'!AP75</f>
        <v>0</v>
      </c>
      <c r="O15" s="68">
        <f>'偏鄉國小(葷)'!AQ75</f>
        <v>6.7</v>
      </c>
      <c r="P15" s="68">
        <f>'偏鄉國小(葷)'!AR75</f>
        <v>2</v>
      </c>
      <c r="Q15" s="68">
        <f>'偏鄉國小(葷)'!AS75</f>
        <v>1.6</v>
      </c>
      <c r="R15" s="68">
        <f>'偏鄉國小(葷)'!AT75</f>
        <v>0</v>
      </c>
      <c r="S15" s="68">
        <f>'偏鄉國小(葷)'!AU75</f>
        <v>0</v>
      </c>
      <c r="T15" s="68">
        <f>'偏鄉國小(葷)'!AV75</f>
        <v>2.4</v>
      </c>
      <c r="U15" s="90">
        <f>'偏鄉國小(葷)'!AW75</f>
        <v>773.4</v>
      </c>
    </row>
    <row r="16" spans="1:21" ht="18.75" customHeight="1">
      <c r="A16" s="80">
        <f t="shared" ref="A16" si="2">A15+3</f>
        <v>45551</v>
      </c>
      <c r="B16" s="52" t="str">
        <f>'偏鄉國小(葷)'!AB82</f>
        <v>D1</v>
      </c>
      <c r="C16" s="52" t="str">
        <f>'偏鄉國小(葷)'!AC82</f>
        <v>白米飯</v>
      </c>
      <c r="D16" s="71" t="str">
        <f>'偏鄉國小(葷)'!AD82</f>
        <v xml:space="preserve">米     </v>
      </c>
      <c r="E16" s="52" t="str">
        <f>'偏鄉國小(葷)'!AE82</f>
        <v>香雞排</v>
      </c>
      <c r="F16" s="71" t="str">
        <f>'偏鄉國小(葷)'!AF82</f>
        <v xml:space="preserve">香酥雞排     </v>
      </c>
      <c r="G16" s="52" t="str">
        <f>'偏鄉國小(葷)'!AG82</f>
        <v>絞肉冬瓜</v>
      </c>
      <c r="H16" s="71" t="str">
        <f>'偏鄉國小(葷)'!AH82</f>
        <v xml:space="preserve">豬絞肉 冬瓜 胡蘿蔔 大蒜  </v>
      </c>
      <c r="I16" s="52" t="str">
        <f>'偏鄉國小(葷)'!AK82</f>
        <v>時蔬</v>
      </c>
      <c r="J16" s="71" t="str">
        <f>'偏鄉國小(葷)'!AL82</f>
        <v xml:space="preserve">時蔬 大蒜    </v>
      </c>
      <c r="K16" s="52" t="str">
        <f>'偏鄉國小(葷)'!AM82</f>
        <v>蘿蔔湯</v>
      </c>
      <c r="L16" s="71" t="str">
        <f>'偏鄉國小(葷)'!AN82</f>
        <v xml:space="preserve">白蘿蔔 軟骨丁 薑   </v>
      </c>
      <c r="M16" s="52" t="str">
        <f>'偏鄉國小(葷)'!AO82</f>
        <v>點心</v>
      </c>
      <c r="N16" s="52">
        <f>'偏鄉國小(葷)'!AP82</f>
        <v>0</v>
      </c>
      <c r="O16" s="52">
        <f>'偏鄉國小(葷)'!AQ82</f>
        <v>5</v>
      </c>
      <c r="P16" s="52">
        <f>'偏鄉國小(葷)'!AR82</f>
        <v>2</v>
      </c>
      <c r="Q16" s="52">
        <f>'偏鄉國小(葷)'!AS82</f>
        <v>1.9</v>
      </c>
      <c r="R16" s="52">
        <f>'偏鄉國小(葷)'!AT82</f>
        <v>0</v>
      </c>
      <c r="S16" s="52">
        <f>'偏鄉國小(葷)'!AU82</f>
        <v>0</v>
      </c>
      <c r="T16" s="52">
        <f>'偏鄉國小(葷)'!AV82</f>
        <v>2.1</v>
      </c>
      <c r="U16" s="88">
        <f>'偏鄉國小(葷)'!AW82</f>
        <v>645.4</v>
      </c>
    </row>
    <row r="17" spans="1:21" ht="18.75" customHeight="1">
      <c r="A17" s="81">
        <f>A16+2</f>
        <v>45553</v>
      </c>
      <c r="B17" s="67" t="str">
        <f>'偏鄉國小(葷)'!AB89</f>
        <v>D3</v>
      </c>
      <c r="C17" s="67" t="str">
        <f>'偏鄉國小(葷)'!AC89</f>
        <v>丼飯特餐</v>
      </c>
      <c r="D17" s="72" t="str">
        <f>'偏鄉國小(葷)'!AD89</f>
        <v xml:space="preserve">米 糙米    </v>
      </c>
      <c r="E17" s="67" t="str">
        <f>'偏鄉國小(葷)'!AE89</f>
        <v>香酥魚排</v>
      </c>
      <c r="F17" s="72" t="str">
        <f>'偏鄉國小(葷)'!AF89</f>
        <v xml:space="preserve">魚排     </v>
      </c>
      <c r="G17" s="67" t="str">
        <f>'偏鄉國小(葷)'!AG89</f>
        <v>丼飯配料</v>
      </c>
      <c r="H17" s="72" t="str">
        <f>'偏鄉國小(葷)'!AH89</f>
        <v>豬絞肉 時蔬 胡蘿蔔 冷凍玉米粒 大蒜 海苔絲</v>
      </c>
      <c r="I17" s="67" t="str">
        <f>'偏鄉國小(葷)'!AK89</f>
        <v>時蔬</v>
      </c>
      <c r="J17" s="72" t="str">
        <f>'偏鄉國小(葷)'!AL89</f>
        <v xml:space="preserve">時蔬 大蒜    </v>
      </c>
      <c r="K17" s="67" t="str">
        <f>'偏鄉國小(葷)'!AM89</f>
        <v>大醬湯</v>
      </c>
      <c r="L17" s="72" t="str">
        <f>'偏鄉國小(葷)'!AN89</f>
        <v xml:space="preserve">時蔬 味噌 柴魚片   </v>
      </c>
      <c r="M17" s="67" t="str">
        <f>'偏鄉國小(葷)'!AO89</f>
        <v>點心</v>
      </c>
      <c r="N17" s="67">
        <f>'偏鄉國小(葷)'!AP89</f>
        <v>0</v>
      </c>
      <c r="O17" s="67">
        <f>'偏鄉國小(葷)'!AQ89</f>
        <v>5.2</v>
      </c>
      <c r="P17" s="67">
        <f>'偏鄉國小(葷)'!AR89</f>
        <v>2.1</v>
      </c>
      <c r="Q17" s="67">
        <f>'偏鄉國小(葷)'!AS89</f>
        <v>1.7</v>
      </c>
      <c r="R17" s="67">
        <f>'偏鄉國小(葷)'!AT89</f>
        <v>0</v>
      </c>
      <c r="S17" s="67">
        <f>'偏鄉國小(葷)'!AU89</f>
        <v>0</v>
      </c>
      <c r="T17" s="67">
        <f>'偏鄉國小(葷)'!AV89</f>
        <v>2.5</v>
      </c>
      <c r="U17" s="89">
        <f>'偏鄉國小(葷)'!AW89</f>
        <v>689.7</v>
      </c>
    </row>
    <row r="18" spans="1:21" ht="18.75" customHeight="1">
      <c r="A18" s="81">
        <f t="shared" si="0"/>
        <v>45554</v>
      </c>
      <c r="B18" s="67" t="str">
        <f>'偏鄉國小(葷)'!AB96</f>
        <v>D4</v>
      </c>
      <c r="C18" s="67" t="str">
        <f>'偏鄉國小(葷)'!AC96</f>
        <v>糙米飯</v>
      </c>
      <c r="D18" s="72" t="str">
        <f>'偏鄉國小(葷)'!AD96</f>
        <v xml:space="preserve">米 糙米    </v>
      </c>
      <c r="E18" s="67" t="str">
        <f>'偏鄉國小(葷)'!AE96</f>
        <v>三杯雞</v>
      </c>
      <c r="F18" s="72" t="str">
        <f>'偏鄉國小(葷)'!AF96</f>
        <v xml:space="preserve">肉雞 洋蔥 胡蘿蔔 九層塔 大蒜 </v>
      </c>
      <c r="G18" s="67" t="str">
        <f>'偏鄉國小(葷)'!AG96</f>
        <v>蛋香時蔬</v>
      </c>
      <c r="H18" s="72" t="str">
        <f>'偏鄉國小(葷)'!AH96</f>
        <v xml:space="preserve">雞蛋 時蔬 乾香菇 大蒜  </v>
      </c>
      <c r="I18" s="67" t="str">
        <f>'偏鄉國小(葷)'!AK96</f>
        <v>時蔬</v>
      </c>
      <c r="J18" s="72" t="str">
        <f>'偏鄉國小(葷)'!AL96</f>
        <v xml:space="preserve">時蔬 大蒜    </v>
      </c>
      <c r="K18" s="67" t="str">
        <f>'偏鄉國小(葷)'!AM96</f>
        <v>仙草甜湯</v>
      </c>
      <c r="L18" s="72" t="str">
        <f>'偏鄉國小(葷)'!AN96</f>
        <v xml:space="preserve">仙草凍 紅砂糖 奶粉   </v>
      </c>
      <c r="M18" s="67" t="str">
        <f>'偏鄉國小(葷)'!AO96</f>
        <v>點心</v>
      </c>
      <c r="N18" s="67">
        <f>'偏鄉國小(葷)'!AP96</f>
        <v>0</v>
      </c>
      <c r="O18" s="67">
        <f>'偏鄉國小(葷)'!AQ96</f>
        <v>5.2</v>
      </c>
      <c r="P18" s="67">
        <f>'偏鄉國小(葷)'!AR96</f>
        <v>2.1</v>
      </c>
      <c r="Q18" s="67">
        <f>'偏鄉國小(葷)'!AS96</f>
        <v>1.8</v>
      </c>
      <c r="R18" s="67">
        <f>'偏鄉國小(葷)'!AT96</f>
        <v>0</v>
      </c>
      <c r="S18" s="67">
        <f>'偏鄉國小(葷)'!AU96</f>
        <v>0</v>
      </c>
      <c r="T18" s="67">
        <f>'偏鄉國小(葷)'!AV96</f>
        <v>2.4</v>
      </c>
      <c r="U18" s="89">
        <f>'偏鄉國小(葷)'!AW96</f>
        <v>682.8</v>
      </c>
    </row>
    <row r="19" spans="1:21" ht="18.75" customHeight="1" thickBot="1">
      <c r="A19" s="82">
        <f t="shared" si="0"/>
        <v>45555</v>
      </c>
      <c r="B19" s="68" t="str">
        <f>'偏鄉國小(葷)'!AB103</f>
        <v>D5</v>
      </c>
      <c r="C19" s="68" t="str">
        <f>'偏鄉國小(葷)'!AC103</f>
        <v>芝麻飯</v>
      </c>
      <c r="D19" s="73" t="str">
        <f>'偏鄉國小(葷)'!AD103</f>
        <v xml:space="preserve">米 芝麻(熟)    </v>
      </c>
      <c r="E19" s="68" t="str">
        <f>'偏鄉國小(葷)'!AE103</f>
        <v>洋芋燒肉</v>
      </c>
      <c r="F19" s="73" t="str">
        <f>'偏鄉國小(葷)'!AF103</f>
        <v xml:space="preserve">豬後腿肉 馬鈴薯 胡蘿蔔 大蒜  </v>
      </c>
      <c r="G19" s="68" t="str">
        <f>'偏鄉國小(葷)'!AG103</f>
        <v>紅仁炒蛋</v>
      </c>
      <c r="H19" s="73" t="str">
        <f>'偏鄉國小(葷)'!AH103</f>
        <v xml:space="preserve">雞蛋 胡蘿蔔 大蒜   </v>
      </c>
      <c r="I19" s="68" t="str">
        <f>'偏鄉國小(葷)'!AK103</f>
        <v>時蔬</v>
      </c>
      <c r="J19" s="73" t="str">
        <f>'偏鄉國小(葷)'!AL103</f>
        <v xml:space="preserve">時蔬 大蒜    </v>
      </c>
      <c r="K19" s="68" t="str">
        <f>'偏鄉國小(葷)'!AM103</f>
        <v>味噌魚皮湯</v>
      </c>
      <c r="L19" s="73" t="str">
        <f>'偏鄉國小(葷)'!AN103</f>
        <v xml:space="preserve">虱目魚皮 味噌 柴魚片 洋蔥  </v>
      </c>
      <c r="M19" s="68" t="str">
        <f>'偏鄉國小(葷)'!AO103</f>
        <v>點心</v>
      </c>
      <c r="N19" s="68" t="str">
        <f>'偏鄉國小(葷)'!AP103</f>
        <v>有機豆奶</v>
      </c>
      <c r="O19" s="68">
        <f>'偏鄉國小(葷)'!AQ103</f>
        <v>5.4</v>
      </c>
      <c r="P19" s="68">
        <f>'偏鄉國小(葷)'!AR103</f>
        <v>2</v>
      </c>
      <c r="Q19" s="68">
        <f>'偏鄉國小(葷)'!AS103</f>
        <v>1.5</v>
      </c>
      <c r="R19" s="68">
        <f>'偏鄉國小(葷)'!AT103</f>
        <v>0</v>
      </c>
      <c r="S19" s="68">
        <f>'偏鄉國小(葷)'!AU103</f>
        <v>0</v>
      </c>
      <c r="T19" s="68">
        <f>'偏鄉國小(葷)'!AV103</f>
        <v>2.5</v>
      </c>
      <c r="U19" s="90">
        <f>'偏鄉國小(葷)'!AW103</f>
        <v>691</v>
      </c>
    </row>
    <row r="20" spans="1:21" ht="18.75" customHeight="1">
      <c r="A20" s="80">
        <f t="shared" ref="A20" si="3">A19+3</f>
        <v>45558</v>
      </c>
      <c r="B20" s="52" t="str">
        <f>'偏鄉國小(葷)'!AB110</f>
        <v>E1</v>
      </c>
      <c r="C20" s="52" t="str">
        <f>'偏鄉國小(葷)'!AC110</f>
        <v>白米飯</v>
      </c>
      <c r="D20" s="71" t="str">
        <f>'偏鄉國小(葷)'!AD110</f>
        <v xml:space="preserve">米     </v>
      </c>
      <c r="E20" s="52" t="str">
        <f>'偏鄉國小(葷)'!AE110</f>
        <v>茄汁肉絲</v>
      </c>
      <c r="F20" s="71" t="str">
        <f>'偏鄉國小(葷)'!AF110</f>
        <v xml:space="preserve">豬後腿肉 洋蔥 胡蘿蔔 大番茄 大蒜 </v>
      </c>
      <c r="G20" s="52" t="str">
        <f>'偏鄉國小(葷)'!AG110</f>
        <v>海結豆干</v>
      </c>
      <c r="H20" s="71" t="str">
        <f>'偏鄉國小(葷)'!AH110</f>
        <v xml:space="preserve">乾海帶 豆干 大蒜   </v>
      </c>
      <c r="I20" s="52" t="str">
        <f>'偏鄉國小(葷)'!AK110</f>
        <v>時蔬</v>
      </c>
      <c r="J20" s="71" t="str">
        <f>'偏鄉國小(葷)'!AL110</f>
        <v xml:space="preserve">時蔬 大蒜    </v>
      </c>
      <c r="K20" s="52" t="str">
        <f>'偏鄉國小(葷)'!AM110</f>
        <v>蘿蔔大骨湯</v>
      </c>
      <c r="L20" s="71" t="str">
        <f>'偏鄉國小(葷)'!AN110</f>
        <v xml:space="preserve">白蘿蔔 軟骨丁 胡蘿蔔 薑  </v>
      </c>
      <c r="M20" s="52" t="str">
        <f>'偏鄉國小(葷)'!AO110</f>
        <v>點心</v>
      </c>
      <c r="N20" s="52">
        <f>'偏鄉國小(葷)'!AP110</f>
        <v>0</v>
      </c>
      <c r="O20" s="52">
        <f>'偏鄉國小(葷)'!AQ110</f>
        <v>5</v>
      </c>
      <c r="P20" s="52">
        <f>'偏鄉國小(葷)'!AR110</f>
        <v>2.4</v>
      </c>
      <c r="Q20" s="52">
        <f>'偏鄉國小(葷)'!AS110</f>
        <v>2</v>
      </c>
      <c r="R20" s="52">
        <f>'偏鄉國小(葷)'!AT110</f>
        <v>0</v>
      </c>
      <c r="S20" s="52">
        <f>'偏鄉國小(葷)'!AU110</f>
        <v>0</v>
      </c>
      <c r="T20" s="52">
        <f>'偏鄉國小(葷)'!AV110</f>
        <v>2.8</v>
      </c>
      <c r="U20" s="88">
        <f>'偏鄉國小(葷)'!AW110</f>
        <v>717</v>
      </c>
    </row>
    <row r="21" spans="1:21" ht="18.75" customHeight="1">
      <c r="A21" s="81">
        <f t="shared" si="0"/>
        <v>45559</v>
      </c>
      <c r="B21" s="67" t="str">
        <f>'偏鄉國小(葷)'!AB117</f>
        <v>E2</v>
      </c>
      <c r="C21" s="67" t="str">
        <f>'偏鄉國小(葷)'!AC117</f>
        <v>糙米飯</v>
      </c>
      <c r="D21" s="72" t="str">
        <f>'偏鄉國小(葷)'!AD117</f>
        <v xml:space="preserve">米 糙米    </v>
      </c>
      <c r="E21" s="67" t="str">
        <f>'偏鄉國小(葷)'!AE117</f>
        <v>蒜香魚丁</v>
      </c>
      <c r="F21" s="72" t="str">
        <f>'偏鄉國小(葷)'!AF117</f>
        <v xml:space="preserve">鮮魚丁 冷凍玉米筍 洋蔥 大蒜 奶油(固態) </v>
      </c>
      <c r="G21" s="67" t="str">
        <f>'偏鄉國小(葷)'!AG117</f>
        <v>刈薯炒蛋</v>
      </c>
      <c r="H21" s="72" t="str">
        <f>'偏鄉國小(葷)'!AH117</f>
        <v xml:space="preserve">刈薯 雞蛋 胡蘿蔔   </v>
      </c>
      <c r="I21" s="67" t="str">
        <f>'偏鄉國小(葷)'!AK117</f>
        <v>時蔬</v>
      </c>
      <c r="J21" s="72" t="str">
        <f>'偏鄉國小(葷)'!AL117</f>
        <v xml:space="preserve">時蔬 大蒜    </v>
      </c>
      <c r="K21" s="67" t="str">
        <f>'偏鄉國小(葷)'!AM117</f>
        <v>紫菜魚丸湯</v>
      </c>
      <c r="L21" s="72" t="str">
        <f>'偏鄉國小(葷)'!AN117</f>
        <v xml:space="preserve">紫菜 魚丸 薑   </v>
      </c>
      <c r="M21" s="67" t="str">
        <f>'偏鄉國小(葷)'!AO117</f>
        <v>點心</v>
      </c>
      <c r="N21" s="67">
        <f>'偏鄉國小(葷)'!AP117</f>
        <v>0</v>
      </c>
      <c r="O21" s="67">
        <f>'偏鄉國小(葷)'!AQ117</f>
        <v>5</v>
      </c>
      <c r="P21" s="67">
        <f>'偏鄉國小(葷)'!AR117</f>
        <v>2.4</v>
      </c>
      <c r="Q21" s="67">
        <f>'偏鄉國小(葷)'!AS117</f>
        <v>1.7</v>
      </c>
      <c r="R21" s="67">
        <f>'偏鄉國小(葷)'!AT117</f>
        <v>0</v>
      </c>
      <c r="S21" s="67">
        <f>'偏鄉國小(葷)'!AU117</f>
        <v>0</v>
      </c>
      <c r="T21" s="67">
        <f>'偏鄉國小(葷)'!AV117</f>
        <v>3</v>
      </c>
      <c r="U21" s="89">
        <f>'偏鄉國小(葷)'!AW117</f>
        <v>725.3</v>
      </c>
    </row>
    <row r="22" spans="1:21" ht="18.75" customHeight="1">
      <c r="A22" s="81">
        <f t="shared" si="0"/>
        <v>45560</v>
      </c>
      <c r="B22" s="67" t="str">
        <f>'偏鄉國小(葷)'!AB124</f>
        <v>E3</v>
      </c>
      <c r="C22" s="67" t="str">
        <f>'偏鄉國小(葷)'!AC124</f>
        <v>刈包特餐</v>
      </c>
      <c r="D22" s="72" t="str">
        <f>'偏鄉國小(葷)'!AD124</f>
        <v xml:space="preserve">刈包     </v>
      </c>
      <c r="E22" s="67" t="str">
        <f>'偏鄉國小(葷)'!AE124</f>
        <v>香滷肉排</v>
      </c>
      <c r="F22" s="72" t="str">
        <f>'偏鄉國小(葷)'!AF124</f>
        <v xml:space="preserve">肉排 大蒜    </v>
      </c>
      <c r="G22" s="67" t="str">
        <f>'偏鄉國小(葷)'!AG124</f>
        <v>刈包配料</v>
      </c>
      <c r="H22" s="72" t="str">
        <f>'偏鄉國小(葷)'!AH124</f>
        <v xml:space="preserve">豬後腿肉 洋蔥 胡蘿蔔   </v>
      </c>
      <c r="I22" s="67" t="str">
        <f>'偏鄉國小(葷)'!AK124</f>
        <v>時蔬</v>
      </c>
      <c r="J22" s="72" t="str">
        <f>'偏鄉國小(葷)'!AL124</f>
        <v xml:space="preserve">時蔬 大蒜    </v>
      </c>
      <c r="K22" s="67" t="str">
        <f>'偏鄉國小(葷)'!AM124</f>
        <v>麵線糊</v>
      </c>
      <c r="L22" s="72" t="str">
        <f>'偏鄉國小(葷)'!AN124</f>
        <v>麵線 豬後腿肉 脆筍絲 胡蘿蔔 乾木耳 柴魚片</v>
      </c>
      <c r="M22" s="67" t="str">
        <f>'偏鄉國小(葷)'!AO124</f>
        <v>點心</v>
      </c>
      <c r="N22" s="67">
        <f>'偏鄉國小(葷)'!AP124</f>
        <v>0</v>
      </c>
      <c r="O22" s="67">
        <f>'偏鄉國小(葷)'!AQ124</f>
        <v>5</v>
      </c>
      <c r="P22" s="67">
        <f>'偏鄉國小(葷)'!AR124</f>
        <v>2</v>
      </c>
      <c r="Q22" s="67">
        <f>'偏鄉國小(葷)'!AS124</f>
        <v>1.5</v>
      </c>
      <c r="R22" s="67">
        <f>'偏鄉國小(葷)'!AT124</f>
        <v>0</v>
      </c>
      <c r="S22" s="67">
        <f>'偏鄉國小(葷)'!AU124</f>
        <v>0</v>
      </c>
      <c r="T22" s="67">
        <f>'偏鄉國小(葷)'!AV124</f>
        <v>2.5</v>
      </c>
      <c r="U22" s="89">
        <f>'偏鄉國小(葷)'!AW124</f>
        <v>661.2</v>
      </c>
    </row>
    <row r="23" spans="1:21" ht="16.5">
      <c r="A23" s="81">
        <f t="shared" si="0"/>
        <v>45561</v>
      </c>
      <c r="B23" s="67" t="str">
        <f>'偏鄉國小(葷)'!AB131</f>
        <v>E4</v>
      </c>
      <c r="C23" s="67" t="str">
        <f>'偏鄉國小(葷)'!AC131</f>
        <v>糙米飯</v>
      </c>
      <c r="D23" s="72" t="str">
        <f>'偏鄉國小(葷)'!AD131</f>
        <v xml:space="preserve">米 糙米    </v>
      </c>
      <c r="E23" s="67" t="str">
        <f>'偏鄉國小(葷)'!AE131</f>
        <v>照燒雞</v>
      </c>
      <c r="F23" s="72" t="str">
        <f>'偏鄉國小(葷)'!AF131</f>
        <v xml:space="preserve">肉雞 洋蔥 胡蘿蔔 醬油 紅砂糖 </v>
      </c>
      <c r="G23" s="67" t="str">
        <f>'偏鄉國小(葷)'!AG131</f>
        <v>絲瓜蛋凍腐</v>
      </c>
      <c r="H23" s="72" t="str">
        <f>'偏鄉國小(葷)'!AH131</f>
        <v xml:space="preserve">凍豆腐 絲瓜 雞蛋 大蒜 魩仔魚(加工) </v>
      </c>
      <c r="I23" s="67" t="str">
        <f>'偏鄉國小(葷)'!AK131</f>
        <v>時蔬</v>
      </c>
      <c r="J23" s="72" t="str">
        <f>'偏鄉國小(葷)'!AL131</f>
        <v xml:space="preserve">時蔬 大蒜    </v>
      </c>
      <c r="K23" s="67" t="str">
        <f>'偏鄉國小(葷)'!AM131</f>
        <v>冬瓜米苔目</v>
      </c>
      <c r="L23" s="72" t="str">
        <f>'偏鄉國小(葷)'!AN131</f>
        <v xml:space="preserve">米苔目 冬瓜糖磚    </v>
      </c>
      <c r="M23" s="67" t="str">
        <f>'偏鄉國小(葷)'!AO131</f>
        <v>點心</v>
      </c>
      <c r="N23" s="67">
        <f>'偏鄉國小(葷)'!AP131</f>
        <v>0</v>
      </c>
      <c r="O23" s="67">
        <f>'偏鄉國小(葷)'!AQ131</f>
        <v>5.4</v>
      </c>
      <c r="P23" s="67">
        <f>'偏鄉國小(葷)'!AR131</f>
        <v>2.1</v>
      </c>
      <c r="Q23" s="67">
        <f>'偏鄉國小(葷)'!AS131</f>
        <v>1.5</v>
      </c>
      <c r="R23" s="67">
        <f>'偏鄉國小(葷)'!AT131</f>
        <v>0</v>
      </c>
      <c r="S23" s="67">
        <f>'偏鄉國小(葷)'!AU131</f>
        <v>0</v>
      </c>
      <c r="T23" s="67">
        <f>'偏鄉國小(葷)'!AV131</f>
        <v>2.7</v>
      </c>
      <c r="U23" s="89">
        <f>'偏鄉國小(葷)'!AW131</f>
        <v>715.6</v>
      </c>
    </row>
    <row r="24" spans="1:21" ht="16.5">
      <c r="A24" s="81">
        <f t="shared" si="0"/>
        <v>45562</v>
      </c>
      <c r="B24" s="67" t="str">
        <f>'偏鄉國小(葷)'!AB138</f>
        <v>E5</v>
      </c>
      <c r="C24" s="67" t="str">
        <f>'偏鄉國小(葷)'!AC138</f>
        <v>燕麥飯</v>
      </c>
      <c r="D24" s="72" t="str">
        <f>'偏鄉國小(葷)'!AD138</f>
        <v xml:space="preserve">米 燕麥    </v>
      </c>
      <c r="E24" s="67" t="str">
        <f>'偏鄉國小(葷)'!AE138</f>
        <v>彩椒肉片</v>
      </c>
      <c r="F24" s="72" t="str">
        <f>'偏鄉國小(葷)'!AF138</f>
        <v>豬後腿肉 洋蔥 胡蘿蔔 甜椒(黃皮) 大蒜 味噌</v>
      </c>
      <c r="G24" s="67" t="str">
        <f>'偏鄉國小(葷)'!AG138</f>
        <v>鮮菇油腐</v>
      </c>
      <c r="H24" s="72" t="str">
        <f>'偏鄉國小(葷)'!AH138</f>
        <v xml:space="preserve">鴻喜菇 油豆腐 胡蘿蔔 大蒜  </v>
      </c>
      <c r="I24" s="67" t="str">
        <f>'偏鄉國小(葷)'!AK138</f>
        <v>時蔬</v>
      </c>
      <c r="J24" s="72" t="str">
        <f>'偏鄉國小(葷)'!AL138</f>
        <v xml:space="preserve">時蔬 大蒜    </v>
      </c>
      <c r="K24" s="67" t="str">
        <f>'偏鄉國小(葷)'!AM138</f>
        <v>金針冬菜粉絲湯</v>
      </c>
      <c r="L24" s="72" t="str">
        <f>'偏鄉國小(葷)'!AN138</f>
        <v xml:space="preserve">金針菜乾 冬粉 豬後腿肉 醃製冬菜 薑 </v>
      </c>
      <c r="M24" s="67" t="str">
        <f>'偏鄉國小(葷)'!AO138</f>
        <v>點心</v>
      </c>
      <c r="N24" s="67" t="str">
        <f>'偏鄉國小(葷)'!AP138</f>
        <v>有機豆奶</v>
      </c>
      <c r="O24" s="67">
        <f>'偏鄉國小(葷)'!AQ138</f>
        <v>5.5</v>
      </c>
      <c r="P24" s="67">
        <f>'偏鄉國小(葷)'!AR138</f>
        <v>2</v>
      </c>
      <c r="Q24" s="67">
        <f>'偏鄉國小(葷)'!AS138</f>
        <v>1.3</v>
      </c>
      <c r="R24" s="67">
        <f>'偏鄉國小(葷)'!AT138</f>
        <v>0</v>
      </c>
      <c r="S24" s="67">
        <f>'偏鄉國小(葷)'!AU138</f>
        <v>0</v>
      </c>
      <c r="T24" s="67">
        <f>'偏鄉國小(葷)'!AV138</f>
        <v>2.8</v>
      </c>
      <c r="U24" s="89">
        <f>'偏鄉國小(葷)'!AW138</f>
        <v>720.9</v>
      </c>
    </row>
    <row r="25" spans="1:21" ht="17.25" thickBot="1">
      <c r="A25" s="82">
        <f t="shared" ref="A25" si="4">A24+3</f>
        <v>45565</v>
      </c>
      <c r="B25" s="68" t="str">
        <f>'偏鄉國小(葷)'!AB145</f>
        <v>F1</v>
      </c>
      <c r="C25" s="68" t="str">
        <f>'偏鄉國小(葷)'!AC145</f>
        <v>白米飯</v>
      </c>
      <c r="D25" s="73" t="str">
        <f>'偏鄉國小(葷)'!AD145</f>
        <v xml:space="preserve">米     </v>
      </c>
      <c r="E25" s="68" t="str">
        <f>'偏鄉國小(葷)'!AE145</f>
        <v>家常豬腳</v>
      </c>
      <c r="F25" s="73" t="str">
        <f>'偏鄉國小(葷)'!AF145</f>
        <v xml:space="preserve">豬腳 豬後腿肉 麻竹筍干 大蒜  </v>
      </c>
      <c r="G25" s="68" t="str">
        <f>'偏鄉國小(葷)'!AG145</f>
        <v>紅仁炒蛋</v>
      </c>
      <c r="H25" s="73" t="str">
        <f>'偏鄉國小(葷)'!AH145</f>
        <v xml:space="preserve">雞蛋 胡蘿蔔 乾木耳 大蒜  </v>
      </c>
      <c r="I25" s="68" t="str">
        <f>'偏鄉國小(葷)'!AK145</f>
        <v>時蔬</v>
      </c>
      <c r="J25" s="73" t="str">
        <f>'偏鄉國小(葷)'!AL145</f>
        <v xml:space="preserve">時蔬 大蒜    </v>
      </c>
      <c r="K25" s="68" t="str">
        <f>'偏鄉國小(葷)'!AM145</f>
        <v>麻油雞湯</v>
      </c>
      <c r="L25" s="73" t="str">
        <f>'偏鄉國小(葷)'!AN145</f>
        <v xml:space="preserve">肉雞 杏鮑菇 薑 麻油  </v>
      </c>
      <c r="M25" s="68" t="str">
        <f>'偏鄉國小(葷)'!AO145</f>
        <v>點心</v>
      </c>
      <c r="N25" s="68">
        <f>'偏鄉國小(葷)'!AP145</f>
        <v>0</v>
      </c>
      <c r="O25" s="68">
        <f>'偏鄉國小(葷)'!AQ145</f>
        <v>5</v>
      </c>
      <c r="P25" s="68">
        <f>'偏鄉國小(葷)'!AR145</f>
        <v>2</v>
      </c>
      <c r="Q25" s="68">
        <f>'偏鄉國小(葷)'!AS145</f>
        <v>1.7</v>
      </c>
      <c r="R25" s="68">
        <f>'偏鄉國小(葷)'!AT145</f>
        <v>0</v>
      </c>
      <c r="S25" s="68">
        <f>'偏鄉國小(葷)'!AU145</f>
        <v>0.1</v>
      </c>
      <c r="T25" s="68">
        <f>'偏鄉國小(葷)'!AV145</f>
        <v>2.2000000000000002</v>
      </c>
      <c r="U25" s="90">
        <f>'偏鄉國小(葷)'!AW145</f>
        <v>656.9</v>
      </c>
    </row>
    <row r="26" spans="1:21" ht="16.5">
      <c r="A26" s="145"/>
      <c r="B26" s="124"/>
      <c r="C26" s="124"/>
      <c r="D26" s="84"/>
      <c r="E26" s="124"/>
      <c r="F26" s="84"/>
      <c r="G26" s="124"/>
      <c r="H26" s="84"/>
      <c r="I26" s="124"/>
      <c r="J26" s="84"/>
      <c r="K26" s="124"/>
      <c r="L26" s="84"/>
      <c r="M26" s="124"/>
      <c r="N26" s="124"/>
      <c r="O26" s="124"/>
      <c r="P26" s="124"/>
      <c r="Q26" s="124"/>
      <c r="R26" s="124"/>
      <c r="S26" s="124"/>
      <c r="T26" s="124"/>
      <c r="U26" s="124"/>
    </row>
    <row r="27" spans="1:21" ht="16.5">
      <c r="A27" s="145"/>
      <c r="B27" s="124"/>
      <c r="C27" s="124"/>
      <c r="D27" s="84"/>
      <c r="E27" s="124"/>
      <c r="F27" s="84"/>
      <c r="G27" s="124"/>
      <c r="H27" s="84"/>
      <c r="I27" s="124"/>
      <c r="J27" s="84"/>
      <c r="K27" s="124"/>
      <c r="L27" s="8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21" ht="19.5">
      <c r="A28" s="65" t="s">
        <v>105</v>
      </c>
      <c r="B28" s="64"/>
    </row>
    <row r="29" spans="1:21" ht="16.5">
      <c r="B29" s="65"/>
    </row>
    <row r="30" spans="1:21" ht="16.5">
      <c r="A30" s="66" t="s">
        <v>88</v>
      </c>
    </row>
    <row r="31" spans="1:21" ht="16.5" customHeight="1">
      <c r="A31" s="78" t="s">
        <v>91</v>
      </c>
      <c r="B31" s="62" t="s">
        <v>102</v>
      </c>
    </row>
    <row r="32" spans="1:21" ht="16.5" customHeight="1">
      <c r="A32" s="78" t="s">
        <v>92</v>
      </c>
      <c r="B32" s="62" t="s">
        <v>89</v>
      </c>
    </row>
    <row r="33" spans="1:2" ht="16.5" customHeight="1">
      <c r="A33" s="79" t="s">
        <v>93</v>
      </c>
      <c r="B33" s="62" t="s">
        <v>90</v>
      </c>
    </row>
    <row r="34" spans="1:2" ht="16.5" customHeight="1">
      <c r="A34" s="63" t="s">
        <v>94</v>
      </c>
      <c r="B34" s="62" t="s">
        <v>160</v>
      </c>
    </row>
    <row r="35" spans="1:2" ht="16.5" customHeight="1">
      <c r="A35" s="63" t="s">
        <v>101</v>
      </c>
      <c r="B35" s="272" t="s">
        <v>456</v>
      </c>
    </row>
  </sheetData>
  <mergeCells count="20">
    <mergeCell ref="A1:D1"/>
    <mergeCell ref="E1:F1"/>
    <mergeCell ref="K1:L1"/>
    <mergeCell ref="I1:J1"/>
    <mergeCell ref="M1:N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35"/>
  <sheetViews>
    <sheetView tabSelected="1" zoomScaleNormal="100" zoomScaleSheetLayoutView="85" workbookViewId="0">
      <pane ySplit="4" topLeftCell="A86" activePane="bottomLeft" state="frozen"/>
      <selection pane="bottomLeft" activeCell="BA108" sqref="BA108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55" hidden="1" customWidth="1"/>
    <col min="28" max="28" width="5.25" style="154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62" customFormat="1" ht="17.25" thickBot="1">
      <c r="A1" s="282" t="s">
        <v>330</v>
      </c>
      <c r="B1" s="283"/>
      <c r="C1" s="283"/>
      <c r="D1" s="283"/>
      <c r="E1" s="283"/>
      <c r="F1" s="283"/>
      <c r="G1" s="283"/>
      <c r="H1" s="283"/>
      <c r="I1" s="283"/>
      <c r="J1" s="285" t="s">
        <v>103</v>
      </c>
      <c r="K1" s="285"/>
      <c r="L1" s="285"/>
      <c r="M1" s="285" t="s">
        <v>331</v>
      </c>
      <c r="N1" s="285"/>
      <c r="O1" s="285"/>
      <c r="P1" s="286" t="s">
        <v>457</v>
      </c>
      <c r="Q1" s="286"/>
      <c r="R1" s="286"/>
      <c r="S1" s="281" t="s">
        <v>155</v>
      </c>
      <c r="T1" s="281"/>
      <c r="U1" s="281"/>
      <c r="V1" s="281" t="s">
        <v>104</v>
      </c>
      <c r="W1" s="281"/>
      <c r="X1" s="281"/>
      <c r="Y1" s="284" t="s">
        <v>0</v>
      </c>
      <c r="Z1" s="284"/>
      <c r="AA1" s="136"/>
      <c r="AB1" s="124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323" t="s">
        <v>110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5"/>
      <c r="AA2" s="147"/>
      <c r="AB2" s="149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26" t="s">
        <v>459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5"/>
      <c r="AA3" s="147"/>
      <c r="AB3" s="11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2" t="s">
        <v>2</v>
      </c>
      <c r="B4" s="97"/>
      <c r="C4" s="98" t="s">
        <v>3</v>
      </c>
      <c r="D4" s="98" t="s">
        <v>4</v>
      </c>
      <c r="E4" s="98" t="s">
        <v>5</v>
      </c>
      <c r="F4" s="98" t="s">
        <v>6</v>
      </c>
      <c r="G4" s="98" t="s">
        <v>7</v>
      </c>
      <c r="H4" s="98" t="s">
        <v>8</v>
      </c>
      <c r="I4" s="98" t="s">
        <v>9</v>
      </c>
      <c r="J4" s="97" t="s">
        <v>10</v>
      </c>
      <c r="K4" s="97" t="s">
        <v>11</v>
      </c>
      <c r="L4" s="53" t="s">
        <v>68</v>
      </c>
      <c r="M4" s="97" t="s">
        <v>12</v>
      </c>
      <c r="N4" s="97" t="s">
        <v>11</v>
      </c>
      <c r="O4" s="53" t="s">
        <v>68</v>
      </c>
      <c r="P4" s="97" t="s">
        <v>13</v>
      </c>
      <c r="Q4" s="97" t="s">
        <v>11</v>
      </c>
      <c r="R4" s="53" t="s">
        <v>68</v>
      </c>
      <c r="S4" s="97" t="s">
        <v>14</v>
      </c>
      <c r="T4" s="97" t="s">
        <v>11</v>
      </c>
      <c r="U4" s="53" t="s">
        <v>68</v>
      </c>
      <c r="V4" s="97" t="s">
        <v>15</v>
      </c>
      <c r="W4" s="97" t="s">
        <v>11</v>
      </c>
      <c r="X4" s="53" t="s">
        <v>68</v>
      </c>
      <c r="Y4" s="103" t="s">
        <v>99</v>
      </c>
      <c r="Z4" s="85" t="s">
        <v>100</v>
      </c>
      <c r="AA4" s="124"/>
      <c r="AB4" s="150"/>
      <c r="AC4" s="113"/>
      <c r="AD4" s="55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 t="s">
        <v>80</v>
      </c>
      <c r="AR4" s="114" t="s">
        <v>81</v>
      </c>
      <c r="AS4" s="114" t="s">
        <v>82</v>
      </c>
      <c r="AT4" s="114" t="s">
        <v>83</v>
      </c>
      <c r="AU4" s="114" t="s">
        <v>84</v>
      </c>
      <c r="AV4" s="114" t="s">
        <v>85</v>
      </c>
      <c r="AW4" s="114" t="s">
        <v>86</v>
      </c>
    </row>
    <row r="5" spans="1:49" s="83" customFormat="1" ht="15" customHeight="1">
      <c r="A5" s="94" t="s">
        <v>183</v>
      </c>
      <c r="B5" s="255" t="s">
        <v>106</v>
      </c>
      <c r="C5" s="260">
        <v>6.4</v>
      </c>
      <c r="D5" s="261">
        <v>2.2000000000000002</v>
      </c>
      <c r="E5" s="261">
        <v>1.8</v>
      </c>
      <c r="F5" s="262">
        <v>0</v>
      </c>
      <c r="G5" s="262">
        <v>0</v>
      </c>
      <c r="H5" s="261">
        <v>2.6</v>
      </c>
      <c r="I5" s="263">
        <v>782.7</v>
      </c>
      <c r="J5" s="312" t="s">
        <v>333</v>
      </c>
      <c r="K5" s="288"/>
      <c r="L5" s="115"/>
      <c r="M5" s="312" t="s">
        <v>348</v>
      </c>
      <c r="N5" s="288"/>
      <c r="O5" s="115"/>
      <c r="P5" s="312" t="s">
        <v>380</v>
      </c>
      <c r="Q5" s="288"/>
      <c r="R5" s="115"/>
      <c r="S5" s="327" t="s">
        <v>16</v>
      </c>
      <c r="T5" s="328"/>
      <c r="U5" s="115"/>
      <c r="V5" s="290" t="s">
        <v>145</v>
      </c>
      <c r="W5" s="288"/>
      <c r="X5" s="115"/>
      <c r="Y5" s="107" t="s">
        <v>109</v>
      </c>
      <c r="Z5" s="329"/>
      <c r="AA5" s="289"/>
      <c r="AB5" s="146" t="str">
        <f>A5</f>
        <v>A5</v>
      </c>
      <c r="AC5" s="117" t="str">
        <f>J5</f>
        <v>紅藜飯</v>
      </c>
      <c r="AD5" s="117" t="str">
        <f>J6&amp;" "&amp;J7&amp;" "&amp;J8&amp;" "&amp;J9&amp;" "&amp;J10&amp;" "&amp;J11</f>
        <v xml:space="preserve">米 紅藜    </v>
      </c>
      <c r="AE5" s="117" t="str">
        <f>M5</f>
        <v>堅果麵腸</v>
      </c>
      <c r="AF5" s="117" t="str">
        <f>M6&amp;" "&amp;M7&amp;" "&amp;M8&amp;" "&amp;M9&amp;" "&amp;M10&amp;" "&amp;M11</f>
        <v xml:space="preserve">麵腸 時蔬 腰果 南瓜子 薑 </v>
      </c>
      <c r="AG5" s="117" t="str">
        <f>P5</f>
        <v>關東煮</v>
      </c>
      <c r="AH5" s="117" t="str">
        <f>P6&amp;" "&amp;P7&amp;" "&amp;P8&amp;" "&amp;P9&amp;" "&amp;P10&amp;" "&amp;P11</f>
        <v xml:space="preserve">方油豆腐 白蘿蔔 玉米 胡蘿蔔 素黑輪 </v>
      </c>
      <c r="AI5" s="117" t="e">
        <f>#REF!</f>
        <v>#REF!</v>
      </c>
      <c r="AJ5" s="117" t="e">
        <f>#REF!&amp;" "&amp;#REF!&amp;" "&amp;#REF!&amp;" "&amp;#REF!&amp;" "&amp;#REF!&amp;" "&amp;#REF!</f>
        <v>#REF!</v>
      </c>
      <c r="AK5" s="117" t="str">
        <f>S5</f>
        <v>時蔬</v>
      </c>
      <c r="AL5" s="117" t="str">
        <f>S6&amp;" "&amp;S7&amp;" "&amp;S8&amp;" "&amp;S9&amp;" "&amp;S10&amp;" "&amp;S11</f>
        <v xml:space="preserve">蔬菜 薑    </v>
      </c>
      <c r="AM5" s="117" t="str">
        <f>V5</f>
        <v>時瓜湯</v>
      </c>
      <c r="AN5" s="117" t="str">
        <f>V6&amp;" "&amp;V7&amp;" "&amp;V8&amp;" "&amp;V9&amp;" "&amp;V10&amp;" "&amp;V11</f>
        <v xml:space="preserve">時瓜 胡蘿蔔 薑 素羊肉  </v>
      </c>
      <c r="AO5" s="117" t="str">
        <f>Y5</f>
        <v>點心</v>
      </c>
      <c r="AP5" s="117">
        <f>Z5</f>
        <v>0</v>
      </c>
      <c r="AQ5" s="118">
        <f>C5</f>
        <v>6.4</v>
      </c>
      <c r="AR5" s="118">
        <f t="shared" ref="AR5:AW5" si="0">D5</f>
        <v>2.2000000000000002</v>
      </c>
      <c r="AS5" s="118">
        <f t="shared" si="0"/>
        <v>1.8</v>
      </c>
      <c r="AT5" s="118">
        <f t="shared" si="0"/>
        <v>0</v>
      </c>
      <c r="AU5" s="118">
        <f t="shared" si="0"/>
        <v>0</v>
      </c>
      <c r="AV5" s="118">
        <f t="shared" si="0"/>
        <v>2.6</v>
      </c>
      <c r="AW5" s="118">
        <f t="shared" si="0"/>
        <v>782.7</v>
      </c>
    </row>
    <row r="6" spans="1:49" s="83" customFormat="1" ht="15" customHeight="1">
      <c r="A6" s="95"/>
      <c r="B6" s="255"/>
      <c r="C6" s="256"/>
      <c r="D6" s="257"/>
      <c r="E6" s="257"/>
      <c r="F6" s="258"/>
      <c r="G6" s="258"/>
      <c r="H6" s="257"/>
      <c r="I6" s="259"/>
      <c r="J6" s="192" t="s">
        <v>174</v>
      </c>
      <c r="K6" s="192">
        <v>10</v>
      </c>
      <c r="L6" s="54" t="str">
        <f>IF(K6,"公斤","")</f>
        <v>公斤</v>
      </c>
      <c r="M6" s="192" t="s">
        <v>349</v>
      </c>
      <c r="N6" s="192">
        <v>7.7</v>
      </c>
      <c r="O6" s="54" t="str">
        <f>IF(N6,"公斤","")</f>
        <v>公斤</v>
      </c>
      <c r="P6" s="241" t="s">
        <v>159</v>
      </c>
      <c r="Q6" s="192">
        <v>2.7</v>
      </c>
      <c r="R6" s="54" t="str">
        <f>IF(Q6,"公斤","")</f>
        <v>公斤</v>
      </c>
      <c r="S6" s="133" t="s">
        <v>14</v>
      </c>
      <c r="T6" s="133">
        <v>7</v>
      </c>
      <c r="U6" s="54" t="str">
        <f>IF(T6,"公斤","")</f>
        <v>公斤</v>
      </c>
      <c r="V6" s="247" t="s">
        <v>136</v>
      </c>
      <c r="W6" s="192">
        <v>4</v>
      </c>
      <c r="X6" s="54" t="str">
        <f>IF(W6,"公斤","")</f>
        <v>公斤</v>
      </c>
      <c r="Y6" s="70" t="s">
        <v>109</v>
      </c>
      <c r="Z6" s="179"/>
      <c r="AA6" s="249"/>
      <c r="AB6" s="151"/>
      <c r="AC6" s="120"/>
      <c r="AD6" s="117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74"/>
      <c r="AR6" s="74"/>
      <c r="AS6" s="74"/>
      <c r="AT6" s="74"/>
      <c r="AU6" s="74"/>
      <c r="AV6" s="74"/>
      <c r="AW6" s="74"/>
    </row>
    <row r="7" spans="1:49" s="83" customFormat="1" ht="15" customHeight="1">
      <c r="A7" s="95"/>
      <c r="C7" s="260"/>
      <c r="D7" s="261"/>
      <c r="E7" s="261"/>
      <c r="F7" s="262"/>
      <c r="G7" s="262"/>
      <c r="H7" s="261"/>
      <c r="I7" s="263"/>
      <c r="J7" s="192" t="s">
        <v>334</v>
      </c>
      <c r="K7" s="192">
        <v>0.1</v>
      </c>
      <c r="L7" s="54" t="str">
        <f>IF(K7,"公斤","")</f>
        <v>公斤</v>
      </c>
      <c r="M7" s="192" t="s">
        <v>16</v>
      </c>
      <c r="N7" s="192">
        <v>3</v>
      </c>
      <c r="O7" s="54" t="str">
        <f t="shared" ref="O7:O11" si="1">IF(N7,"公斤","")</f>
        <v>公斤</v>
      </c>
      <c r="P7" s="192" t="s">
        <v>381</v>
      </c>
      <c r="Q7" s="192">
        <v>3</v>
      </c>
      <c r="R7" s="54" t="str">
        <f t="shared" ref="R7:R11" si="2">IF(Q7,"公斤","")</f>
        <v>公斤</v>
      </c>
      <c r="S7" s="133" t="s">
        <v>17</v>
      </c>
      <c r="T7" s="133">
        <v>0.05</v>
      </c>
      <c r="U7" s="54" t="str">
        <f t="shared" ref="U7:U11" si="3">IF(T7,"公斤","")</f>
        <v>公斤</v>
      </c>
      <c r="V7" s="247" t="s">
        <v>130</v>
      </c>
      <c r="W7" s="192">
        <v>0.5</v>
      </c>
      <c r="X7" s="54" t="str">
        <f t="shared" ref="X7:X11" si="4">IF(W7,"公斤","")</f>
        <v>公斤</v>
      </c>
      <c r="Y7" s="70"/>
      <c r="Z7" s="179"/>
      <c r="AA7" s="249"/>
      <c r="AB7" s="151"/>
      <c r="AC7" s="120"/>
      <c r="AD7" s="117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74"/>
      <c r="AR7" s="74"/>
      <c r="AS7" s="74"/>
      <c r="AT7" s="74"/>
      <c r="AU7" s="74"/>
      <c r="AV7" s="74"/>
      <c r="AW7" s="74"/>
    </row>
    <row r="8" spans="1:49" s="83" customFormat="1" ht="15" customHeight="1">
      <c r="A8" s="95"/>
      <c r="B8" s="255"/>
      <c r="C8" s="256"/>
      <c r="D8" s="257"/>
      <c r="E8" s="257"/>
      <c r="F8" s="257"/>
      <c r="G8" s="257"/>
      <c r="H8" s="257"/>
      <c r="I8" s="259"/>
      <c r="J8" s="192"/>
      <c r="K8" s="192"/>
      <c r="L8" s="54" t="str">
        <f t="shared" ref="L8:L11" si="5">IF(K8,"公斤","")</f>
        <v/>
      </c>
      <c r="M8" s="192" t="s">
        <v>350</v>
      </c>
      <c r="N8" s="192">
        <v>0.1</v>
      </c>
      <c r="O8" s="54" t="str">
        <f t="shared" si="1"/>
        <v>公斤</v>
      </c>
      <c r="P8" s="192" t="s">
        <v>382</v>
      </c>
      <c r="Q8" s="192">
        <v>1.5</v>
      </c>
      <c r="R8" s="54" t="str">
        <f t="shared" si="2"/>
        <v>公斤</v>
      </c>
      <c r="S8" s="133"/>
      <c r="T8" s="133"/>
      <c r="U8" s="54" t="str">
        <f t="shared" si="3"/>
        <v/>
      </c>
      <c r="V8" s="192" t="s">
        <v>17</v>
      </c>
      <c r="W8" s="192">
        <v>0.05</v>
      </c>
      <c r="X8" s="54" t="str">
        <f t="shared" si="4"/>
        <v>公斤</v>
      </c>
      <c r="Y8" s="70"/>
      <c r="Z8" s="179"/>
      <c r="AA8" s="249"/>
      <c r="AB8" s="151"/>
      <c r="AC8" s="120"/>
      <c r="AD8" s="117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74"/>
      <c r="AR8" s="74"/>
      <c r="AS8" s="74"/>
      <c r="AT8" s="74"/>
      <c r="AU8" s="74"/>
      <c r="AV8" s="74"/>
      <c r="AW8" s="74"/>
    </row>
    <row r="9" spans="1:49" s="83" customFormat="1" ht="15" customHeight="1">
      <c r="A9" s="95"/>
      <c r="B9" s="255"/>
      <c r="C9" s="256"/>
      <c r="D9" s="257"/>
      <c r="E9" s="257"/>
      <c r="F9" s="257"/>
      <c r="G9" s="257"/>
      <c r="H9" s="257"/>
      <c r="I9" s="259"/>
      <c r="J9" s="192"/>
      <c r="K9" s="192"/>
      <c r="L9" s="54" t="str">
        <f t="shared" si="5"/>
        <v/>
      </c>
      <c r="M9" s="192" t="s">
        <v>351</v>
      </c>
      <c r="N9" s="192">
        <v>0.1</v>
      </c>
      <c r="O9" s="54" t="str">
        <f t="shared" si="1"/>
        <v>公斤</v>
      </c>
      <c r="P9" s="192" t="s">
        <v>353</v>
      </c>
      <c r="Q9" s="192">
        <v>1</v>
      </c>
      <c r="R9" s="54" t="str">
        <f t="shared" si="2"/>
        <v>公斤</v>
      </c>
      <c r="S9" s="133"/>
      <c r="T9" s="133"/>
      <c r="U9" s="54" t="str">
        <f t="shared" si="3"/>
        <v/>
      </c>
      <c r="V9" s="193" t="s">
        <v>407</v>
      </c>
      <c r="W9" s="193">
        <v>0.5</v>
      </c>
      <c r="X9" s="54" t="str">
        <f t="shared" si="4"/>
        <v>公斤</v>
      </c>
      <c r="Y9" s="70"/>
      <c r="Z9" s="179"/>
      <c r="AA9" s="249"/>
      <c r="AB9" s="151"/>
      <c r="AC9" s="120"/>
      <c r="AD9" s="117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74"/>
      <c r="AR9" s="74"/>
      <c r="AS9" s="74"/>
      <c r="AT9" s="74"/>
      <c r="AU9" s="74"/>
      <c r="AV9" s="74"/>
      <c r="AW9" s="74"/>
    </row>
    <row r="10" spans="1:49" s="83" customFormat="1" ht="15" customHeight="1">
      <c r="A10" s="95"/>
      <c r="B10" s="255"/>
      <c r="C10" s="256"/>
      <c r="D10" s="257"/>
      <c r="E10" s="257"/>
      <c r="F10" s="257"/>
      <c r="G10" s="257"/>
      <c r="H10" s="257"/>
      <c r="I10" s="259"/>
      <c r="J10" s="192"/>
      <c r="K10" s="192"/>
      <c r="L10" s="54" t="str">
        <f t="shared" si="5"/>
        <v/>
      </c>
      <c r="M10" s="192" t="s">
        <v>17</v>
      </c>
      <c r="N10" s="192">
        <v>0.05</v>
      </c>
      <c r="O10" s="54" t="str">
        <f t="shared" si="1"/>
        <v>公斤</v>
      </c>
      <c r="P10" s="192" t="s">
        <v>383</v>
      </c>
      <c r="Q10" s="192">
        <v>1</v>
      </c>
      <c r="R10" s="54" t="str">
        <f t="shared" si="2"/>
        <v>公斤</v>
      </c>
      <c r="S10" s="133"/>
      <c r="T10" s="133"/>
      <c r="U10" s="54" t="str">
        <f t="shared" si="3"/>
        <v/>
      </c>
      <c r="V10" s="192"/>
      <c r="W10" s="192"/>
      <c r="X10" s="54" t="str">
        <f t="shared" si="4"/>
        <v/>
      </c>
      <c r="Y10" s="70"/>
      <c r="Z10" s="179"/>
      <c r="AA10" s="249"/>
      <c r="AB10" s="151"/>
      <c r="AC10" s="120"/>
      <c r="AD10" s="117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74"/>
      <c r="AR10" s="74"/>
      <c r="AS10" s="74"/>
      <c r="AT10" s="74"/>
      <c r="AU10" s="74"/>
      <c r="AV10" s="74"/>
      <c r="AW10" s="74"/>
    </row>
    <row r="11" spans="1:49" s="83" customFormat="1" ht="15" customHeight="1" thickBot="1">
      <c r="A11" s="96"/>
      <c r="B11" s="264"/>
      <c r="C11" s="265"/>
      <c r="D11" s="266"/>
      <c r="E11" s="266"/>
      <c r="F11" s="266"/>
      <c r="G11" s="266"/>
      <c r="H11" s="266"/>
      <c r="I11" s="267"/>
      <c r="J11" s="194"/>
      <c r="K11" s="194"/>
      <c r="L11" s="54" t="str">
        <f t="shared" si="5"/>
        <v/>
      </c>
      <c r="M11" s="194"/>
      <c r="N11" s="194"/>
      <c r="O11" s="54" t="str">
        <f t="shared" si="1"/>
        <v/>
      </c>
      <c r="P11" s="194"/>
      <c r="Q11" s="194"/>
      <c r="R11" s="54" t="str">
        <f t="shared" si="2"/>
        <v/>
      </c>
      <c r="S11" s="134"/>
      <c r="T11" s="134"/>
      <c r="U11" s="54" t="str">
        <f t="shared" si="3"/>
        <v/>
      </c>
      <c r="V11" s="194"/>
      <c r="W11" s="194"/>
      <c r="X11" s="54" t="str">
        <f t="shared" si="4"/>
        <v/>
      </c>
      <c r="Y11" s="93"/>
      <c r="Z11" s="180"/>
      <c r="AA11" s="250"/>
      <c r="AB11" s="152"/>
      <c r="AC11" s="120"/>
      <c r="AD11" s="117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74"/>
      <c r="AR11" s="74"/>
      <c r="AS11" s="74"/>
      <c r="AT11" s="74"/>
      <c r="AU11" s="74"/>
      <c r="AV11" s="74"/>
      <c r="AW11" s="74"/>
    </row>
    <row r="12" spans="1:49" s="83" customFormat="1" ht="15" customHeight="1">
      <c r="A12" s="95" t="s">
        <v>184</v>
      </c>
      <c r="B12" s="255" t="s">
        <v>106</v>
      </c>
      <c r="C12" s="260">
        <v>5</v>
      </c>
      <c r="D12" s="261">
        <v>2.1</v>
      </c>
      <c r="E12" s="261">
        <v>2</v>
      </c>
      <c r="F12" s="262">
        <v>0</v>
      </c>
      <c r="G12" s="262">
        <v>0</v>
      </c>
      <c r="H12" s="261">
        <v>2.2000000000000002</v>
      </c>
      <c r="I12" s="263">
        <v>658.5</v>
      </c>
      <c r="J12" s="313" t="s">
        <v>335</v>
      </c>
      <c r="K12" s="288"/>
      <c r="L12" s="115"/>
      <c r="M12" s="322" t="s">
        <v>352</v>
      </c>
      <c r="N12" s="288"/>
      <c r="O12" s="115"/>
      <c r="P12" s="313" t="s">
        <v>384</v>
      </c>
      <c r="Q12" s="288"/>
      <c r="R12" s="115"/>
      <c r="S12" s="320" t="s">
        <v>16</v>
      </c>
      <c r="T12" s="321"/>
      <c r="U12" s="115"/>
      <c r="V12" s="322" t="s">
        <v>154</v>
      </c>
      <c r="W12" s="288"/>
      <c r="X12" s="115"/>
      <c r="Y12" s="110" t="s">
        <v>109</v>
      </c>
      <c r="Z12" s="251"/>
      <c r="AA12" s="252"/>
      <c r="AB12" s="146" t="str">
        <f>A12</f>
        <v>B1</v>
      </c>
      <c r="AC12" s="117" t="str">
        <f>J12</f>
        <v>白米飯</v>
      </c>
      <c r="AD12" s="117" t="str">
        <f>J13&amp;" "&amp;J14&amp;" "&amp;J15&amp;" "&amp;J16&amp;" "&amp;J17&amp;" "&amp;J18</f>
        <v xml:space="preserve">米     </v>
      </c>
      <c r="AE12" s="117" t="str">
        <f>M12</f>
        <v>回鍋若片</v>
      </c>
      <c r="AF12" s="117" t="str">
        <f>M13&amp;" "&amp;M14&amp;" "&amp;M15&amp;" "&amp;M16&amp;" "&amp;M17&amp;" "&amp;M18</f>
        <v xml:space="preserve">素肉片 時蔬 胡蘿蔔 冷凍毛豆仁 薑 </v>
      </c>
      <c r="AG12" s="117" t="str">
        <f>P12</f>
        <v>蛋香白菜</v>
      </c>
      <c r="AH12" s="117" t="str">
        <f>P13&amp;" "&amp;P14&amp;" "&amp;P15&amp;" "&amp;P16&amp;" "&amp;P17&amp;" "&amp;P18</f>
        <v xml:space="preserve">雞蛋 結球白菜 胡蘿蔔 薑 素火腿 </v>
      </c>
      <c r="AI12" s="117" t="e">
        <f>#REF!</f>
        <v>#REF!</v>
      </c>
      <c r="AJ12" s="117" t="e">
        <f>#REF!&amp;" "&amp;#REF!&amp;" "&amp;#REF!&amp;" "&amp;#REF!&amp;" "&amp;#REF!&amp;" "&amp;#REF!</f>
        <v>#REF!</v>
      </c>
      <c r="AK12" s="117" t="str">
        <f t="shared" ref="AK12" si="6">S12</f>
        <v>時蔬</v>
      </c>
      <c r="AL12" s="117" t="str">
        <f t="shared" ref="AL12" si="7">S13&amp;" "&amp;S14&amp;" "&amp;S15&amp;" "&amp;S16&amp;" "&amp;S17&amp;" "&amp;S18</f>
        <v xml:space="preserve">蔬菜 薑    </v>
      </c>
      <c r="AM12" s="117" t="str">
        <f t="shared" ref="AM12" si="8">V12</f>
        <v>時蔬湯</v>
      </c>
      <c r="AN12" s="117" t="str">
        <f t="shared" ref="AN12" si="9">V13&amp;" "&amp;V14&amp;" "&amp;V15&amp;" "&amp;V16&amp;" "&amp;V17&amp;" "&amp;V18</f>
        <v xml:space="preserve">時蔬 薑 枸杞 素羊肉  </v>
      </c>
      <c r="AO12" s="117" t="str">
        <f>Y12</f>
        <v>點心</v>
      </c>
      <c r="AP12" s="117">
        <f>Z12</f>
        <v>0</v>
      </c>
      <c r="AQ12" s="118">
        <f t="shared" ref="AQ12" si="10">C12</f>
        <v>5</v>
      </c>
      <c r="AR12" s="118">
        <f t="shared" ref="AR12" si="11">D12</f>
        <v>2.1</v>
      </c>
      <c r="AS12" s="118">
        <f t="shared" ref="AS12" si="12">E12</f>
        <v>2</v>
      </c>
      <c r="AT12" s="118">
        <f t="shared" ref="AT12" si="13">F12</f>
        <v>0</v>
      </c>
      <c r="AU12" s="118">
        <f t="shared" ref="AU12" si="14">G12</f>
        <v>0</v>
      </c>
      <c r="AV12" s="118">
        <f t="shared" ref="AV12" si="15">H12</f>
        <v>2.2000000000000002</v>
      </c>
      <c r="AW12" s="118">
        <f t="shared" ref="AW12" si="16">I12</f>
        <v>658.5</v>
      </c>
    </row>
    <row r="13" spans="1:49" s="83" customFormat="1" ht="15" customHeight="1">
      <c r="A13" s="95"/>
      <c r="B13" s="255"/>
      <c r="C13" s="256"/>
      <c r="D13" s="257"/>
      <c r="E13" s="257"/>
      <c r="F13" s="258"/>
      <c r="G13" s="258"/>
      <c r="H13" s="257"/>
      <c r="I13" s="259"/>
      <c r="J13" s="193" t="s">
        <v>174</v>
      </c>
      <c r="K13" s="193">
        <v>10</v>
      </c>
      <c r="L13" s="54" t="str">
        <f t="shared" ref="L13:L74" si="17">IF(K13,"公斤","")</f>
        <v>公斤</v>
      </c>
      <c r="M13" s="178" t="s">
        <v>150</v>
      </c>
      <c r="N13" s="193">
        <v>1.2</v>
      </c>
      <c r="O13" s="54" t="str">
        <f t="shared" ref="O13:O74" si="18">IF(N13,"公斤","")</f>
        <v>公斤</v>
      </c>
      <c r="P13" s="193" t="s">
        <v>385</v>
      </c>
      <c r="Q13" s="193">
        <v>2.7</v>
      </c>
      <c r="R13" s="54" t="str">
        <f t="shared" ref="R13:R74" si="19">IF(Q13,"公斤","")</f>
        <v>公斤</v>
      </c>
      <c r="S13" s="133" t="s">
        <v>14</v>
      </c>
      <c r="T13" s="133">
        <v>7</v>
      </c>
      <c r="U13" s="54" t="str">
        <f t="shared" ref="U13:U74" si="20">IF(T13,"公斤","")</f>
        <v>公斤</v>
      </c>
      <c r="V13" s="178" t="s">
        <v>1</v>
      </c>
      <c r="W13" s="193">
        <v>3</v>
      </c>
      <c r="X13" s="54" t="str">
        <f t="shared" ref="X13:X74" si="21">IF(W13,"公斤","")</f>
        <v>公斤</v>
      </c>
      <c r="Y13" s="70" t="s">
        <v>109</v>
      </c>
      <c r="Z13" s="249"/>
      <c r="AA13" s="253"/>
      <c r="AB13" s="151"/>
      <c r="AC13" s="120"/>
      <c r="AD13" s="117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74"/>
      <c r="AR13" s="74"/>
      <c r="AS13" s="74"/>
      <c r="AT13" s="74"/>
      <c r="AU13" s="74"/>
      <c r="AV13" s="74"/>
      <c r="AW13" s="74"/>
    </row>
    <row r="14" spans="1:49" s="83" customFormat="1" ht="15" customHeight="1">
      <c r="A14" s="95"/>
      <c r="C14" s="260"/>
      <c r="D14" s="261"/>
      <c r="E14" s="261"/>
      <c r="F14" s="262"/>
      <c r="G14" s="262"/>
      <c r="H14" s="261"/>
      <c r="I14" s="263"/>
      <c r="J14" s="193"/>
      <c r="K14" s="193"/>
      <c r="L14" s="54" t="str">
        <f t="shared" si="17"/>
        <v/>
      </c>
      <c r="M14" s="193" t="s">
        <v>16</v>
      </c>
      <c r="N14" s="193">
        <v>3</v>
      </c>
      <c r="O14" s="54" t="str">
        <f t="shared" si="18"/>
        <v>公斤</v>
      </c>
      <c r="P14" s="193" t="s">
        <v>386</v>
      </c>
      <c r="Q14" s="193">
        <v>5</v>
      </c>
      <c r="R14" s="54" t="str">
        <f t="shared" si="19"/>
        <v>公斤</v>
      </c>
      <c r="S14" s="133" t="s">
        <v>17</v>
      </c>
      <c r="T14" s="133">
        <v>0.05</v>
      </c>
      <c r="U14" s="54" t="str">
        <f t="shared" si="20"/>
        <v>公斤</v>
      </c>
      <c r="V14" s="193" t="s">
        <v>17</v>
      </c>
      <c r="W14" s="193">
        <v>0.05</v>
      </c>
      <c r="X14" s="54" t="str">
        <f t="shared" si="21"/>
        <v>公斤</v>
      </c>
      <c r="Y14" s="70"/>
      <c r="Z14" s="249"/>
      <c r="AA14" s="253"/>
      <c r="AB14" s="151"/>
      <c r="AC14" s="120"/>
      <c r="AD14" s="117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74"/>
      <c r="AR14" s="74"/>
      <c r="AS14" s="74"/>
      <c r="AT14" s="74"/>
      <c r="AU14" s="74"/>
      <c r="AV14" s="74"/>
      <c r="AW14" s="74"/>
    </row>
    <row r="15" spans="1:49" s="83" customFormat="1" ht="15" customHeight="1">
      <c r="A15" s="95"/>
      <c r="B15" s="255"/>
      <c r="C15" s="256"/>
      <c r="D15" s="257"/>
      <c r="E15" s="257"/>
      <c r="F15" s="257"/>
      <c r="G15" s="257"/>
      <c r="H15" s="257"/>
      <c r="I15" s="259"/>
      <c r="J15" s="193"/>
      <c r="K15" s="193"/>
      <c r="L15" s="54" t="str">
        <f t="shared" si="17"/>
        <v/>
      </c>
      <c r="M15" s="193" t="s">
        <v>353</v>
      </c>
      <c r="N15" s="193">
        <v>1</v>
      </c>
      <c r="O15" s="54" t="str">
        <f t="shared" si="18"/>
        <v>公斤</v>
      </c>
      <c r="P15" s="193" t="s">
        <v>353</v>
      </c>
      <c r="Q15" s="193">
        <v>0.5</v>
      </c>
      <c r="R15" s="54" t="str">
        <f t="shared" si="19"/>
        <v>公斤</v>
      </c>
      <c r="S15" s="133"/>
      <c r="T15" s="133"/>
      <c r="U15" s="54" t="str">
        <f t="shared" si="20"/>
        <v/>
      </c>
      <c r="V15" s="193" t="s">
        <v>408</v>
      </c>
      <c r="W15" s="193"/>
      <c r="X15" s="54" t="str">
        <f t="shared" si="21"/>
        <v/>
      </c>
      <c r="Y15" s="70"/>
      <c r="Z15" s="249"/>
      <c r="AA15" s="253"/>
      <c r="AB15" s="151"/>
      <c r="AC15" s="120"/>
      <c r="AD15" s="117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74"/>
      <c r="AR15" s="74"/>
      <c r="AS15" s="74"/>
      <c r="AT15" s="74"/>
      <c r="AU15" s="74"/>
      <c r="AV15" s="74"/>
      <c r="AW15" s="74"/>
    </row>
    <row r="16" spans="1:49" s="83" customFormat="1" ht="15" customHeight="1">
      <c r="A16" s="95"/>
      <c r="B16" s="255"/>
      <c r="C16" s="256"/>
      <c r="D16" s="257"/>
      <c r="E16" s="257"/>
      <c r="F16" s="257"/>
      <c r="G16" s="257"/>
      <c r="H16" s="257"/>
      <c r="I16" s="259"/>
      <c r="J16" s="193"/>
      <c r="K16" s="193"/>
      <c r="L16" s="54" t="str">
        <f t="shared" si="17"/>
        <v/>
      </c>
      <c r="M16" s="193" t="s">
        <v>354</v>
      </c>
      <c r="N16" s="193">
        <v>1</v>
      </c>
      <c r="O16" s="54" t="str">
        <f t="shared" si="18"/>
        <v>公斤</v>
      </c>
      <c r="P16" s="193" t="s">
        <v>17</v>
      </c>
      <c r="Q16" s="193">
        <v>0.05</v>
      </c>
      <c r="R16" s="54" t="str">
        <f t="shared" si="19"/>
        <v>公斤</v>
      </c>
      <c r="S16" s="133"/>
      <c r="T16" s="133"/>
      <c r="U16" s="54" t="str">
        <f t="shared" si="20"/>
        <v/>
      </c>
      <c r="V16" s="193" t="s">
        <v>407</v>
      </c>
      <c r="W16" s="193">
        <v>0.5</v>
      </c>
      <c r="X16" s="54" t="str">
        <f t="shared" si="21"/>
        <v>公斤</v>
      </c>
      <c r="Y16" s="70"/>
      <c r="Z16" s="249"/>
      <c r="AA16" s="253"/>
      <c r="AB16" s="151"/>
      <c r="AC16" s="120"/>
      <c r="AD16" s="117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74"/>
      <c r="AR16" s="74"/>
      <c r="AS16" s="74"/>
      <c r="AT16" s="74"/>
      <c r="AU16" s="74"/>
      <c r="AV16" s="74"/>
      <c r="AW16" s="74"/>
    </row>
    <row r="17" spans="1:49" s="83" customFormat="1" ht="15" customHeight="1">
      <c r="A17" s="95"/>
      <c r="B17" s="255"/>
      <c r="C17" s="256"/>
      <c r="D17" s="257"/>
      <c r="E17" s="257"/>
      <c r="F17" s="257"/>
      <c r="G17" s="257"/>
      <c r="H17" s="257"/>
      <c r="I17" s="259"/>
      <c r="J17" s="193"/>
      <c r="K17" s="193"/>
      <c r="L17" s="54" t="str">
        <f t="shared" si="17"/>
        <v/>
      </c>
      <c r="M17" s="193" t="s">
        <v>17</v>
      </c>
      <c r="N17" s="193">
        <v>0.05</v>
      </c>
      <c r="O17" s="54" t="str">
        <f t="shared" si="18"/>
        <v>公斤</v>
      </c>
      <c r="P17" s="193" t="s">
        <v>387</v>
      </c>
      <c r="Q17" s="193">
        <v>2</v>
      </c>
      <c r="R17" s="54" t="str">
        <f t="shared" si="19"/>
        <v>公斤</v>
      </c>
      <c r="S17" s="133"/>
      <c r="T17" s="133"/>
      <c r="U17" s="54" t="str">
        <f t="shared" si="20"/>
        <v/>
      </c>
      <c r="V17" s="193"/>
      <c r="W17" s="193"/>
      <c r="X17" s="54" t="str">
        <f t="shared" si="21"/>
        <v/>
      </c>
      <c r="Y17" s="70"/>
      <c r="Z17" s="249"/>
      <c r="AA17" s="253"/>
      <c r="AB17" s="151"/>
      <c r="AC17" s="120"/>
      <c r="AD17" s="117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74"/>
      <c r="AR17" s="74"/>
      <c r="AS17" s="74"/>
      <c r="AT17" s="74"/>
      <c r="AU17" s="74"/>
      <c r="AV17" s="74"/>
      <c r="AW17" s="74"/>
    </row>
    <row r="18" spans="1:49" s="83" customFormat="1" ht="15" customHeight="1" thickBot="1">
      <c r="A18" s="96"/>
      <c r="B18" s="264"/>
      <c r="C18" s="265"/>
      <c r="D18" s="266"/>
      <c r="E18" s="266"/>
      <c r="F18" s="266"/>
      <c r="G18" s="266"/>
      <c r="H18" s="266"/>
      <c r="I18" s="267"/>
      <c r="J18" s="194"/>
      <c r="K18" s="194"/>
      <c r="L18" s="54" t="str">
        <f t="shared" si="17"/>
        <v/>
      </c>
      <c r="M18" s="194"/>
      <c r="N18" s="194"/>
      <c r="O18" s="54" t="str">
        <f t="shared" si="18"/>
        <v/>
      </c>
      <c r="P18" s="194"/>
      <c r="Q18" s="194"/>
      <c r="R18" s="54" t="str">
        <f t="shared" si="19"/>
        <v/>
      </c>
      <c r="S18" s="133"/>
      <c r="T18" s="133"/>
      <c r="U18" s="54" t="str">
        <f t="shared" si="20"/>
        <v/>
      </c>
      <c r="V18" s="194"/>
      <c r="W18" s="194"/>
      <c r="X18" s="54" t="str">
        <f t="shared" si="21"/>
        <v/>
      </c>
      <c r="Y18" s="93"/>
      <c r="Z18" s="250"/>
      <c r="AA18" s="253"/>
      <c r="AB18" s="152"/>
      <c r="AC18" s="120"/>
      <c r="AD18" s="117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74"/>
      <c r="AR18" s="74"/>
      <c r="AS18" s="74"/>
      <c r="AT18" s="74"/>
      <c r="AU18" s="74"/>
      <c r="AV18" s="74"/>
      <c r="AW18" s="74"/>
    </row>
    <row r="19" spans="1:49" s="83" customFormat="1" ht="15" customHeight="1">
      <c r="A19" s="95" t="s">
        <v>185</v>
      </c>
      <c r="B19" s="255" t="s">
        <v>106</v>
      </c>
      <c r="C19" s="260">
        <v>5</v>
      </c>
      <c r="D19" s="261">
        <v>2.2999999999999998</v>
      </c>
      <c r="E19" s="261">
        <v>1.5</v>
      </c>
      <c r="F19" s="262">
        <v>0</v>
      </c>
      <c r="G19" s="262">
        <v>0</v>
      </c>
      <c r="H19" s="261">
        <v>3.1</v>
      </c>
      <c r="I19" s="263">
        <v>722.1</v>
      </c>
      <c r="J19" s="313" t="s">
        <v>336</v>
      </c>
      <c r="K19" s="288"/>
      <c r="L19" s="115"/>
      <c r="M19" s="235" t="s">
        <v>355</v>
      </c>
      <c r="N19" s="232"/>
      <c r="O19" s="115"/>
      <c r="P19" s="242" t="s">
        <v>463</v>
      </c>
      <c r="Q19" s="232"/>
      <c r="R19" s="115"/>
      <c r="S19" s="320" t="s">
        <v>16</v>
      </c>
      <c r="T19" s="321"/>
      <c r="U19" s="115"/>
      <c r="V19" s="312" t="s">
        <v>409</v>
      </c>
      <c r="W19" s="288"/>
      <c r="X19" s="115"/>
      <c r="Y19" s="110" t="s">
        <v>109</v>
      </c>
      <c r="Z19" s="251"/>
      <c r="AA19" s="253"/>
      <c r="AB19" s="146" t="str">
        <f>A19</f>
        <v>B2</v>
      </c>
      <c r="AC19" s="117" t="str">
        <f>J19</f>
        <v>糙米飯</v>
      </c>
      <c r="AD19" s="117" t="str">
        <f>J20&amp;" "&amp;J21&amp;" "&amp;J22&amp;" "&amp;J23&amp;" "&amp;J24&amp;" "&amp;J25</f>
        <v xml:space="preserve">米 糙米    </v>
      </c>
      <c r="AE19" s="117" t="str">
        <f>M19</f>
        <v>香滷豆包</v>
      </c>
      <c r="AF19" s="117" t="str">
        <f>M20&amp;" "&amp;M21&amp;" "&amp;M22&amp;" "&amp;M23&amp;" "&amp;M24&amp;" "&amp;M25</f>
        <v xml:space="preserve">豆包 滷包    </v>
      </c>
      <c r="AG19" s="117" t="str">
        <f>P19</f>
        <v>茄汁凍腐</v>
      </c>
      <c r="AH19" s="117" t="str">
        <f>P20&amp;" "&amp;P21&amp;" "&amp;P22&amp;" "&amp;P23&amp;" "&amp;P24&amp;" "&amp;P25</f>
        <v xml:space="preserve">凍豆腐 芹菜 番茄糊 蕃茄醬  </v>
      </c>
      <c r="AI19" s="117" t="e">
        <f>#REF!</f>
        <v>#REF!</v>
      </c>
      <c r="AJ19" s="117" t="e">
        <f>#REF!&amp;" "&amp;#REF!&amp;" "&amp;#REF!&amp;" "&amp;#REF!&amp;" "&amp;#REF!&amp;" "&amp;#REF!</f>
        <v>#REF!</v>
      </c>
      <c r="AK19" s="117" t="str">
        <f t="shared" ref="AK19" si="22">S19</f>
        <v>時蔬</v>
      </c>
      <c r="AL19" s="117" t="str">
        <f t="shared" ref="AL19" si="23">S20&amp;" "&amp;S21&amp;" "&amp;S22&amp;" "&amp;S23&amp;" "&amp;S24&amp;" "&amp;S25</f>
        <v xml:space="preserve">蔬菜 薑    </v>
      </c>
      <c r="AM19" s="117" t="str">
        <f t="shared" ref="AM19" si="24">V19</f>
        <v>味噌海芽湯</v>
      </c>
      <c r="AN19" s="117" t="str">
        <f t="shared" ref="AN19" si="25">V20&amp;" "&amp;V21&amp;" "&amp;V22&amp;" "&amp;V23&amp;" "&amp;V24&amp;" "&amp;V25</f>
        <v xml:space="preserve">乾裙帶菜 味噌 高麗菜 薑  </v>
      </c>
      <c r="AO19" s="117" t="str">
        <f>Y19</f>
        <v>點心</v>
      </c>
      <c r="AP19" s="117">
        <f>Z19</f>
        <v>0</v>
      </c>
      <c r="AQ19" s="118">
        <f t="shared" ref="AQ19" si="26">C19</f>
        <v>5</v>
      </c>
      <c r="AR19" s="118">
        <f t="shared" ref="AR19" si="27">D19</f>
        <v>2.2999999999999998</v>
      </c>
      <c r="AS19" s="118">
        <f t="shared" ref="AS19" si="28">E19</f>
        <v>1.5</v>
      </c>
      <c r="AT19" s="118">
        <f t="shared" ref="AT19" si="29">F19</f>
        <v>0</v>
      </c>
      <c r="AU19" s="118">
        <f t="shared" ref="AU19" si="30">G19</f>
        <v>0</v>
      </c>
      <c r="AV19" s="118">
        <f t="shared" ref="AV19" si="31">H19</f>
        <v>3.1</v>
      </c>
      <c r="AW19" s="118">
        <f t="shared" ref="AW19" si="32">I19</f>
        <v>722.1</v>
      </c>
    </row>
    <row r="20" spans="1:49" s="83" customFormat="1" ht="15" customHeight="1">
      <c r="A20" s="95"/>
      <c r="B20" s="255"/>
      <c r="C20" s="256"/>
      <c r="D20" s="257"/>
      <c r="E20" s="257"/>
      <c r="F20" s="258"/>
      <c r="G20" s="258"/>
      <c r="H20" s="257"/>
      <c r="I20" s="259"/>
      <c r="J20" s="193" t="s">
        <v>174</v>
      </c>
      <c r="K20" s="193">
        <v>7</v>
      </c>
      <c r="L20" s="54" t="str">
        <f t="shared" ref="L20:L21" si="33">IF(K20,"公斤","")</f>
        <v>公斤</v>
      </c>
      <c r="M20" s="236" t="s">
        <v>291</v>
      </c>
      <c r="N20" s="236">
        <v>6</v>
      </c>
      <c r="O20" s="54" t="str">
        <f t="shared" ref="O20" si="34">IF(N20,"公斤","")</f>
        <v>公斤</v>
      </c>
      <c r="P20" s="243" t="s">
        <v>465</v>
      </c>
      <c r="Q20" s="236">
        <v>4.5</v>
      </c>
      <c r="R20" s="54" t="str">
        <f t="shared" ref="R20" si="35">IF(Q20,"公斤","")</f>
        <v>公斤</v>
      </c>
      <c r="S20" s="133" t="s">
        <v>14</v>
      </c>
      <c r="T20" s="133">
        <v>7</v>
      </c>
      <c r="U20" s="54" t="str">
        <f t="shared" ref="U20" si="36">IF(T20,"公斤","")</f>
        <v>公斤</v>
      </c>
      <c r="V20" s="192" t="s">
        <v>410</v>
      </c>
      <c r="W20" s="192">
        <v>0.1</v>
      </c>
      <c r="X20" s="54" t="str">
        <f t="shared" ref="X20" si="37">IF(W20,"公斤","")</f>
        <v>公斤</v>
      </c>
      <c r="Y20" s="70" t="s">
        <v>109</v>
      </c>
      <c r="Z20" s="249"/>
      <c r="AA20" s="253"/>
      <c r="AB20" s="151"/>
      <c r="AC20" s="120"/>
      <c r="AD20" s="117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74"/>
      <c r="AR20" s="74"/>
      <c r="AS20" s="74"/>
      <c r="AT20" s="74"/>
      <c r="AU20" s="74"/>
      <c r="AV20" s="74"/>
      <c r="AW20" s="74"/>
    </row>
    <row r="21" spans="1:49" s="83" customFormat="1" ht="15" customHeight="1">
      <c r="A21" s="95"/>
      <c r="C21" s="260"/>
      <c r="D21" s="261"/>
      <c r="E21" s="261"/>
      <c r="F21" s="262"/>
      <c r="G21" s="262"/>
      <c r="H21" s="261"/>
      <c r="I21" s="263"/>
      <c r="J21" s="193" t="s">
        <v>337</v>
      </c>
      <c r="K21" s="193">
        <v>3</v>
      </c>
      <c r="L21" s="54" t="str">
        <f t="shared" si="33"/>
        <v>公斤</v>
      </c>
      <c r="M21" s="236" t="s">
        <v>205</v>
      </c>
      <c r="N21" s="236"/>
      <c r="O21" s="54" t="str">
        <f t="shared" si="18"/>
        <v/>
      </c>
      <c r="P21" s="243" t="s">
        <v>388</v>
      </c>
      <c r="Q21" s="236">
        <v>1</v>
      </c>
      <c r="R21" s="54" t="str">
        <f t="shared" si="19"/>
        <v>公斤</v>
      </c>
      <c r="S21" s="133" t="s">
        <v>17</v>
      </c>
      <c r="T21" s="133">
        <v>0.05</v>
      </c>
      <c r="U21" s="54" t="str">
        <f t="shared" si="20"/>
        <v>公斤</v>
      </c>
      <c r="V21" s="192" t="s">
        <v>411</v>
      </c>
      <c r="W21" s="192">
        <v>1</v>
      </c>
      <c r="X21" s="54" t="str">
        <f t="shared" si="21"/>
        <v>公斤</v>
      </c>
      <c r="Y21" s="70"/>
      <c r="Z21" s="249"/>
      <c r="AA21" s="253"/>
      <c r="AB21" s="151"/>
      <c r="AC21" s="120"/>
      <c r="AD21" s="117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74"/>
      <c r="AR21" s="74"/>
      <c r="AS21" s="74"/>
      <c r="AT21" s="74"/>
      <c r="AU21" s="74"/>
      <c r="AV21" s="74"/>
      <c r="AW21" s="74"/>
    </row>
    <row r="22" spans="1:49" s="83" customFormat="1" ht="15" customHeight="1">
      <c r="A22" s="95"/>
      <c r="B22" s="255"/>
      <c r="C22" s="256"/>
      <c r="D22" s="257"/>
      <c r="E22" s="257"/>
      <c r="F22" s="257"/>
      <c r="G22" s="257"/>
      <c r="H22" s="257"/>
      <c r="I22" s="259"/>
      <c r="J22" s="193"/>
      <c r="K22" s="193"/>
      <c r="L22" s="54" t="str">
        <f t="shared" si="17"/>
        <v/>
      </c>
      <c r="M22" s="237"/>
      <c r="N22" s="236"/>
      <c r="O22" s="54" t="str">
        <f t="shared" si="18"/>
        <v/>
      </c>
      <c r="P22" s="50" t="s">
        <v>255</v>
      </c>
      <c r="Q22" s="236">
        <v>1</v>
      </c>
      <c r="R22" s="54" t="str">
        <f t="shared" si="19"/>
        <v>公斤</v>
      </c>
      <c r="S22" s="133"/>
      <c r="T22" s="133"/>
      <c r="U22" s="54" t="str">
        <f t="shared" si="20"/>
        <v/>
      </c>
      <c r="V22" s="215" t="s">
        <v>296</v>
      </c>
      <c r="W22" s="192">
        <v>4.5</v>
      </c>
      <c r="X22" s="54" t="str">
        <f t="shared" si="21"/>
        <v>公斤</v>
      </c>
      <c r="Y22" s="70"/>
      <c r="Z22" s="249"/>
      <c r="AA22" s="253"/>
      <c r="AB22" s="151"/>
      <c r="AC22" s="120"/>
      <c r="AD22" s="117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74"/>
      <c r="AR22" s="74"/>
      <c r="AS22" s="74"/>
      <c r="AT22" s="74"/>
      <c r="AU22" s="74"/>
      <c r="AV22" s="74"/>
      <c r="AW22" s="74"/>
    </row>
    <row r="23" spans="1:49" s="83" customFormat="1" ht="15" customHeight="1">
      <c r="A23" s="95"/>
      <c r="B23" s="255"/>
      <c r="C23" s="256"/>
      <c r="D23" s="257"/>
      <c r="E23" s="257"/>
      <c r="F23" s="257"/>
      <c r="G23" s="257"/>
      <c r="H23" s="257"/>
      <c r="I23" s="259"/>
      <c r="J23" s="193"/>
      <c r="K23" s="193"/>
      <c r="L23" s="54" t="str">
        <f t="shared" si="17"/>
        <v/>
      </c>
      <c r="M23" s="237"/>
      <c r="N23" s="236"/>
      <c r="O23" s="54" t="str">
        <f t="shared" si="18"/>
        <v/>
      </c>
      <c r="P23" s="50" t="s">
        <v>256</v>
      </c>
      <c r="Q23" s="236"/>
      <c r="R23" s="54" t="str">
        <f t="shared" si="19"/>
        <v/>
      </c>
      <c r="S23" s="133"/>
      <c r="T23" s="133"/>
      <c r="U23" s="54" t="str">
        <f t="shared" si="20"/>
        <v/>
      </c>
      <c r="V23" s="192" t="s">
        <v>17</v>
      </c>
      <c r="W23" s="192">
        <v>0.05</v>
      </c>
      <c r="X23" s="54" t="str">
        <f t="shared" si="21"/>
        <v>公斤</v>
      </c>
      <c r="Y23" s="70"/>
      <c r="Z23" s="249"/>
      <c r="AA23" s="253"/>
      <c r="AB23" s="151"/>
      <c r="AC23" s="120"/>
      <c r="AD23" s="117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74"/>
      <c r="AR23" s="74"/>
      <c r="AS23" s="74"/>
      <c r="AT23" s="74"/>
      <c r="AU23" s="74"/>
      <c r="AV23" s="74"/>
      <c r="AW23" s="74"/>
    </row>
    <row r="24" spans="1:49" s="83" customFormat="1" ht="15" customHeight="1">
      <c r="A24" s="95"/>
      <c r="B24" s="255"/>
      <c r="C24" s="256"/>
      <c r="D24" s="257"/>
      <c r="E24" s="257"/>
      <c r="F24" s="257"/>
      <c r="G24" s="257"/>
      <c r="H24" s="257"/>
      <c r="I24" s="259"/>
      <c r="J24" s="193"/>
      <c r="K24" s="193"/>
      <c r="L24" s="54" t="str">
        <f t="shared" si="17"/>
        <v/>
      </c>
      <c r="M24" s="237"/>
      <c r="N24" s="236"/>
      <c r="O24" s="54" t="str">
        <f t="shared" si="18"/>
        <v/>
      </c>
      <c r="P24" s="236"/>
      <c r="Q24" s="236"/>
      <c r="R24" s="54" t="str">
        <f t="shared" si="19"/>
        <v/>
      </c>
      <c r="S24" s="133"/>
      <c r="T24" s="133"/>
      <c r="U24" s="54" t="str">
        <f t="shared" si="20"/>
        <v/>
      </c>
      <c r="V24" s="192"/>
      <c r="W24" s="192"/>
      <c r="X24" s="54" t="str">
        <f t="shared" si="21"/>
        <v/>
      </c>
      <c r="Y24" s="70"/>
      <c r="Z24" s="249"/>
      <c r="AA24" s="253"/>
      <c r="AB24" s="151"/>
      <c r="AC24" s="120"/>
      <c r="AD24" s="117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74"/>
      <c r="AR24" s="74"/>
      <c r="AS24" s="74"/>
      <c r="AT24" s="74"/>
      <c r="AU24" s="74"/>
      <c r="AV24" s="74"/>
      <c r="AW24" s="74"/>
    </row>
    <row r="25" spans="1:49" s="83" customFormat="1" ht="15" customHeight="1" thickBot="1">
      <c r="A25" s="96"/>
      <c r="B25" s="264"/>
      <c r="C25" s="265"/>
      <c r="D25" s="266"/>
      <c r="E25" s="266"/>
      <c r="F25" s="266"/>
      <c r="G25" s="266"/>
      <c r="H25" s="266"/>
      <c r="I25" s="267"/>
      <c r="J25" s="194"/>
      <c r="K25" s="194"/>
      <c r="L25" s="54" t="str">
        <f t="shared" si="17"/>
        <v/>
      </c>
      <c r="M25" s="238"/>
      <c r="N25" s="238"/>
      <c r="O25" s="54" t="str">
        <f t="shared" si="18"/>
        <v/>
      </c>
      <c r="P25" s="238"/>
      <c r="Q25" s="238"/>
      <c r="R25" s="54" t="str">
        <f t="shared" si="19"/>
        <v/>
      </c>
      <c r="S25" s="133"/>
      <c r="T25" s="133"/>
      <c r="U25" s="54" t="str">
        <f t="shared" si="20"/>
        <v/>
      </c>
      <c r="V25" s="194"/>
      <c r="W25" s="194"/>
      <c r="X25" s="54" t="str">
        <f t="shared" si="21"/>
        <v/>
      </c>
      <c r="Y25" s="93"/>
      <c r="Z25" s="250"/>
      <c r="AA25" s="253"/>
      <c r="AB25" s="152"/>
      <c r="AC25" s="120"/>
      <c r="AD25" s="117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74"/>
      <c r="AR25" s="74"/>
      <c r="AS25" s="74"/>
      <c r="AT25" s="74"/>
      <c r="AU25" s="74"/>
      <c r="AV25" s="74"/>
      <c r="AW25" s="74"/>
    </row>
    <row r="26" spans="1:49" s="83" customFormat="1" ht="15" customHeight="1">
      <c r="A26" s="95" t="s">
        <v>186</v>
      </c>
      <c r="B26" s="255" t="s">
        <v>106</v>
      </c>
      <c r="C26" s="260">
        <v>2</v>
      </c>
      <c r="D26" s="261">
        <v>2.1</v>
      </c>
      <c r="E26" s="261">
        <v>2</v>
      </c>
      <c r="F26" s="262">
        <v>0</v>
      </c>
      <c r="G26" s="262">
        <v>0</v>
      </c>
      <c r="H26" s="261">
        <v>2.2000000000000002</v>
      </c>
      <c r="I26" s="263">
        <v>449.5</v>
      </c>
      <c r="J26" s="170" t="s">
        <v>167</v>
      </c>
      <c r="K26" s="186"/>
      <c r="L26" s="115"/>
      <c r="M26" s="322" t="s">
        <v>206</v>
      </c>
      <c r="N26" s="288"/>
      <c r="O26" s="115"/>
      <c r="P26" s="313" t="s">
        <v>389</v>
      </c>
      <c r="Q26" s="288"/>
      <c r="R26" s="115"/>
      <c r="S26" s="314" t="s">
        <v>16</v>
      </c>
      <c r="T26" s="315"/>
      <c r="U26" s="115"/>
      <c r="V26" s="322" t="s">
        <v>297</v>
      </c>
      <c r="W26" s="288"/>
      <c r="X26" s="115"/>
      <c r="Y26" s="110" t="s">
        <v>109</v>
      </c>
      <c r="Z26" s="251"/>
      <c r="AA26" s="253"/>
      <c r="AB26" s="146" t="str">
        <f>A26</f>
        <v>B3</v>
      </c>
      <c r="AC26" s="117" t="str">
        <f>J26</f>
        <v>越式特餐</v>
      </c>
      <c r="AD26" s="117" t="str">
        <f>J27&amp;" "&amp;J28&amp;" "&amp;J29&amp;" "&amp;J30&amp;" "&amp;J31&amp;" "&amp;J32</f>
        <v xml:space="preserve">米粉     </v>
      </c>
      <c r="AE26" s="117" t="str">
        <f>M26</f>
        <v>特餐配料</v>
      </c>
      <c r="AF26" s="117" t="str">
        <f>M27&amp;" "&amp;M28&amp;" "&amp;M29&amp;" "&amp;M30&amp;" "&amp;M31&amp;" "&amp;M32</f>
        <v xml:space="preserve">百頁豆腐 甘藍 薑 九層塔  </v>
      </c>
      <c r="AG26" s="117" t="str">
        <f>P26</f>
        <v>豆包豆芽</v>
      </c>
      <c r="AH26" s="117" t="str">
        <f>P27&amp;" "&amp;P28&amp;" "&amp;P29&amp;" "&amp;P30&amp;" "&amp;P31&amp;" "&amp;P32</f>
        <v xml:space="preserve">綠豆芽 豆包 薑   </v>
      </c>
      <c r="AI26" s="117" t="e">
        <f>#REF!</f>
        <v>#REF!</v>
      </c>
      <c r="AJ26" s="117" t="e">
        <f>#REF!&amp;" "&amp;#REF!&amp;" "&amp;#REF!&amp;" "&amp;#REF!&amp;" "&amp;#REF!&amp;" "&amp;#REF!</f>
        <v>#REF!</v>
      </c>
      <c r="AK26" s="117" t="str">
        <f t="shared" ref="AK26" si="38">S26</f>
        <v>時蔬</v>
      </c>
      <c r="AL26" s="117" t="str">
        <f t="shared" ref="AL26" si="39">S27&amp;" "&amp;S28&amp;" "&amp;S29&amp;" "&amp;S30&amp;" "&amp;S31&amp;" "&amp;S32</f>
        <v xml:space="preserve">蔬菜 薑    </v>
      </c>
      <c r="AM26" s="117" t="str">
        <f t="shared" ref="AM26" si="40">V26</f>
        <v>越式湯底</v>
      </c>
      <c r="AN26" s="117" t="str">
        <f t="shared" ref="AN26" si="41">V27&amp;" "&amp;V28&amp;" "&amp;V29&amp;" "&amp;V30&amp;" "&amp;V31&amp;" "&amp;V32</f>
        <v xml:space="preserve">白蘿蔔 胡蘿蔔 檸檬汁 南薑  </v>
      </c>
      <c r="AO26" s="117" t="str">
        <f>Y26</f>
        <v>點心</v>
      </c>
      <c r="AP26" s="117">
        <f>Z26</f>
        <v>0</v>
      </c>
      <c r="AQ26" s="118">
        <f t="shared" ref="AQ26" si="42">C26</f>
        <v>2</v>
      </c>
      <c r="AR26" s="118">
        <f t="shared" ref="AR26" si="43">D26</f>
        <v>2.1</v>
      </c>
      <c r="AS26" s="118">
        <f t="shared" ref="AS26" si="44">E26</f>
        <v>2</v>
      </c>
      <c r="AT26" s="118">
        <f t="shared" ref="AT26" si="45">F26</f>
        <v>0</v>
      </c>
      <c r="AU26" s="118">
        <f t="shared" ref="AU26" si="46">G26</f>
        <v>0</v>
      </c>
      <c r="AV26" s="118">
        <f t="shared" ref="AV26" si="47">H26</f>
        <v>2.2000000000000002</v>
      </c>
      <c r="AW26" s="118">
        <f t="shared" ref="AW26" si="48">I26</f>
        <v>449.5</v>
      </c>
    </row>
    <row r="27" spans="1:49" s="83" customFormat="1" ht="15" customHeight="1">
      <c r="A27" s="95"/>
      <c r="B27" s="255"/>
      <c r="C27" s="256"/>
      <c r="D27" s="257"/>
      <c r="E27" s="257"/>
      <c r="F27" s="258"/>
      <c r="G27" s="258"/>
      <c r="H27" s="257"/>
      <c r="I27" s="259"/>
      <c r="J27" s="171" t="s">
        <v>168</v>
      </c>
      <c r="K27" s="156">
        <v>6</v>
      </c>
      <c r="L27" s="54" t="str">
        <f t="shared" ref="L27:L28" si="49">IF(K27,"公斤","")</f>
        <v>公斤</v>
      </c>
      <c r="M27" s="156" t="s">
        <v>356</v>
      </c>
      <c r="N27" s="193">
        <v>7</v>
      </c>
      <c r="O27" s="54" t="str">
        <f t="shared" ref="O27" si="50">IF(N27,"公斤","")</f>
        <v>公斤</v>
      </c>
      <c r="P27" s="193" t="s">
        <v>390</v>
      </c>
      <c r="Q27" s="193">
        <v>5</v>
      </c>
      <c r="R27" s="54" t="str">
        <f t="shared" ref="R27" si="51">IF(Q27,"公斤","")</f>
        <v>公斤</v>
      </c>
      <c r="S27" s="50" t="s">
        <v>14</v>
      </c>
      <c r="T27" s="50">
        <v>7</v>
      </c>
      <c r="U27" s="54" t="str">
        <f t="shared" ref="U27" si="52">IF(T27,"公斤","")</f>
        <v>公斤</v>
      </c>
      <c r="V27" s="193" t="s">
        <v>381</v>
      </c>
      <c r="W27" s="193">
        <v>4</v>
      </c>
      <c r="X27" s="54" t="str">
        <f t="shared" ref="X27" si="53">IF(W27,"公斤","")</f>
        <v>公斤</v>
      </c>
      <c r="Y27" s="70" t="s">
        <v>109</v>
      </c>
      <c r="Z27" s="249"/>
      <c r="AA27" s="254"/>
      <c r="AB27" s="151"/>
      <c r="AC27" s="120"/>
      <c r="AD27" s="117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74"/>
      <c r="AR27" s="74"/>
      <c r="AS27" s="74"/>
      <c r="AT27" s="74"/>
      <c r="AU27" s="74"/>
      <c r="AV27" s="74"/>
      <c r="AW27" s="74"/>
    </row>
    <row r="28" spans="1:49" s="83" customFormat="1" ht="15" customHeight="1">
      <c r="A28" s="95"/>
      <c r="C28" s="260"/>
      <c r="D28" s="261"/>
      <c r="E28" s="261"/>
      <c r="F28" s="262"/>
      <c r="G28" s="262"/>
      <c r="H28" s="261"/>
      <c r="I28" s="263"/>
      <c r="J28" s="193"/>
      <c r="K28" s="193"/>
      <c r="L28" s="54" t="str">
        <f t="shared" si="49"/>
        <v/>
      </c>
      <c r="M28" s="193" t="s">
        <v>357</v>
      </c>
      <c r="N28" s="193">
        <v>2</v>
      </c>
      <c r="O28" s="54" t="str">
        <f t="shared" si="18"/>
        <v>公斤</v>
      </c>
      <c r="P28" s="193" t="s">
        <v>378</v>
      </c>
      <c r="Q28" s="193">
        <v>3</v>
      </c>
      <c r="R28" s="54" t="str">
        <f t="shared" si="19"/>
        <v>公斤</v>
      </c>
      <c r="S28" s="50" t="s">
        <v>17</v>
      </c>
      <c r="T28" s="50">
        <v>0.05</v>
      </c>
      <c r="U28" s="54" t="str">
        <f t="shared" si="20"/>
        <v>公斤</v>
      </c>
      <c r="V28" s="193" t="s">
        <v>353</v>
      </c>
      <c r="W28" s="193">
        <v>2</v>
      </c>
      <c r="X28" s="54" t="str">
        <f t="shared" si="21"/>
        <v>公斤</v>
      </c>
      <c r="Y28" s="70"/>
      <c r="Z28" s="249"/>
      <c r="AA28" s="253"/>
      <c r="AB28" s="151"/>
      <c r="AC28" s="120"/>
      <c r="AD28" s="117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74"/>
      <c r="AR28" s="74"/>
      <c r="AS28" s="74"/>
      <c r="AT28" s="74"/>
      <c r="AU28" s="74"/>
      <c r="AV28" s="74"/>
      <c r="AW28" s="74"/>
    </row>
    <row r="29" spans="1:49" s="83" customFormat="1" ht="15" customHeight="1">
      <c r="A29" s="95"/>
      <c r="B29" s="255"/>
      <c r="C29" s="256"/>
      <c r="D29" s="257"/>
      <c r="E29" s="257"/>
      <c r="F29" s="257"/>
      <c r="G29" s="257"/>
      <c r="H29" s="257"/>
      <c r="I29" s="259"/>
      <c r="J29" s="193"/>
      <c r="K29" s="193"/>
      <c r="L29" s="54" t="str">
        <f t="shared" si="17"/>
        <v/>
      </c>
      <c r="M29" s="193" t="s">
        <v>17</v>
      </c>
      <c r="N29" s="193">
        <v>0.05</v>
      </c>
      <c r="O29" s="54" t="str">
        <f t="shared" si="18"/>
        <v>公斤</v>
      </c>
      <c r="P29" s="193" t="s">
        <v>17</v>
      </c>
      <c r="Q29" s="193">
        <v>0.05</v>
      </c>
      <c r="R29" s="54" t="str">
        <f t="shared" si="19"/>
        <v>公斤</v>
      </c>
      <c r="S29" s="50"/>
      <c r="T29" s="50"/>
      <c r="U29" s="54" t="str">
        <f t="shared" si="20"/>
        <v/>
      </c>
      <c r="V29" s="193" t="s">
        <v>412</v>
      </c>
      <c r="W29" s="193">
        <v>0.1</v>
      </c>
      <c r="X29" s="54" t="str">
        <f t="shared" si="21"/>
        <v>公斤</v>
      </c>
      <c r="Y29" s="70"/>
      <c r="Z29" s="249"/>
      <c r="AA29" s="253"/>
      <c r="AB29" s="151"/>
      <c r="AC29" s="120"/>
      <c r="AD29" s="117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74"/>
      <c r="AR29" s="74"/>
      <c r="AS29" s="74"/>
      <c r="AT29" s="74"/>
      <c r="AU29" s="74"/>
      <c r="AV29" s="74"/>
      <c r="AW29" s="74"/>
    </row>
    <row r="30" spans="1:49" s="83" customFormat="1" ht="15" customHeight="1">
      <c r="A30" s="95"/>
      <c r="B30" s="255"/>
      <c r="C30" s="256"/>
      <c r="D30" s="257"/>
      <c r="E30" s="257"/>
      <c r="F30" s="257"/>
      <c r="G30" s="257"/>
      <c r="H30" s="257"/>
      <c r="I30" s="259"/>
      <c r="J30" s="193"/>
      <c r="K30" s="193"/>
      <c r="L30" s="54" t="str">
        <f t="shared" si="17"/>
        <v/>
      </c>
      <c r="M30" s="193" t="s">
        <v>358</v>
      </c>
      <c r="N30" s="193">
        <v>0.1</v>
      </c>
      <c r="O30" s="54" t="str">
        <f t="shared" si="18"/>
        <v>公斤</v>
      </c>
      <c r="P30" s="193"/>
      <c r="Q30" s="193"/>
      <c r="R30" s="54" t="str">
        <f t="shared" si="19"/>
        <v/>
      </c>
      <c r="S30" s="50"/>
      <c r="T30" s="50"/>
      <c r="U30" s="54" t="str">
        <f t="shared" si="20"/>
        <v/>
      </c>
      <c r="V30" s="193" t="s">
        <v>413</v>
      </c>
      <c r="W30" s="193"/>
      <c r="X30" s="54" t="str">
        <f t="shared" si="21"/>
        <v/>
      </c>
      <c r="Y30" s="70"/>
      <c r="Z30" s="249"/>
      <c r="AA30" s="253"/>
      <c r="AB30" s="151"/>
      <c r="AC30" s="120"/>
      <c r="AD30" s="117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74"/>
      <c r="AR30" s="74"/>
      <c r="AS30" s="74"/>
      <c r="AT30" s="74"/>
      <c r="AU30" s="74"/>
      <c r="AV30" s="74"/>
      <c r="AW30" s="74"/>
    </row>
    <row r="31" spans="1:49" s="83" customFormat="1" ht="15" customHeight="1">
      <c r="A31" s="95"/>
      <c r="B31" s="255"/>
      <c r="C31" s="256"/>
      <c r="D31" s="257"/>
      <c r="E31" s="257"/>
      <c r="F31" s="257"/>
      <c r="G31" s="257"/>
      <c r="H31" s="257"/>
      <c r="I31" s="259"/>
      <c r="J31" s="193"/>
      <c r="K31" s="193"/>
      <c r="L31" s="54" t="str">
        <f t="shared" si="17"/>
        <v/>
      </c>
      <c r="M31" s="193"/>
      <c r="N31" s="193"/>
      <c r="O31" s="54" t="str">
        <f t="shared" si="18"/>
        <v/>
      </c>
      <c r="P31" s="193"/>
      <c r="Q31" s="193"/>
      <c r="R31" s="54" t="str">
        <f t="shared" si="19"/>
        <v/>
      </c>
      <c r="S31" s="50"/>
      <c r="T31" s="50"/>
      <c r="U31" s="54" t="str">
        <f t="shared" si="20"/>
        <v/>
      </c>
      <c r="V31" s="193"/>
      <c r="W31" s="193"/>
      <c r="X31" s="54" t="str">
        <f t="shared" si="21"/>
        <v/>
      </c>
      <c r="Y31" s="70"/>
      <c r="Z31" s="249"/>
      <c r="AA31" s="253"/>
      <c r="AB31" s="151"/>
      <c r="AC31" s="120"/>
      <c r="AD31" s="117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74"/>
      <c r="AR31" s="74"/>
      <c r="AS31" s="74"/>
      <c r="AT31" s="74"/>
      <c r="AU31" s="74"/>
      <c r="AV31" s="74"/>
      <c r="AW31" s="74"/>
    </row>
    <row r="32" spans="1:49" s="83" customFormat="1" ht="15" customHeight="1" thickBot="1">
      <c r="A32" s="96"/>
      <c r="B32" s="264"/>
      <c r="C32" s="265"/>
      <c r="D32" s="266"/>
      <c r="E32" s="266"/>
      <c r="F32" s="266"/>
      <c r="G32" s="266"/>
      <c r="H32" s="266"/>
      <c r="I32" s="267"/>
      <c r="J32" s="194"/>
      <c r="K32" s="194"/>
      <c r="L32" s="54" t="str">
        <f t="shared" si="17"/>
        <v/>
      </c>
      <c r="M32" s="194"/>
      <c r="N32" s="194"/>
      <c r="O32" s="54" t="str">
        <f t="shared" si="18"/>
        <v/>
      </c>
      <c r="P32" s="194"/>
      <c r="Q32" s="194"/>
      <c r="R32" s="54" t="str">
        <f t="shared" si="19"/>
        <v/>
      </c>
      <c r="S32" s="51"/>
      <c r="T32" s="51"/>
      <c r="U32" s="54" t="str">
        <f t="shared" si="20"/>
        <v/>
      </c>
      <c r="V32" s="194"/>
      <c r="W32" s="194"/>
      <c r="X32" s="54" t="str">
        <f t="shared" si="21"/>
        <v/>
      </c>
      <c r="Y32" s="93"/>
      <c r="Z32" s="250"/>
      <c r="AA32" s="253"/>
      <c r="AB32" s="152"/>
      <c r="AC32" s="120"/>
      <c r="AD32" s="117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74"/>
      <c r="AR32" s="74"/>
      <c r="AS32" s="74"/>
      <c r="AT32" s="74"/>
      <c r="AU32" s="74"/>
      <c r="AV32" s="74"/>
      <c r="AW32" s="74"/>
    </row>
    <row r="33" spans="1:49" s="83" customFormat="1" ht="15" customHeight="1">
      <c r="A33" s="95" t="s">
        <v>187</v>
      </c>
      <c r="B33" s="255" t="s">
        <v>106</v>
      </c>
      <c r="C33" s="260">
        <v>5.8</v>
      </c>
      <c r="D33" s="261">
        <v>2.1</v>
      </c>
      <c r="E33" s="261">
        <v>2</v>
      </c>
      <c r="F33" s="262">
        <v>0</v>
      </c>
      <c r="G33" s="262">
        <v>0</v>
      </c>
      <c r="H33" s="261">
        <v>2.2000000000000002</v>
      </c>
      <c r="I33" s="263">
        <v>710.3</v>
      </c>
      <c r="J33" s="313" t="s">
        <v>336</v>
      </c>
      <c r="K33" s="288"/>
      <c r="L33" s="115"/>
      <c r="M33" s="313" t="s">
        <v>359</v>
      </c>
      <c r="N33" s="288"/>
      <c r="O33" s="115"/>
      <c r="P33" s="322" t="s">
        <v>141</v>
      </c>
      <c r="Q33" s="288"/>
      <c r="R33" s="115"/>
      <c r="S33" s="314" t="s">
        <v>16</v>
      </c>
      <c r="T33" s="315"/>
      <c r="U33" s="115"/>
      <c r="V33" s="313" t="s">
        <v>414</v>
      </c>
      <c r="W33" s="288"/>
      <c r="X33" s="115"/>
      <c r="Y33" s="110" t="s">
        <v>109</v>
      </c>
      <c r="Z33" s="221"/>
      <c r="AA33" s="253"/>
      <c r="AB33" s="146" t="str">
        <f>A33</f>
        <v>B4</v>
      </c>
      <c r="AC33" s="117" t="str">
        <f>J33</f>
        <v>糙米飯</v>
      </c>
      <c r="AD33" s="117" t="str">
        <f>J34&amp;" "&amp;J35&amp;" "&amp;J36&amp;" "&amp;J37&amp;" "&amp;J38&amp;" "&amp;J39</f>
        <v xml:space="preserve">米 糙米    </v>
      </c>
      <c r="AE33" s="117" t="str">
        <f>M33</f>
        <v>沙茶油腐</v>
      </c>
      <c r="AF33" s="117" t="str">
        <f>M34&amp;" "&amp;M35&amp;" "&amp;M36&amp;" "&amp;M37&amp;" "&amp;M38&amp;" "&amp;M39</f>
        <v xml:space="preserve">四角油豆腐 油菜 素沙茶醬 胡蘿蔔 薑 </v>
      </c>
      <c r="AG33" s="117" t="str">
        <f>P33</f>
        <v>蔬香冬粉</v>
      </c>
      <c r="AH33" s="117" t="str">
        <f>P34&amp;" "&amp;P35&amp;" "&amp;P36&amp;" "&amp;P37&amp;" "&amp;P38&amp;" "&amp;P39</f>
        <v xml:space="preserve">冬粉 素絞肉 時蔬 胡蘿蔔 乾木耳 </v>
      </c>
      <c r="AI33" s="117" t="e">
        <f>#REF!</f>
        <v>#REF!</v>
      </c>
      <c r="AJ33" s="117" t="e">
        <f>#REF!&amp;" "&amp;#REF!&amp;" "&amp;#REF!&amp;" "&amp;#REF!&amp;" "&amp;#REF!&amp;" "&amp;#REF!</f>
        <v>#REF!</v>
      </c>
      <c r="AK33" s="117" t="str">
        <f t="shared" ref="AK33" si="54">S33</f>
        <v>時蔬</v>
      </c>
      <c r="AL33" s="117" t="str">
        <f t="shared" ref="AL33" si="55">S34&amp;" "&amp;S35&amp;" "&amp;S36&amp;" "&amp;S37&amp;" "&amp;S38&amp;" "&amp;S39</f>
        <v xml:space="preserve">蔬菜 薑    </v>
      </c>
      <c r="AM33" s="117" t="str">
        <f t="shared" ref="AM33" si="56">V33</f>
        <v>銀耳甜湯</v>
      </c>
      <c r="AN33" s="117" t="str">
        <f t="shared" ref="AN33" si="57">V34&amp;" "&amp;V35&amp;" "&amp;V36&amp;" "&amp;V37&amp;" "&amp;V38&amp;" "&amp;V39</f>
        <v xml:space="preserve">乾銀耳 紅砂糖 枸杞   </v>
      </c>
      <c r="AO33" s="117" t="str">
        <f>Y33</f>
        <v>點心</v>
      </c>
      <c r="AP33" s="117">
        <f>Z33</f>
        <v>0</v>
      </c>
      <c r="AQ33" s="118">
        <f t="shared" ref="AQ33" si="58">C33</f>
        <v>5.8</v>
      </c>
      <c r="AR33" s="118">
        <f t="shared" ref="AR33" si="59">D33</f>
        <v>2.1</v>
      </c>
      <c r="AS33" s="118">
        <f t="shared" ref="AS33" si="60">E33</f>
        <v>2</v>
      </c>
      <c r="AT33" s="118">
        <f t="shared" ref="AT33" si="61">F33</f>
        <v>0</v>
      </c>
      <c r="AU33" s="118">
        <f t="shared" ref="AU33" si="62">G33</f>
        <v>0</v>
      </c>
      <c r="AV33" s="118">
        <f t="shared" ref="AV33" si="63">H33</f>
        <v>2.2000000000000002</v>
      </c>
      <c r="AW33" s="118">
        <f t="shared" ref="AW33" si="64">I33</f>
        <v>710.3</v>
      </c>
    </row>
    <row r="34" spans="1:49" s="83" customFormat="1" ht="15" customHeight="1">
      <c r="A34" s="95"/>
      <c r="B34" s="255"/>
      <c r="C34" s="256"/>
      <c r="D34" s="257"/>
      <c r="E34" s="257"/>
      <c r="F34" s="258"/>
      <c r="G34" s="258"/>
      <c r="H34" s="257"/>
      <c r="I34" s="259"/>
      <c r="J34" s="193" t="s">
        <v>174</v>
      </c>
      <c r="K34" s="193">
        <v>7</v>
      </c>
      <c r="L34" s="54" t="str">
        <f t="shared" ref="L34:L35" si="65">IF(K34,"公斤","")</f>
        <v>公斤</v>
      </c>
      <c r="M34" s="193" t="s">
        <v>360</v>
      </c>
      <c r="N34" s="193">
        <v>7</v>
      </c>
      <c r="O34" s="54" t="str">
        <f t="shared" ref="O34" si="66">IF(N34,"公斤","")</f>
        <v>公斤</v>
      </c>
      <c r="P34" s="193" t="s">
        <v>391</v>
      </c>
      <c r="Q34" s="193">
        <v>1.2</v>
      </c>
      <c r="R34" s="54" t="str">
        <f t="shared" ref="R34" si="67">IF(Q34,"公斤","")</f>
        <v>公斤</v>
      </c>
      <c r="S34" s="50" t="s">
        <v>14</v>
      </c>
      <c r="T34" s="50">
        <v>7</v>
      </c>
      <c r="U34" s="54" t="str">
        <f t="shared" ref="U34" si="68">IF(T34,"公斤","")</f>
        <v>公斤</v>
      </c>
      <c r="V34" s="248" t="s">
        <v>415</v>
      </c>
      <c r="W34" s="248">
        <v>1</v>
      </c>
      <c r="X34" s="54" t="str">
        <f t="shared" ref="X34" si="69">IF(W34,"公斤","")</f>
        <v>公斤</v>
      </c>
      <c r="Y34" s="70" t="s">
        <v>109</v>
      </c>
      <c r="Z34" s="219"/>
      <c r="AA34" s="253"/>
      <c r="AB34" s="151"/>
      <c r="AC34" s="120"/>
      <c r="AD34" s="117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74"/>
      <c r="AR34" s="74"/>
      <c r="AS34" s="74"/>
      <c r="AT34" s="74"/>
      <c r="AU34" s="74"/>
      <c r="AV34" s="74"/>
      <c r="AW34" s="74"/>
    </row>
    <row r="35" spans="1:49" s="83" customFormat="1" ht="15" customHeight="1">
      <c r="A35" s="95"/>
      <c r="C35" s="260"/>
      <c r="D35" s="261"/>
      <c r="E35" s="261"/>
      <c r="F35" s="262"/>
      <c r="G35" s="262"/>
      <c r="H35" s="261"/>
      <c r="I35" s="263"/>
      <c r="J35" s="193" t="s">
        <v>337</v>
      </c>
      <c r="K35" s="193">
        <v>3</v>
      </c>
      <c r="L35" s="54" t="str">
        <f t="shared" si="65"/>
        <v>公斤</v>
      </c>
      <c r="M35" s="193" t="s">
        <v>361</v>
      </c>
      <c r="N35" s="193">
        <v>3</v>
      </c>
      <c r="O35" s="54" t="str">
        <f t="shared" si="18"/>
        <v>公斤</v>
      </c>
      <c r="P35" s="193" t="s">
        <v>392</v>
      </c>
      <c r="Q35" s="193">
        <v>1</v>
      </c>
      <c r="R35" s="54" t="str">
        <f t="shared" si="19"/>
        <v>公斤</v>
      </c>
      <c r="S35" s="50" t="s">
        <v>17</v>
      </c>
      <c r="T35" s="50">
        <v>0.05</v>
      </c>
      <c r="U35" s="54" t="str">
        <f t="shared" si="20"/>
        <v>公斤</v>
      </c>
      <c r="V35" s="193" t="s">
        <v>416</v>
      </c>
      <c r="W35" s="193">
        <v>1</v>
      </c>
      <c r="X35" s="54" t="str">
        <f t="shared" si="21"/>
        <v>公斤</v>
      </c>
      <c r="Y35" s="70"/>
      <c r="Z35" s="249"/>
      <c r="AA35" s="253"/>
      <c r="AB35" s="151"/>
      <c r="AC35" s="120"/>
      <c r="AD35" s="117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74"/>
      <c r="AR35" s="74"/>
      <c r="AS35" s="74"/>
      <c r="AT35" s="74"/>
      <c r="AU35" s="74"/>
      <c r="AV35" s="74"/>
      <c r="AW35" s="74"/>
    </row>
    <row r="36" spans="1:49" s="83" customFormat="1" ht="15" customHeight="1">
      <c r="A36" s="95"/>
      <c r="B36" s="255"/>
      <c r="C36" s="256"/>
      <c r="D36" s="257"/>
      <c r="E36" s="257"/>
      <c r="F36" s="257"/>
      <c r="G36" s="257"/>
      <c r="H36" s="257"/>
      <c r="I36" s="259"/>
      <c r="J36" s="193"/>
      <c r="K36" s="193"/>
      <c r="L36" s="54" t="str">
        <f t="shared" si="17"/>
        <v/>
      </c>
      <c r="M36" s="192" t="s">
        <v>362</v>
      </c>
      <c r="N36" s="192">
        <v>0.1</v>
      </c>
      <c r="O36" s="54" t="str">
        <f t="shared" si="18"/>
        <v>公斤</v>
      </c>
      <c r="P36" s="193" t="s">
        <v>16</v>
      </c>
      <c r="Q36" s="193">
        <v>3</v>
      </c>
      <c r="R36" s="54" t="str">
        <f t="shared" si="19"/>
        <v>公斤</v>
      </c>
      <c r="S36" s="50"/>
      <c r="T36" s="50"/>
      <c r="U36" s="54" t="str">
        <f t="shared" si="20"/>
        <v/>
      </c>
      <c r="V36" s="193" t="s">
        <v>408</v>
      </c>
      <c r="W36" s="193">
        <v>0.01</v>
      </c>
      <c r="X36" s="54" t="str">
        <f t="shared" si="21"/>
        <v>公斤</v>
      </c>
      <c r="Y36" s="70"/>
      <c r="Z36" s="249"/>
      <c r="AA36" s="253"/>
      <c r="AB36" s="151"/>
      <c r="AC36" s="120"/>
      <c r="AD36" s="117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74"/>
      <c r="AR36" s="74"/>
      <c r="AS36" s="74"/>
      <c r="AT36" s="74"/>
      <c r="AU36" s="74"/>
      <c r="AV36" s="74"/>
      <c r="AW36" s="74"/>
    </row>
    <row r="37" spans="1:49" s="83" customFormat="1" ht="15" customHeight="1">
      <c r="A37" s="95"/>
      <c r="B37" s="255"/>
      <c r="C37" s="256"/>
      <c r="D37" s="257"/>
      <c r="E37" s="257"/>
      <c r="F37" s="257"/>
      <c r="G37" s="257"/>
      <c r="H37" s="257"/>
      <c r="I37" s="259"/>
      <c r="J37" s="193"/>
      <c r="K37" s="193"/>
      <c r="L37" s="54" t="str">
        <f t="shared" si="17"/>
        <v/>
      </c>
      <c r="M37" s="192" t="s">
        <v>353</v>
      </c>
      <c r="N37" s="192">
        <v>0.5</v>
      </c>
      <c r="O37" s="54" t="str">
        <f t="shared" si="18"/>
        <v>公斤</v>
      </c>
      <c r="P37" s="193" t="s">
        <v>353</v>
      </c>
      <c r="Q37" s="193">
        <v>1</v>
      </c>
      <c r="R37" s="54" t="str">
        <f t="shared" si="19"/>
        <v>公斤</v>
      </c>
      <c r="S37" s="50"/>
      <c r="T37" s="50"/>
      <c r="U37" s="54" t="str">
        <f t="shared" si="20"/>
        <v/>
      </c>
      <c r="V37" s="193"/>
      <c r="W37" s="193"/>
      <c r="X37" s="54" t="str">
        <f t="shared" si="21"/>
        <v/>
      </c>
      <c r="Y37" s="70"/>
      <c r="Z37" s="249"/>
      <c r="AA37" s="253"/>
      <c r="AB37" s="151"/>
      <c r="AC37" s="120"/>
      <c r="AD37" s="117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74"/>
      <c r="AR37" s="74"/>
      <c r="AS37" s="74"/>
      <c r="AT37" s="74"/>
      <c r="AU37" s="74"/>
      <c r="AV37" s="74"/>
      <c r="AW37" s="74"/>
    </row>
    <row r="38" spans="1:49" s="83" customFormat="1" ht="15" customHeight="1">
      <c r="A38" s="95"/>
      <c r="B38" s="255"/>
      <c r="C38" s="256"/>
      <c r="D38" s="257"/>
      <c r="E38" s="257"/>
      <c r="F38" s="257"/>
      <c r="G38" s="257"/>
      <c r="H38" s="257"/>
      <c r="I38" s="259"/>
      <c r="J38" s="193"/>
      <c r="K38" s="193"/>
      <c r="L38" s="54" t="str">
        <f t="shared" si="17"/>
        <v/>
      </c>
      <c r="M38" s="193" t="s">
        <v>17</v>
      </c>
      <c r="N38" s="193">
        <v>0.05</v>
      </c>
      <c r="O38" s="54" t="str">
        <f t="shared" si="18"/>
        <v>公斤</v>
      </c>
      <c r="P38" s="193" t="s">
        <v>393</v>
      </c>
      <c r="Q38" s="193">
        <v>0.01</v>
      </c>
      <c r="R38" s="54" t="str">
        <f t="shared" si="19"/>
        <v>公斤</v>
      </c>
      <c r="S38" s="50"/>
      <c r="T38" s="50"/>
      <c r="U38" s="54" t="str">
        <f t="shared" si="20"/>
        <v/>
      </c>
      <c r="V38" s="193"/>
      <c r="W38" s="193"/>
      <c r="X38" s="54" t="str">
        <f t="shared" si="21"/>
        <v/>
      </c>
      <c r="Y38" s="70"/>
      <c r="Z38" s="249"/>
      <c r="AA38" s="253"/>
      <c r="AB38" s="151"/>
      <c r="AC38" s="120"/>
      <c r="AD38" s="117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74"/>
      <c r="AR38" s="74"/>
      <c r="AS38" s="74"/>
      <c r="AT38" s="74"/>
      <c r="AU38" s="74"/>
      <c r="AV38" s="74"/>
      <c r="AW38" s="74"/>
    </row>
    <row r="39" spans="1:49" s="83" customFormat="1" ht="15" customHeight="1" thickBot="1">
      <c r="A39" s="96"/>
      <c r="B39" s="264"/>
      <c r="C39" s="265"/>
      <c r="D39" s="266"/>
      <c r="E39" s="266"/>
      <c r="F39" s="266"/>
      <c r="G39" s="266"/>
      <c r="H39" s="266"/>
      <c r="I39" s="267"/>
      <c r="J39" s="194"/>
      <c r="K39" s="194"/>
      <c r="L39" s="54" t="str">
        <f t="shared" si="17"/>
        <v/>
      </c>
      <c r="M39" s="194"/>
      <c r="N39" s="194"/>
      <c r="O39" s="54" t="str">
        <f t="shared" si="18"/>
        <v/>
      </c>
      <c r="P39" s="194"/>
      <c r="Q39" s="194"/>
      <c r="R39" s="54" t="str">
        <f t="shared" si="19"/>
        <v/>
      </c>
      <c r="S39" s="51"/>
      <c r="T39" s="51"/>
      <c r="U39" s="54" t="str">
        <f t="shared" si="20"/>
        <v/>
      </c>
      <c r="V39" s="194"/>
      <c r="W39" s="194"/>
      <c r="X39" s="54" t="str">
        <f t="shared" si="21"/>
        <v/>
      </c>
      <c r="Y39" s="93"/>
      <c r="Z39" s="250"/>
      <c r="AA39" s="253"/>
      <c r="AB39" s="152"/>
      <c r="AC39" s="120"/>
      <c r="AD39" s="117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74"/>
      <c r="AR39" s="74"/>
      <c r="AS39" s="74"/>
      <c r="AT39" s="74"/>
      <c r="AU39" s="74"/>
      <c r="AV39" s="74"/>
      <c r="AW39" s="74"/>
    </row>
    <row r="40" spans="1:49" s="83" customFormat="1" ht="15" customHeight="1">
      <c r="A40" s="95" t="s">
        <v>188</v>
      </c>
      <c r="B40" s="255" t="s">
        <v>106</v>
      </c>
      <c r="C40" s="260">
        <v>5.4</v>
      </c>
      <c r="D40" s="261">
        <v>2.1</v>
      </c>
      <c r="E40" s="261">
        <v>2.1</v>
      </c>
      <c r="F40" s="262">
        <v>0</v>
      </c>
      <c r="G40" s="262">
        <v>0</v>
      </c>
      <c r="H40" s="261">
        <v>2.1</v>
      </c>
      <c r="I40" s="263">
        <v>682.5</v>
      </c>
      <c r="J40" s="313" t="s">
        <v>338</v>
      </c>
      <c r="K40" s="288"/>
      <c r="L40" s="115"/>
      <c r="M40" s="322" t="s">
        <v>363</v>
      </c>
      <c r="N40" s="288"/>
      <c r="O40" s="115"/>
      <c r="P40" s="235" t="s">
        <v>262</v>
      </c>
      <c r="Q40" s="232"/>
      <c r="R40" s="115"/>
      <c r="S40" s="316" t="s">
        <v>16</v>
      </c>
      <c r="T40" s="317"/>
      <c r="U40" s="115"/>
      <c r="V40" s="313" t="s">
        <v>417</v>
      </c>
      <c r="W40" s="288"/>
      <c r="X40" s="115"/>
      <c r="Y40" s="110" t="s">
        <v>109</v>
      </c>
      <c r="Z40" s="221" t="s">
        <v>329</v>
      </c>
      <c r="AA40" s="253"/>
      <c r="AB40" s="146" t="str">
        <f>A40</f>
        <v>B5</v>
      </c>
      <c r="AC40" s="117" t="str">
        <f>J40</f>
        <v>小米飯</v>
      </c>
      <c r="AD40" s="117" t="str">
        <f>J41&amp;" "&amp;J42&amp;" "&amp;J43&amp;" "&amp;J44&amp;" "&amp;J45&amp;" "&amp;J46</f>
        <v xml:space="preserve">米 小米    </v>
      </c>
      <c r="AE40" s="117" t="str">
        <f>M40</f>
        <v>京醬麵腸</v>
      </c>
      <c r="AF40" s="117" t="str">
        <f>M41&amp;" "&amp;M42&amp;" "&amp;M43&amp;" "&amp;M44&amp;" "&amp;M45&amp;" "&amp;M46</f>
        <v xml:space="preserve">麵腸 時蔬 胡蘿蔔 甜麵醬  </v>
      </c>
      <c r="AG40" s="117" t="str">
        <f>P40</f>
        <v>田園花椰</v>
      </c>
      <c r="AH40" s="117" t="str">
        <f>P41&amp;" "&amp;P42&amp;" "&amp;P43&amp;" "&amp;P44&amp;" "&amp;P45&amp;" "&amp;P46</f>
        <v xml:space="preserve">冷凍花椰菜 馬鈴薯 胡蘿蔔 薑 素肉 </v>
      </c>
      <c r="AI40" s="117" t="e">
        <f>#REF!</f>
        <v>#REF!</v>
      </c>
      <c r="AJ40" s="117" t="e">
        <f>#REF!&amp;" "&amp;#REF!&amp;" "&amp;#REF!&amp;" "&amp;#REF!&amp;" "&amp;#REF!&amp;" "&amp;#REF!</f>
        <v>#REF!</v>
      </c>
      <c r="AK40" s="117" t="str">
        <f t="shared" ref="AK40" si="70">S40</f>
        <v>時蔬</v>
      </c>
      <c r="AL40" s="117" t="str">
        <f t="shared" ref="AL40" si="71">S41&amp;" "&amp;S42&amp;" "&amp;S43&amp;" "&amp;S44&amp;" "&amp;S45&amp;" "&amp;S46</f>
        <v xml:space="preserve">蔬菜 薑    </v>
      </c>
      <c r="AM40" s="117" t="str">
        <f t="shared" ref="AM40" si="72">V40</f>
        <v>冬瓜湯</v>
      </c>
      <c r="AN40" s="117" t="str">
        <f t="shared" ref="AN40" si="73">V41&amp;" "&amp;V42&amp;" "&amp;V43&amp;" "&amp;V44&amp;" "&amp;V45&amp;" "&amp;V46</f>
        <v xml:space="preserve">冬瓜 薑 素羊肉   </v>
      </c>
      <c r="AO40" s="117" t="str">
        <f>Y40</f>
        <v>點心</v>
      </c>
      <c r="AP40" s="117" t="str">
        <f>Z40</f>
        <v>有機豆奶</v>
      </c>
      <c r="AQ40" s="118">
        <f t="shared" ref="AQ40" si="74">C40</f>
        <v>5.4</v>
      </c>
      <c r="AR40" s="118">
        <f t="shared" ref="AR40" si="75">D40</f>
        <v>2.1</v>
      </c>
      <c r="AS40" s="118">
        <f t="shared" ref="AS40" si="76">E40</f>
        <v>2.1</v>
      </c>
      <c r="AT40" s="118">
        <f t="shared" ref="AT40" si="77">F40</f>
        <v>0</v>
      </c>
      <c r="AU40" s="118">
        <f t="shared" ref="AU40" si="78">G40</f>
        <v>0</v>
      </c>
      <c r="AV40" s="118">
        <f t="shared" ref="AV40" si="79">H40</f>
        <v>2.1</v>
      </c>
      <c r="AW40" s="118">
        <f t="shared" ref="AW40" si="80">I40</f>
        <v>682.5</v>
      </c>
    </row>
    <row r="41" spans="1:49" s="83" customFormat="1" ht="15" customHeight="1">
      <c r="A41" s="95"/>
      <c r="B41" s="255"/>
      <c r="C41" s="256"/>
      <c r="D41" s="257"/>
      <c r="E41" s="257"/>
      <c r="F41" s="258"/>
      <c r="G41" s="258"/>
      <c r="H41" s="257"/>
      <c r="I41" s="259"/>
      <c r="J41" s="193" t="s">
        <v>174</v>
      </c>
      <c r="K41" s="193">
        <v>10</v>
      </c>
      <c r="L41" s="54" t="str">
        <f t="shared" ref="L41:L42" si="81">IF(K41,"公斤","")</f>
        <v>公斤</v>
      </c>
      <c r="M41" s="178" t="s">
        <v>364</v>
      </c>
      <c r="N41" s="193">
        <v>8</v>
      </c>
      <c r="O41" s="54" t="str">
        <f t="shared" ref="O41" si="82">IF(N41,"公斤","")</f>
        <v>公斤</v>
      </c>
      <c r="P41" s="236" t="s">
        <v>263</v>
      </c>
      <c r="Q41" s="236">
        <v>6</v>
      </c>
      <c r="R41" s="54" t="str">
        <f t="shared" ref="R41" si="83">IF(Q41,"公斤","")</f>
        <v>公斤</v>
      </c>
      <c r="S41" s="50" t="s">
        <v>14</v>
      </c>
      <c r="T41" s="50">
        <v>7</v>
      </c>
      <c r="U41" s="54" t="str">
        <f t="shared" ref="U41" si="84">IF(T41,"公斤","")</f>
        <v>公斤</v>
      </c>
      <c r="V41" s="193" t="s">
        <v>406</v>
      </c>
      <c r="W41" s="193">
        <v>5</v>
      </c>
      <c r="X41" s="54" t="str">
        <f t="shared" ref="X41" si="85">IF(W41,"公斤","")</f>
        <v>公斤</v>
      </c>
      <c r="Y41" s="70" t="s">
        <v>109</v>
      </c>
      <c r="Z41" s="219" t="s">
        <v>329</v>
      </c>
      <c r="AA41" s="253"/>
      <c r="AB41" s="151"/>
      <c r="AC41" s="120"/>
      <c r="AD41" s="117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74"/>
      <c r="AR41" s="74"/>
      <c r="AS41" s="74"/>
      <c r="AT41" s="74"/>
      <c r="AU41" s="74"/>
      <c r="AV41" s="74"/>
      <c r="AW41" s="74"/>
    </row>
    <row r="42" spans="1:49" s="83" customFormat="1" ht="15" customHeight="1">
      <c r="A42" s="95"/>
      <c r="C42" s="260"/>
      <c r="D42" s="261"/>
      <c r="E42" s="261"/>
      <c r="F42" s="262"/>
      <c r="G42" s="262"/>
      <c r="H42" s="261"/>
      <c r="I42" s="263"/>
      <c r="J42" s="193" t="s">
        <v>339</v>
      </c>
      <c r="K42" s="193">
        <v>0.4</v>
      </c>
      <c r="L42" s="54" t="str">
        <f t="shared" si="81"/>
        <v>公斤</v>
      </c>
      <c r="M42" s="193" t="s">
        <v>16</v>
      </c>
      <c r="N42" s="193">
        <v>3</v>
      </c>
      <c r="O42" s="54" t="str">
        <f t="shared" si="18"/>
        <v>公斤</v>
      </c>
      <c r="P42" s="236" t="s">
        <v>217</v>
      </c>
      <c r="Q42" s="236">
        <v>1.8</v>
      </c>
      <c r="R42" s="54" t="str">
        <f t="shared" si="19"/>
        <v>公斤</v>
      </c>
      <c r="S42" s="50" t="s">
        <v>17</v>
      </c>
      <c r="T42" s="50">
        <v>0.05</v>
      </c>
      <c r="U42" s="54" t="str">
        <f t="shared" si="20"/>
        <v>公斤</v>
      </c>
      <c r="V42" s="193" t="s">
        <v>17</v>
      </c>
      <c r="W42" s="193">
        <v>0.05</v>
      </c>
      <c r="X42" s="54" t="str">
        <f t="shared" si="21"/>
        <v>公斤</v>
      </c>
      <c r="Y42" s="70"/>
      <c r="Z42" s="249"/>
      <c r="AA42" s="253"/>
      <c r="AB42" s="151"/>
      <c r="AC42" s="120"/>
      <c r="AD42" s="117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74"/>
      <c r="AR42" s="74"/>
      <c r="AS42" s="74"/>
      <c r="AT42" s="74"/>
      <c r="AU42" s="74"/>
      <c r="AV42" s="74"/>
      <c r="AW42" s="74"/>
    </row>
    <row r="43" spans="1:49" s="83" customFormat="1" ht="15" customHeight="1">
      <c r="A43" s="95"/>
      <c r="B43" s="255"/>
      <c r="C43" s="256"/>
      <c r="D43" s="257"/>
      <c r="E43" s="257"/>
      <c r="F43" s="257"/>
      <c r="G43" s="257"/>
      <c r="H43" s="257"/>
      <c r="I43" s="259"/>
      <c r="J43" s="193"/>
      <c r="K43" s="193"/>
      <c r="L43" s="54" t="str">
        <f t="shared" si="17"/>
        <v/>
      </c>
      <c r="M43" s="192" t="s">
        <v>353</v>
      </c>
      <c r="N43" s="192">
        <v>1</v>
      </c>
      <c r="O43" s="54" t="str">
        <f t="shared" si="18"/>
        <v>公斤</v>
      </c>
      <c r="P43" s="236" t="s">
        <v>201</v>
      </c>
      <c r="Q43" s="236">
        <v>0.5</v>
      </c>
      <c r="R43" s="54" t="str">
        <f t="shared" si="19"/>
        <v>公斤</v>
      </c>
      <c r="S43" s="50"/>
      <c r="T43" s="50"/>
      <c r="U43" s="54" t="str">
        <f t="shared" si="20"/>
        <v/>
      </c>
      <c r="V43" s="193" t="s">
        <v>407</v>
      </c>
      <c r="W43" s="193">
        <v>0.5</v>
      </c>
      <c r="X43" s="54" t="str">
        <f t="shared" si="21"/>
        <v>公斤</v>
      </c>
      <c r="Y43" s="70"/>
      <c r="Z43" s="249"/>
      <c r="AA43" s="253"/>
      <c r="AB43" s="151"/>
      <c r="AC43" s="120"/>
      <c r="AD43" s="117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74"/>
      <c r="AR43" s="74"/>
      <c r="AS43" s="74"/>
      <c r="AT43" s="74"/>
      <c r="AU43" s="74"/>
      <c r="AV43" s="74"/>
      <c r="AW43" s="74"/>
    </row>
    <row r="44" spans="1:49" s="83" customFormat="1" ht="15" customHeight="1">
      <c r="A44" s="95"/>
      <c r="B44" s="255"/>
      <c r="C44" s="256"/>
      <c r="D44" s="257"/>
      <c r="E44" s="257"/>
      <c r="F44" s="257"/>
      <c r="G44" s="257"/>
      <c r="H44" s="257"/>
      <c r="I44" s="259"/>
      <c r="J44" s="193"/>
      <c r="K44" s="193"/>
      <c r="L44" s="54" t="str">
        <f t="shared" si="17"/>
        <v/>
      </c>
      <c r="M44" s="192" t="s">
        <v>365</v>
      </c>
      <c r="N44" s="192">
        <v>0.5</v>
      </c>
      <c r="O44" s="54" t="str">
        <f t="shared" si="18"/>
        <v>公斤</v>
      </c>
      <c r="P44" s="236" t="s">
        <v>267</v>
      </c>
      <c r="Q44" s="236">
        <v>0.05</v>
      </c>
      <c r="R44" s="54" t="str">
        <f t="shared" si="19"/>
        <v>公斤</v>
      </c>
      <c r="S44" s="50"/>
      <c r="T44" s="50"/>
      <c r="U44" s="54" t="str">
        <f t="shared" si="20"/>
        <v/>
      </c>
      <c r="V44" s="193"/>
      <c r="W44" s="193"/>
      <c r="X44" s="54" t="str">
        <f t="shared" si="21"/>
        <v/>
      </c>
      <c r="Y44" s="70"/>
      <c r="Z44" s="249"/>
      <c r="AA44" s="253"/>
      <c r="AB44" s="151"/>
      <c r="AC44" s="120"/>
      <c r="AD44" s="117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74"/>
      <c r="AR44" s="74"/>
      <c r="AS44" s="74"/>
      <c r="AT44" s="74"/>
      <c r="AU44" s="74"/>
      <c r="AV44" s="74"/>
      <c r="AW44" s="74"/>
    </row>
    <row r="45" spans="1:49" s="83" customFormat="1" ht="15" customHeight="1">
      <c r="A45" s="95"/>
      <c r="B45" s="255"/>
      <c r="C45" s="256"/>
      <c r="D45" s="257"/>
      <c r="E45" s="257"/>
      <c r="F45" s="257"/>
      <c r="G45" s="257"/>
      <c r="H45" s="257"/>
      <c r="I45" s="259"/>
      <c r="J45" s="193"/>
      <c r="K45" s="193"/>
      <c r="L45" s="54" t="str">
        <f t="shared" si="17"/>
        <v/>
      </c>
      <c r="M45" s="193"/>
      <c r="N45" s="193"/>
      <c r="O45" s="54" t="str">
        <f t="shared" si="18"/>
        <v/>
      </c>
      <c r="P45" s="243" t="s">
        <v>151</v>
      </c>
      <c r="Q45" s="244">
        <v>0.5</v>
      </c>
      <c r="R45" s="54" t="str">
        <f t="shared" si="19"/>
        <v>公斤</v>
      </c>
      <c r="S45" s="50"/>
      <c r="T45" s="50"/>
      <c r="U45" s="54" t="str">
        <f t="shared" si="20"/>
        <v/>
      </c>
      <c r="V45" s="193"/>
      <c r="W45" s="193"/>
      <c r="X45" s="54" t="str">
        <f t="shared" si="21"/>
        <v/>
      </c>
      <c r="Y45" s="70"/>
      <c r="Z45" s="249"/>
      <c r="AA45" s="253"/>
      <c r="AB45" s="151"/>
      <c r="AC45" s="120"/>
      <c r="AD45" s="117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74"/>
      <c r="AR45" s="74"/>
      <c r="AS45" s="74"/>
      <c r="AT45" s="74"/>
      <c r="AU45" s="74"/>
      <c r="AV45" s="74"/>
      <c r="AW45" s="74"/>
    </row>
    <row r="46" spans="1:49" s="83" customFormat="1" ht="15" customHeight="1" thickBot="1">
      <c r="A46" s="96"/>
      <c r="B46" s="264"/>
      <c r="C46" s="265"/>
      <c r="D46" s="266"/>
      <c r="E46" s="266"/>
      <c r="F46" s="266"/>
      <c r="G46" s="266"/>
      <c r="H46" s="266"/>
      <c r="I46" s="267"/>
      <c r="J46" s="194"/>
      <c r="K46" s="194"/>
      <c r="L46" s="54" t="str">
        <f t="shared" si="17"/>
        <v/>
      </c>
      <c r="M46" s="194"/>
      <c r="N46" s="194"/>
      <c r="O46" s="54" t="str">
        <f t="shared" si="18"/>
        <v/>
      </c>
      <c r="P46" s="238"/>
      <c r="Q46" s="238"/>
      <c r="R46" s="54" t="str">
        <f t="shared" si="19"/>
        <v/>
      </c>
      <c r="S46" s="135"/>
      <c r="T46" s="135"/>
      <c r="U46" s="54" t="str">
        <f t="shared" si="20"/>
        <v/>
      </c>
      <c r="V46" s="194"/>
      <c r="W46" s="194"/>
      <c r="X46" s="54" t="str">
        <f t="shared" si="21"/>
        <v/>
      </c>
      <c r="Y46" s="93"/>
      <c r="Z46" s="250"/>
      <c r="AA46" s="253"/>
      <c r="AB46" s="152"/>
      <c r="AC46" s="120"/>
      <c r="AD46" s="117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74"/>
      <c r="AR46" s="74"/>
      <c r="AS46" s="74"/>
      <c r="AT46" s="74"/>
      <c r="AU46" s="74"/>
      <c r="AV46" s="74"/>
      <c r="AW46" s="74"/>
    </row>
    <row r="47" spans="1:49" s="83" customFormat="1" ht="15" customHeight="1">
      <c r="A47" s="95" t="s">
        <v>189</v>
      </c>
      <c r="B47" s="255" t="s">
        <v>106</v>
      </c>
      <c r="C47" s="260">
        <v>5.3</v>
      </c>
      <c r="D47" s="261">
        <v>2.2000000000000002</v>
      </c>
      <c r="E47" s="261">
        <v>2</v>
      </c>
      <c r="F47" s="262">
        <v>0</v>
      </c>
      <c r="G47" s="262">
        <v>0</v>
      </c>
      <c r="H47" s="261">
        <v>2.2999999999999998</v>
      </c>
      <c r="I47" s="263">
        <v>693.1</v>
      </c>
      <c r="J47" s="313" t="s">
        <v>335</v>
      </c>
      <c r="K47" s="288"/>
      <c r="L47" s="115"/>
      <c r="M47" s="235" t="s">
        <v>366</v>
      </c>
      <c r="N47" s="232"/>
      <c r="O47" s="115"/>
      <c r="P47" s="313" t="s">
        <v>394</v>
      </c>
      <c r="Q47" s="288"/>
      <c r="R47" s="115"/>
      <c r="S47" s="314" t="s">
        <v>16</v>
      </c>
      <c r="T47" s="315"/>
      <c r="U47" s="115"/>
      <c r="V47" s="313" t="s">
        <v>418</v>
      </c>
      <c r="W47" s="288"/>
      <c r="X47" s="115"/>
      <c r="Y47" s="110" t="s">
        <v>109</v>
      </c>
      <c r="Z47" s="251"/>
      <c r="AA47" s="253"/>
      <c r="AB47" s="146" t="str">
        <f>A47</f>
        <v>C1</v>
      </c>
      <c r="AC47" s="117" t="str">
        <f>J47</f>
        <v>白米飯</v>
      </c>
      <c r="AD47" s="117" t="str">
        <f>J48&amp;" "&amp;J49&amp;" "&amp;J50&amp;" "&amp;J51&amp;" "&amp;J52&amp;" "&amp;J53</f>
        <v xml:space="preserve">米     </v>
      </c>
      <c r="AE47" s="117" t="str">
        <f>M47</f>
        <v>咖哩凍腐</v>
      </c>
      <c r="AF47" s="117" t="str">
        <f>M48&amp;" "&amp;M49&amp;" "&amp;M50&amp;" "&amp;M51&amp;" "&amp;M52&amp;" "&amp;M53</f>
        <v xml:space="preserve">凍豆腐 馬鈴薯 胡蘿蔔 咖哩粉  </v>
      </c>
      <c r="AG47" s="117" t="str">
        <f>P47</f>
        <v>蛋香玉菜</v>
      </c>
      <c r="AH47" s="117" t="str">
        <f>P48&amp;" "&amp;P49&amp;" "&amp;P50&amp;" "&amp;P51&amp;" "&amp;P52&amp;" "&amp;P53</f>
        <v xml:space="preserve">雞蛋 甘藍 薑   </v>
      </c>
      <c r="AI47" s="117" t="e">
        <f>#REF!</f>
        <v>#REF!</v>
      </c>
      <c r="AJ47" s="117" t="e">
        <f>#REF!&amp;" "&amp;#REF!&amp;" "&amp;#REF!&amp;" "&amp;#REF!&amp;" "&amp;#REF!&amp;" "&amp;#REF!</f>
        <v>#REF!</v>
      </c>
      <c r="AK47" s="117" t="str">
        <f t="shared" ref="AK47" si="86">S47</f>
        <v>時蔬</v>
      </c>
      <c r="AL47" s="117" t="str">
        <f t="shared" ref="AL47" si="87">S48&amp;" "&amp;S49&amp;" "&amp;S50&amp;" "&amp;S51&amp;" "&amp;S52&amp;" "&amp;S53</f>
        <v xml:space="preserve">蔬菜 薑    </v>
      </c>
      <c r="AM47" s="117" t="str">
        <f t="shared" ref="AM47" si="88">V47</f>
        <v>羅宋湯</v>
      </c>
      <c r="AN47" s="117" t="str">
        <f t="shared" ref="AN47" si="89">V48&amp;" "&amp;V49&amp;" "&amp;V50&amp;" "&amp;V51&amp;" "&amp;V52&amp;" "&amp;V53</f>
        <v xml:space="preserve">時蔬 芹菜 大番茄   </v>
      </c>
      <c r="AO47" s="117" t="str">
        <f>Y47</f>
        <v>點心</v>
      </c>
      <c r="AP47" s="117">
        <f>Z47</f>
        <v>0</v>
      </c>
      <c r="AQ47" s="118">
        <f t="shared" ref="AQ47" si="90">C47</f>
        <v>5.3</v>
      </c>
      <c r="AR47" s="118">
        <f t="shared" ref="AR47" si="91">D47</f>
        <v>2.2000000000000002</v>
      </c>
      <c r="AS47" s="118">
        <f t="shared" ref="AS47" si="92">E47</f>
        <v>2</v>
      </c>
      <c r="AT47" s="118">
        <f t="shared" ref="AT47" si="93">F47</f>
        <v>0</v>
      </c>
      <c r="AU47" s="118">
        <f t="shared" ref="AU47" si="94">G47</f>
        <v>0</v>
      </c>
      <c r="AV47" s="118">
        <f t="shared" ref="AV47" si="95">H47</f>
        <v>2.2999999999999998</v>
      </c>
      <c r="AW47" s="118">
        <f t="shared" ref="AW47" si="96">I47</f>
        <v>693.1</v>
      </c>
    </row>
    <row r="48" spans="1:49" s="83" customFormat="1" ht="15" customHeight="1">
      <c r="A48" s="95"/>
      <c r="B48" s="255"/>
      <c r="C48" s="256"/>
      <c r="D48" s="257"/>
      <c r="E48" s="257"/>
      <c r="F48" s="258"/>
      <c r="G48" s="258"/>
      <c r="H48" s="257"/>
      <c r="I48" s="259"/>
      <c r="J48" s="193" t="s">
        <v>174</v>
      </c>
      <c r="K48" s="193">
        <v>10</v>
      </c>
      <c r="L48" s="54" t="str">
        <f t="shared" ref="L48:L49" si="97">IF(K48,"公斤","")</f>
        <v>公斤</v>
      </c>
      <c r="M48" s="236" t="s">
        <v>367</v>
      </c>
      <c r="N48" s="236">
        <v>8</v>
      </c>
      <c r="O48" s="54" t="str">
        <f t="shared" ref="O48" si="98">IF(N48,"公斤","")</f>
        <v>公斤</v>
      </c>
      <c r="P48" s="193" t="s">
        <v>385</v>
      </c>
      <c r="Q48" s="193">
        <v>5.5</v>
      </c>
      <c r="R48" s="54" t="str">
        <f t="shared" ref="R48" si="99">IF(Q48,"公斤","")</f>
        <v>公斤</v>
      </c>
      <c r="S48" s="50" t="s">
        <v>14</v>
      </c>
      <c r="T48" s="50">
        <v>7</v>
      </c>
      <c r="U48" s="54" t="str">
        <f t="shared" ref="U48" si="100">IF(T48,"公斤","")</f>
        <v>公斤</v>
      </c>
      <c r="V48" s="193" t="s">
        <v>16</v>
      </c>
      <c r="W48" s="193">
        <v>2</v>
      </c>
      <c r="X48" s="54" t="str">
        <f t="shared" ref="X48" si="101">IF(W48,"公斤","")</f>
        <v>公斤</v>
      </c>
      <c r="Y48" s="70" t="s">
        <v>109</v>
      </c>
      <c r="Z48" s="249"/>
      <c r="AA48" s="254"/>
      <c r="AB48" s="151"/>
      <c r="AC48" s="120"/>
      <c r="AD48" s="117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74"/>
      <c r="AR48" s="74"/>
      <c r="AS48" s="74"/>
      <c r="AT48" s="74"/>
      <c r="AU48" s="74"/>
      <c r="AV48" s="74"/>
      <c r="AW48" s="74"/>
    </row>
    <row r="49" spans="1:49" s="83" customFormat="1" ht="15" customHeight="1">
      <c r="A49" s="95"/>
      <c r="C49" s="260"/>
      <c r="D49" s="261"/>
      <c r="E49" s="261"/>
      <c r="F49" s="262"/>
      <c r="G49" s="262"/>
      <c r="H49" s="261"/>
      <c r="I49" s="263"/>
      <c r="J49" s="193"/>
      <c r="K49" s="193"/>
      <c r="L49" s="54" t="str">
        <f t="shared" si="97"/>
        <v/>
      </c>
      <c r="M49" s="236" t="s">
        <v>217</v>
      </c>
      <c r="N49" s="236">
        <v>2</v>
      </c>
      <c r="O49" s="54" t="str">
        <f t="shared" si="18"/>
        <v>公斤</v>
      </c>
      <c r="P49" s="193" t="s">
        <v>357</v>
      </c>
      <c r="Q49" s="193">
        <v>3</v>
      </c>
      <c r="R49" s="54" t="str">
        <f t="shared" si="19"/>
        <v>公斤</v>
      </c>
      <c r="S49" s="50" t="s">
        <v>17</v>
      </c>
      <c r="T49" s="50">
        <v>0.05</v>
      </c>
      <c r="U49" s="54" t="str">
        <f t="shared" si="20"/>
        <v>公斤</v>
      </c>
      <c r="V49" s="193" t="s">
        <v>373</v>
      </c>
      <c r="W49" s="193">
        <v>1.5</v>
      </c>
      <c r="X49" s="54" t="str">
        <f t="shared" si="21"/>
        <v>公斤</v>
      </c>
      <c r="Y49" s="70"/>
      <c r="Z49" s="249"/>
      <c r="AA49" s="253"/>
      <c r="AB49" s="151"/>
      <c r="AC49" s="120"/>
      <c r="AD49" s="117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74"/>
      <c r="AR49" s="74"/>
      <c r="AS49" s="74"/>
      <c r="AT49" s="74"/>
      <c r="AU49" s="74"/>
      <c r="AV49" s="74"/>
      <c r="AW49" s="74"/>
    </row>
    <row r="50" spans="1:49" s="83" customFormat="1" ht="15" customHeight="1">
      <c r="A50" s="95"/>
      <c r="B50" s="255"/>
      <c r="C50" s="256"/>
      <c r="D50" s="257"/>
      <c r="E50" s="257"/>
      <c r="F50" s="257"/>
      <c r="G50" s="257"/>
      <c r="H50" s="257"/>
      <c r="I50" s="259"/>
      <c r="J50" s="193"/>
      <c r="K50" s="193"/>
      <c r="L50" s="54" t="str">
        <f t="shared" si="17"/>
        <v/>
      </c>
      <c r="M50" s="236" t="s">
        <v>201</v>
      </c>
      <c r="N50" s="236">
        <v>2</v>
      </c>
      <c r="O50" s="54" t="str">
        <f t="shared" si="18"/>
        <v>公斤</v>
      </c>
      <c r="P50" s="193" t="s">
        <v>17</v>
      </c>
      <c r="Q50" s="193">
        <v>0.05</v>
      </c>
      <c r="R50" s="54" t="str">
        <f t="shared" si="19"/>
        <v>公斤</v>
      </c>
      <c r="S50" s="50"/>
      <c r="T50" s="50"/>
      <c r="U50" s="54" t="str">
        <f t="shared" si="20"/>
        <v/>
      </c>
      <c r="V50" s="248" t="s">
        <v>400</v>
      </c>
      <c r="W50" s="248">
        <v>2.5</v>
      </c>
      <c r="X50" s="54" t="str">
        <f t="shared" si="21"/>
        <v>公斤</v>
      </c>
      <c r="Y50" s="70"/>
      <c r="Z50" s="249"/>
      <c r="AA50" s="253"/>
      <c r="AB50" s="151"/>
      <c r="AC50" s="120"/>
      <c r="AD50" s="117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74"/>
      <c r="AR50" s="74"/>
      <c r="AS50" s="74"/>
      <c r="AT50" s="74"/>
      <c r="AU50" s="74"/>
      <c r="AV50" s="74"/>
      <c r="AW50" s="74"/>
    </row>
    <row r="51" spans="1:49" s="83" customFormat="1" ht="15" customHeight="1">
      <c r="A51" s="95"/>
      <c r="B51" s="255"/>
      <c r="C51" s="256"/>
      <c r="D51" s="257"/>
      <c r="E51" s="257"/>
      <c r="F51" s="257"/>
      <c r="G51" s="257"/>
      <c r="H51" s="257"/>
      <c r="I51" s="259"/>
      <c r="J51" s="193"/>
      <c r="K51" s="193"/>
      <c r="L51" s="54" t="str">
        <f t="shared" si="17"/>
        <v/>
      </c>
      <c r="M51" s="236" t="s">
        <v>218</v>
      </c>
      <c r="N51" s="236"/>
      <c r="O51" s="54" t="str">
        <f t="shared" si="18"/>
        <v/>
      </c>
      <c r="P51" s="193"/>
      <c r="Q51" s="193"/>
      <c r="R51" s="54" t="str">
        <f t="shared" si="19"/>
        <v/>
      </c>
      <c r="S51" s="50"/>
      <c r="T51" s="50"/>
      <c r="U51" s="54" t="str">
        <f t="shared" si="20"/>
        <v/>
      </c>
      <c r="V51" s="193"/>
      <c r="W51" s="193"/>
      <c r="X51" s="54" t="str">
        <f t="shared" si="21"/>
        <v/>
      </c>
      <c r="Y51" s="70"/>
      <c r="Z51" s="249"/>
      <c r="AA51" s="253"/>
      <c r="AB51" s="151"/>
      <c r="AC51" s="120"/>
      <c r="AD51" s="117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74"/>
      <c r="AR51" s="74"/>
      <c r="AS51" s="74"/>
      <c r="AT51" s="74"/>
      <c r="AU51" s="74"/>
      <c r="AV51" s="74"/>
      <c r="AW51" s="74"/>
    </row>
    <row r="52" spans="1:49" s="83" customFormat="1" ht="15" customHeight="1">
      <c r="A52" s="95"/>
      <c r="B52" s="255"/>
      <c r="C52" s="256"/>
      <c r="D52" s="257"/>
      <c r="E52" s="257"/>
      <c r="F52" s="257"/>
      <c r="G52" s="257"/>
      <c r="H52" s="257"/>
      <c r="I52" s="259"/>
      <c r="J52" s="193"/>
      <c r="K52" s="193"/>
      <c r="L52" s="54" t="str">
        <f t="shared" si="17"/>
        <v/>
      </c>
      <c r="M52" s="236"/>
      <c r="N52" s="236"/>
      <c r="O52" s="54" t="str">
        <f t="shared" si="18"/>
        <v/>
      </c>
      <c r="P52" s="193"/>
      <c r="Q52" s="193"/>
      <c r="R52" s="54" t="str">
        <f t="shared" si="19"/>
        <v/>
      </c>
      <c r="S52" s="50"/>
      <c r="T52" s="50"/>
      <c r="U52" s="54" t="str">
        <f t="shared" si="20"/>
        <v/>
      </c>
      <c r="V52" s="193"/>
      <c r="W52" s="193"/>
      <c r="X52" s="54" t="str">
        <f t="shared" si="21"/>
        <v/>
      </c>
      <c r="Y52" s="70"/>
      <c r="Z52" s="249"/>
      <c r="AA52" s="253"/>
      <c r="AB52" s="151"/>
      <c r="AC52" s="120"/>
      <c r="AD52" s="117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74"/>
      <c r="AR52" s="74"/>
      <c r="AS52" s="74"/>
      <c r="AT52" s="74"/>
      <c r="AU52" s="74"/>
      <c r="AV52" s="74"/>
      <c r="AW52" s="74"/>
    </row>
    <row r="53" spans="1:49" s="83" customFormat="1" ht="15" customHeight="1" thickBot="1">
      <c r="A53" s="96"/>
      <c r="B53" s="264"/>
      <c r="C53" s="265"/>
      <c r="D53" s="266"/>
      <c r="E53" s="266"/>
      <c r="F53" s="266"/>
      <c r="G53" s="266"/>
      <c r="H53" s="266"/>
      <c r="I53" s="267"/>
      <c r="J53" s="194"/>
      <c r="K53" s="194"/>
      <c r="L53" s="54" t="str">
        <f t="shared" si="17"/>
        <v/>
      </c>
      <c r="M53" s="238"/>
      <c r="N53" s="238"/>
      <c r="O53" s="54" t="str">
        <f t="shared" si="18"/>
        <v/>
      </c>
      <c r="P53" s="194"/>
      <c r="Q53" s="194"/>
      <c r="R53" s="54" t="str">
        <f t="shared" si="19"/>
        <v/>
      </c>
      <c r="S53" s="51"/>
      <c r="T53" s="51"/>
      <c r="U53" s="54" t="str">
        <f t="shared" si="20"/>
        <v/>
      </c>
      <c r="V53" s="194"/>
      <c r="W53" s="194"/>
      <c r="X53" s="54" t="str">
        <f t="shared" si="21"/>
        <v/>
      </c>
      <c r="Y53" s="93"/>
      <c r="Z53" s="250"/>
      <c r="AA53" s="253"/>
      <c r="AB53" s="152"/>
      <c r="AC53" s="120"/>
      <c r="AD53" s="117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74"/>
      <c r="AR53" s="74"/>
      <c r="AS53" s="74"/>
      <c r="AT53" s="74"/>
      <c r="AU53" s="74"/>
      <c r="AV53" s="74"/>
      <c r="AW53" s="74"/>
    </row>
    <row r="54" spans="1:49" s="83" customFormat="1" ht="15" customHeight="1">
      <c r="A54" s="95" t="s">
        <v>190</v>
      </c>
      <c r="B54" s="255" t="s">
        <v>106</v>
      </c>
      <c r="C54" s="260">
        <v>5</v>
      </c>
      <c r="D54" s="261">
        <v>2.2000000000000002</v>
      </c>
      <c r="E54" s="261">
        <v>1.7</v>
      </c>
      <c r="F54" s="262">
        <v>0</v>
      </c>
      <c r="G54" s="262">
        <v>0</v>
      </c>
      <c r="H54" s="261">
        <v>2.7</v>
      </c>
      <c r="I54" s="263">
        <v>691.4</v>
      </c>
      <c r="J54" s="313" t="s">
        <v>336</v>
      </c>
      <c r="K54" s="288"/>
      <c r="L54" s="115"/>
      <c r="M54" s="332" t="s">
        <v>368</v>
      </c>
      <c r="N54" s="333"/>
      <c r="O54" s="115"/>
      <c r="P54" s="235" t="s">
        <v>265</v>
      </c>
      <c r="Q54" s="232"/>
      <c r="R54" s="115"/>
      <c r="S54" s="314" t="s">
        <v>16</v>
      </c>
      <c r="T54" s="315"/>
      <c r="U54" s="115"/>
      <c r="V54" s="313" t="s">
        <v>419</v>
      </c>
      <c r="W54" s="288"/>
      <c r="X54" s="115"/>
      <c r="Y54" s="110" t="s">
        <v>109</v>
      </c>
      <c r="Z54" s="251"/>
      <c r="AA54" s="253"/>
      <c r="AB54" s="146" t="str">
        <f>A54</f>
        <v>C2</v>
      </c>
      <c r="AC54" s="117" t="str">
        <f>J54</f>
        <v>糙米飯</v>
      </c>
      <c r="AD54" s="117" t="str">
        <f>J55&amp;" "&amp;J56&amp;" "&amp;J57&amp;" "&amp;J58&amp;" "&amp;J59&amp;" "&amp;J60</f>
        <v xml:space="preserve">米 糙米    </v>
      </c>
      <c r="AE54" s="117" t="str">
        <f>M54</f>
        <v>花瓜豆干</v>
      </c>
      <c r="AF54" s="117" t="str">
        <f>M55&amp;" "&amp;M56&amp;" "&amp;M57&amp;" "&amp;M58&amp;" "&amp;M59&amp;" "&amp;M60</f>
        <v xml:space="preserve">豆干 醃漬花胡瓜 胡蘿蔔 薑  </v>
      </c>
      <c r="AG54" s="117" t="str">
        <f>P54</f>
        <v>塔香鮑菇</v>
      </c>
      <c r="AH54" s="117" t="str">
        <f>P55&amp;" "&amp;P56&amp;" "&amp;P57&amp;" "&amp;P58&amp;" "&amp;P59&amp;" "&amp;P60</f>
        <v xml:space="preserve">杏鮑菇 薑 九層塔 麵腸  </v>
      </c>
      <c r="AI54" s="117" t="e">
        <f>#REF!</f>
        <v>#REF!</v>
      </c>
      <c r="AJ54" s="117" t="e">
        <f>#REF!&amp;" "&amp;#REF!&amp;" "&amp;#REF!&amp;" "&amp;#REF!&amp;" "&amp;#REF!&amp;" "&amp;#REF!</f>
        <v>#REF!</v>
      </c>
      <c r="AK54" s="117" t="str">
        <f t="shared" ref="AK54" si="102">S54</f>
        <v>時蔬</v>
      </c>
      <c r="AL54" s="117" t="str">
        <f t="shared" ref="AL54" si="103">S55&amp;" "&amp;S56&amp;" "&amp;S57&amp;" "&amp;S58&amp;" "&amp;S59&amp;" "&amp;S60</f>
        <v xml:space="preserve">蔬菜 薑    </v>
      </c>
      <c r="AM54" s="117" t="str">
        <f t="shared" ref="AM54" si="104">V54</f>
        <v>時蔬湯</v>
      </c>
      <c r="AN54" s="117" t="str">
        <f t="shared" ref="AN54" si="105">V55&amp;" "&amp;V56&amp;" "&amp;V57&amp;" "&amp;V58&amp;" "&amp;V59&amp;" "&amp;V60</f>
        <v xml:space="preserve">時蔬 胡蘿蔔 薑 素羊肉  </v>
      </c>
      <c r="AO54" s="117" t="str">
        <f>Y54</f>
        <v>點心</v>
      </c>
      <c r="AP54" s="117">
        <f>Z54</f>
        <v>0</v>
      </c>
      <c r="AQ54" s="118">
        <f t="shared" ref="AQ54" si="106">C54</f>
        <v>5</v>
      </c>
      <c r="AR54" s="118">
        <f t="shared" ref="AR54" si="107">D54</f>
        <v>2.2000000000000002</v>
      </c>
      <c r="AS54" s="118">
        <f t="shared" ref="AS54" si="108">E54</f>
        <v>1.7</v>
      </c>
      <c r="AT54" s="118">
        <f t="shared" ref="AT54" si="109">F54</f>
        <v>0</v>
      </c>
      <c r="AU54" s="118">
        <f t="shared" ref="AU54" si="110">G54</f>
        <v>0</v>
      </c>
      <c r="AV54" s="118">
        <f t="shared" ref="AV54" si="111">H54</f>
        <v>2.7</v>
      </c>
      <c r="AW54" s="118">
        <f t="shared" ref="AW54" si="112">I54</f>
        <v>691.4</v>
      </c>
    </row>
    <row r="55" spans="1:49" s="83" customFormat="1" ht="15" customHeight="1">
      <c r="A55" s="95"/>
      <c r="B55" s="255"/>
      <c r="C55" s="256"/>
      <c r="D55" s="257"/>
      <c r="E55" s="257"/>
      <c r="F55" s="258"/>
      <c r="G55" s="258"/>
      <c r="H55" s="257"/>
      <c r="I55" s="259"/>
      <c r="J55" s="193" t="s">
        <v>174</v>
      </c>
      <c r="K55" s="193">
        <v>7</v>
      </c>
      <c r="L55" s="54" t="str">
        <f t="shared" ref="L55:L56" si="113">IF(K55,"公斤","")</f>
        <v>公斤</v>
      </c>
      <c r="M55" s="193" t="s">
        <v>369</v>
      </c>
      <c r="N55" s="193">
        <v>7</v>
      </c>
      <c r="O55" s="54" t="str">
        <f t="shared" ref="O55" si="114">IF(N55,"公斤","")</f>
        <v>公斤</v>
      </c>
      <c r="P55" s="236" t="s">
        <v>266</v>
      </c>
      <c r="Q55" s="236">
        <v>4</v>
      </c>
      <c r="R55" s="54" t="str">
        <f t="shared" ref="R55" si="115">IF(Q55,"公斤","")</f>
        <v>公斤</v>
      </c>
      <c r="S55" s="50" t="s">
        <v>14</v>
      </c>
      <c r="T55" s="50">
        <v>7</v>
      </c>
      <c r="U55" s="54" t="str">
        <f t="shared" ref="U55" si="116">IF(T55,"公斤","")</f>
        <v>公斤</v>
      </c>
      <c r="V55" s="193" t="s">
        <v>16</v>
      </c>
      <c r="W55" s="193">
        <v>3</v>
      </c>
      <c r="X55" s="54" t="str">
        <f t="shared" ref="X55" si="117">IF(W55,"公斤","")</f>
        <v>公斤</v>
      </c>
      <c r="Y55" s="70" t="s">
        <v>109</v>
      </c>
      <c r="Z55" s="249"/>
      <c r="AA55" s="253"/>
      <c r="AB55" s="151"/>
      <c r="AC55" s="120"/>
      <c r="AD55" s="117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74"/>
      <c r="AR55" s="74"/>
      <c r="AS55" s="74"/>
      <c r="AT55" s="74"/>
      <c r="AU55" s="74"/>
      <c r="AV55" s="74"/>
      <c r="AW55" s="74"/>
    </row>
    <row r="56" spans="1:49" s="83" customFormat="1" ht="15" customHeight="1">
      <c r="A56" s="95"/>
      <c r="C56" s="260"/>
      <c r="D56" s="261"/>
      <c r="E56" s="261"/>
      <c r="F56" s="262"/>
      <c r="G56" s="262"/>
      <c r="H56" s="261"/>
      <c r="I56" s="263"/>
      <c r="J56" s="193" t="s">
        <v>337</v>
      </c>
      <c r="K56" s="193">
        <v>3</v>
      </c>
      <c r="L56" s="54" t="str">
        <f t="shared" si="113"/>
        <v>公斤</v>
      </c>
      <c r="M56" s="193" t="s">
        <v>370</v>
      </c>
      <c r="N56" s="193">
        <v>2</v>
      </c>
      <c r="O56" s="54" t="str">
        <f t="shared" si="18"/>
        <v>公斤</v>
      </c>
      <c r="P56" s="236" t="s">
        <v>267</v>
      </c>
      <c r="Q56" s="245">
        <v>0.05</v>
      </c>
      <c r="R56" s="54" t="str">
        <f t="shared" si="19"/>
        <v>公斤</v>
      </c>
      <c r="S56" s="50" t="s">
        <v>17</v>
      </c>
      <c r="T56" s="50">
        <v>0.05</v>
      </c>
      <c r="U56" s="54" t="str">
        <f t="shared" si="20"/>
        <v>公斤</v>
      </c>
      <c r="V56" s="193" t="s">
        <v>353</v>
      </c>
      <c r="W56" s="193">
        <v>0.5</v>
      </c>
      <c r="X56" s="54" t="str">
        <f t="shared" si="21"/>
        <v>公斤</v>
      </c>
      <c r="Y56" s="70"/>
      <c r="Z56" s="249"/>
      <c r="AA56" s="253"/>
      <c r="AB56" s="151"/>
      <c r="AC56" s="120"/>
      <c r="AD56" s="117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74"/>
      <c r="AR56" s="74"/>
      <c r="AS56" s="74"/>
      <c r="AT56" s="74"/>
      <c r="AU56" s="74"/>
      <c r="AV56" s="74"/>
      <c r="AW56" s="74"/>
    </row>
    <row r="57" spans="1:49" s="83" customFormat="1" ht="15" customHeight="1">
      <c r="A57" s="95"/>
      <c r="B57" s="255"/>
      <c r="C57" s="256"/>
      <c r="D57" s="257"/>
      <c r="E57" s="257"/>
      <c r="F57" s="257"/>
      <c r="G57" s="257"/>
      <c r="H57" s="257"/>
      <c r="I57" s="259"/>
      <c r="J57" s="193"/>
      <c r="K57" s="193"/>
      <c r="L57" s="54" t="str">
        <f t="shared" si="17"/>
        <v/>
      </c>
      <c r="M57" s="193" t="s">
        <v>353</v>
      </c>
      <c r="N57" s="193">
        <v>0.5</v>
      </c>
      <c r="O57" s="54" t="str">
        <f t="shared" si="18"/>
        <v>公斤</v>
      </c>
      <c r="P57" s="236" t="s">
        <v>208</v>
      </c>
      <c r="Q57" s="244">
        <v>0.2</v>
      </c>
      <c r="R57" s="54" t="str">
        <f t="shared" si="19"/>
        <v>公斤</v>
      </c>
      <c r="S57" s="50"/>
      <c r="T57" s="50"/>
      <c r="U57" s="54" t="str">
        <f t="shared" si="20"/>
        <v/>
      </c>
      <c r="V57" s="193" t="s">
        <v>17</v>
      </c>
      <c r="W57" s="193">
        <v>0.05</v>
      </c>
      <c r="X57" s="54" t="str">
        <f t="shared" si="21"/>
        <v>公斤</v>
      </c>
      <c r="Y57" s="70"/>
      <c r="Z57" s="249"/>
      <c r="AA57" s="253"/>
      <c r="AB57" s="151"/>
      <c r="AC57" s="120"/>
      <c r="AD57" s="117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74"/>
      <c r="AR57" s="74"/>
      <c r="AS57" s="74"/>
      <c r="AT57" s="74"/>
      <c r="AU57" s="74"/>
      <c r="AV57" s="74"/>
      <c r="AW57" s="74"/>
    </row>
    <row r="58" spans="1:49" s="83" customFormat="1" ht="15" customHeight="1">
      <c r="A58" s="95"/>
      <c r="B58" s="255"/>
      <c r="C58" s="256"/>
      <c r="D58" s="257"/>
      <c r="E58" s="257"/>
      <c r="F58" s="257"/>
      <c r="G58" s="257"/>
      <c r="H58" s="257"/>
      <c r="I58" s="259"/>
      <c r="J58" s="193"/>
      <c r="K58" s="193"/>
      <c r="L58" s="54" t="str">
        <f t="shared" si="17"/>
        <v/>
      </c>
      <c r="M58" s="193" t="s">
        <v>17</v>
      </c>
      <c r="N58" s="193">
        <v>0.05</v>
      </c>
      <c r="O58" s="54" t="str">
        <f t="shared" si="18"/>
        <v>公斤</v>
      </c>
      <c r="P58" s="236" t="s">
        <v>395</v>
      </c>
      <c r="Q58" s="244">
        <v>3</v>
      </c>
      <c r="R58" s="54" t="str">
        <f t="shared" si="19"/>
        <v>公斤</v>
      </c>
      <c r="S58" s="50"/>
      <c r="T58" s="50"/>
      <c r="U58" s="54" t="str">
        <f t="shared" si="20"/>
        <v/>
      </c>
      <c r="V58" s="193" t="s">
        <v>407</v>
      </c>
      <c r="W58" s="193">
        <v>0.5</v>
      </c>
      <c r="X58" s="54" t="str">
        <f t="shared" si="21"/>
        <v>公斤</v>
      </c>
      <c r="Y58" s="70"/>
      <c r="Z58" s="249"/>
      <c r="AA58" s="253"/>
      <c r="AB58" s="151"/>
      <c r="AC58" s="120"/>
      <c r="AD58" s="117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74"/>
      <c r="AR58" s="74"/>
      <c r="AS58" s="74"/>
      <c r="AT58" s="74"/>
      <c r="AU58" s="74"/>
      <c r="AV58" s="74"/>
      <c r="AW58" s="74"/>
    </row>
    <row r="59" spans="1:49" s="83" customFormat="1" ht="15" customHeight="1">
      <c r="A59" s="95"/>
      <c r="B59" s="255"/>
      <c r="C59" s="256"/>
      <c r="D59" s="257"/>
      <c r="E59" s="257"/>
      <c r="F59" s="257"/>
      <c r="G59" s="257"/>
      <c r="H59" s="257"/>
      <c r="I59" s="259"/>
      <c r="J59" s="193"/>
      <c r="K59" s="193"/>
      <c r="L59" s="54" t="str">
        <f t="shared" si="17"/>
        <v/>
      </c>
      <c r="M59" s="193"/>
      <c r="N59" s="193"/>
      <c r="O59" s="54" t="str">
        <f t="shared" si="18"/>
        <v/>
      </c>
      <c r="P59" s="237"/>
      <c r="Q59" s="237"/>
      <c r="R59" s="54" t="str">
        <f t="shared" si="19"/>
        <v/>
      </c>
      <c r="S59" s="50"/>
      <c r="T59" s="50"/>
      <c r="U59" s="54" t="str">
        <f t="shared" si="20"/>
        <v/>
      </c>
      <c r="V59" s="193"/>
      <c r="W59" s="193"/>
      <c r="X59" s="54" t="str">
        <f t="shared" si="21"/>
        <v/>
      </c>
      <c r="Y59" s="70"/>
      <c r="Z59" s="249"/>
      <c r="AA59" s="253"/>
      <c r="AB59" s="151"/>
      <c r="AC59" s="120"/>
      <c r="AD59" s="117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74"/>
      <c r="AR59" s="74"/>
      <c r="AS59" s="74"/>
      <c r="AT59" s="74"/>
      <c r="AU59" s="74"/>
      <c r="AV59" s="74"/>
      <c r="AW59" s="74"/>
    </row>
    <row r="60" spans="1:49" s="83" customFormat="1" ht="15" customHeight="1" thickBot="1">
      <c r="A60" s="96"/>
      <c r="B60" s="264"/>
      <c r="C60" s="265"/>
      <c r="D60" s="266"/>
      <c r="E60" s="266"/>
      <c r="F60" s="266"/>
      <c r="G60" s="266"/>
      <c r="H60" s="266"/>
      <c r="I60" s="267"/>
      <c r="J60" s="194"/>
      <c r="K60" s="194"/>
      <c r="L60" s="54" t="str">
        <f t="shared" si="17"/>
        <v/>
      </c>
      <c r="M60" s="194"/>
      <c r="N60" s="194"/>
      <c r="O60" s="54" t="str">
        <f t="shared" si="18"/>
        <v/>
      </c>
      <c r="P60" s="194"/>
      <c r="Q60" s="194"/>
      <c r="R60" s="54" t="str">
        <f t="shared" si="19"/>
        <v/>
      </c>
      <c r="S60" s="51"/>
      <c r="T60" s="51"/>
      <c r="U60" s="54" t="str">
        <f t="shared" si="20"/>
        <v/>
      </c>
      <c r="V60" s="194"/>
      <c r="W60" s="194"/>
      <c r="X60" s="54" t="str">
        <f t="shared" si="21"/>
        <v/>
      </c>
      <c r="Y60" s="93"/>
      <c r="Z60" s="250"/>
      <c r="AA60" s="253"/>
      <c r="AB60" s="152"/>
      <c r="AC60" s="120"/>
      <c r="AD60" s="117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74"/>
      <c r="AR60" s="74"/>
      <c r="AS60" s="74"/>
      <c r="AT60" s="74"/>
      <c r="AU60" s="74"/>
      <c r="AV60" s="74"/>
      <c r="AW60" s="74"/>
    </row>
    <row r="61" spans="1:49" s="83" customFormat="1" ht="15" customHeight="1">
      <c r="A61" s="95" t="s">
        <v>191</v>
      </c>
      <c r="B61" s="255" t="s">
        <v>106</v>
      </c>
      <c r="C61" s="260">
        <v>4.5999999999999996</v>
      </c>
      <c r="D61" s="261">
        <v>1.9</v>
      </c>
      <c r="E61" s="261">
        <v>1.5</v>
      </c>
      <c r="F61" s="262">
        <v>0</v>
      </c>
      <c r="G61" s="262">
        <v>0</v>
      </c>
      <c r="H61" s="261">
        <v>2.4</v>
      </c>
      <c r="I61" s="263">
        <v>622.29999999999995</v>
      </c>
      <c r="J61" s="312" t="s">
        <v>340</v>
      </c>
      <c r="K61" s="288"/>
      <c r="L61" s="115"/>
      <c r="M61" s="290" t="s">
        <v>371</v>
      </c>
      <c r="N61" s="288"/>
      <c r="O61" s="115"/>
      <c r="P61" s="312" t="s">
        <v>396</v>
      </c>
      <c r="Q61" s="288"/>
      <c r="R61" s="115"/>
      <c r="S61" s="314" t="s">
        <v>16</v>
      </c>
      <c r="T61" s="315"/>
      <c r="U61" s="115"/>
      <c r="V61" s="312" t="s">
        <v>420</v>
      </c>
      <c r="W61" s="288"/>
      <c r="X61" s="115"/>
      <c r="Y61" s="110" t="s">
        <v>109</v>
      </c>
      <c r="Z61" s="221"/>
      <c r="AA61" s="253"/>
      <c r="AB61" s="146" t="str">
        <f>A61</f>
        <v>C3</v>
      </c>
      <c r="AC61" s="117" t="str">
        <f>J61</f>
        <v>DIY漢堡餐</v>
      </c>
      <c r="AD61" s="117" t="str">
        <f>J62&amp;" "&amp;J63&amp;" "&amp;J64&amp;" "&amp;J65&amp;" "&amp;J66&amp;" "&amp;J67</f>
        <v xml:space="preserve">漢堡     </v>
      </c>
      <c r="AE61" s="117" t="str">
        <f>M61</f>
        <v>芹香素熱狗</v>
      </c>
      <c r="AF61" s="117" t="str">
        <f>M62&amp;" "&amp;M63&amp;" "&amp;M64&amp;" "&amp;M65&amp;" "&amp;M66&amp;" "&amp;M67</f>
        <v xml:space="preserve">素熱狗 芹菜 薑 胡椒鹽  </v>
      </c>
      <c r="AG61" s="117" t="str">
        <f>P61</f>
        <v>西式配料</v>
      </c>
      <c r="AH61" s="117" t="str">
        <f>P62&amp;" "&amp;P63&amp;" "&amp;P64&amp;" "&amp;P65&amp;" "&amp;P66&amp;" "&amp;P67</f>
        <v xml:space="preserve">彎管麵 冷凍玉米粒 馬鈴薯 大番茄 冷凍毛豆仁 </v>
      </c>
      <c r="AI61" s="117" t="e">
        <f>#REF!</f>
        <v>#REF!</v>
      </c>
      <c r="AJ61" s="117" t="e">
        <f>#REF!&amp;" "&amp;#REF!&amp;" "&amp;#REF!&amp;" "&amp;#REF!&amp;" "&amp;#REF!&amp;" "&amp;#REF!</f>
        <v>#REF!</v>
      </c>
      <c r="AK61" s="117" t="str">
        <f t="shared" ref="AK61" si="118">S61</f>
        <v>時蔬</v>
      </c>
      <c r="AL61" s="117" t="str">
        <f t="shared" ref="AL61" si="119">S62&amp;" "&amp;S63&amp;" "&amp;S64&amp;" "&amp;S65&amp;" "&amp;S66&amp;" "&amp;S67</f>
        <v xml:space="preserve">蔬菜 薑    </v>
      </c>
      <c r="AM61" s="117" t="str">
        <f t="shared" ref="AM61" si="120">V61</f>
        <v>南瓜濃湯</v>
      </c>
      <c r="AN61" s="117" t="str">
        <f t="shared" ref="AN61" si="121">V62&amp;" "&amp;V63&amp;" "&amp;V64&amp;" "&amp;V65&amp;" "&amp;V66&amp;" "&amp;V67</f>
        <v xml:space="preserve">雞蛋 南瓜 玉米濃湯調理包 胡蘿蔔  </v>
      </c>
      <c r="AO61" s="117" t="str">
        <f>Y61</f>
        <v>點心</v>
      </c>
      <c r="AP61" s="117">
        <f>Z61</f>
        <v>0</v>
      </c>
      <c r="AQ61" s="118">
        <f t="shared" ref="AQ61" si="122">C61</f>
        <v>4.5999999999999996</v>
      </c>
      <c r="AR61" s="118">
        <f t="shared" ref="AR61" si="123">D61</f>
        <v>1.9</v>
      </c>
      <c r="AS61" s="118">
        <f t="shared" ref="AS61" si="124">E61</f>
        <v>1.5</v>
      </c>
      <c r="AT61" s="118">
        <f t="shared" ref="AT61" si="125">F61</f>
        <v>0</v>
      </c>
      <c r="AU61" s="118">
        <f t="shared" ref="AU61" si="126">G61</f>
        <v>0</v>
      </c>
      <c r="AV61" s="118">
        <f t="shared" ref="AV61" si="127">H61</f>
        <v>2.4</v>
      </c>
      <c r="AW61" s="118">
        <f t="shared" ref="AW61" si="128">I61</f>
        <v>622.29999999999995</v>
      </c>
    </row>
    <row r="62" spans="1:49" s="83" customFormat="1" ht="15" customHeight="1">
      <c r="A62" s="95"/>
      <c r="B62" s="255"/>
      <c r="C62" s="256"/>
      <c r="D62" s="257"/>
      <c r="E62" s="257"/>
      <c r="F62" s="258"/>
      <c r="G62" s="258"/>
      <c r="H62" s="257"/>
      <c r="I62" s="259"/>
      <c r="J62" s="230" t="s">
        <v>341</v>
      </c>
      <c r="K62" s="192">
        <v>6</v>
      </c>
      <c r="L62" s="54" t="str">
        <f t="shared" ref="L62:L63" si="129">IF(K62,"公斤","")</f>
        <v>公斤</v>
      </c>
      <c r="M62" s="192" t="s">
        <v>372</v>
      </c>
      <c r="N62" s="192">
        <v>6.5</v>
      </c>
      <c r="O62" s="54" t="str">
        <f t="shared" ref="O62" si="130">IF(N62,"公斤","")</f>
        <v>公斤</v>
      </c>
      <c r="P62" s="192" t="s">
        <v>397</v>
      </c>
      <c r="Q62" s="192">
        <v>3</v>
      </c>
      <c r="R62" s="54" t="str">
        <f t="shared" ref="R62" si="131">IF(Q62,"公斤","")</f>
        <v>公斤</v>
      </c>
      <c r="S62" s="50" t="s">
        <v>14</v>
      </c>
      <c r="T62" s="50">
        <v>7</v>
      </c>
      <c r="U62" s="54" t="str">
        <f t="shared" ref="U62" si="132">IF(T62,"公斤","")</f>
        <v>公斤</v>
      </c>
      <c r="V62" s="192" t="s">
        <v>385</v>
      </c>
      <c r="W62" s="192">
        <v>1</v>
      </c>
      <c r="X62" s="54" t="str">
        <f t="shared" ref="X62" si="133">IF(W62,"公斤","")</f>
        <v>公斤</v>
      </c>
      <c r="Y62" s="70" t="s">
        <v>109</v>
      </c>
      <c r="Z62" s="219"/>
      <c r="AA62" s="253"/>
      <c r="AB62" s="151"/>
      <c r="AC62" s="120"/>
      <c r="AD62" s="117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74"/>
      <c r="AR62" s="74"/>
      <c r="AS62" s="74"/>
      <c r="AT62" s="74"/>
      <c r="AU62" s="74"/>
      <c r="AV62" s="74"/>
      <c r="AW62" s="74"/>
    </row>
    <row r="63" spans="1:49" s="83" customFormat="1" ht="15" customHeight="1">
      <c r="A63" s="95"/>
      <c r="C63" s="260"/>
      <c r="D63" s="261"/>
      <c r="E63" s="261"/>
      <c r="F63" s="262"/>
      <c r="G63" s="262"/>
      <c r="H63" s="261"/>
      <c r="I63" s="263"/>
      <c r="J63" s="192"/>
      <c r="K63" s="192"/>
      <c r="L63" s="54" t="str">
        <f t="shared" si="129"/>
        <v/>
      </c>
      <c r="M63" s="192" t="s">
        <v>373</v>
      </c>
      <c r="N63" s="192">
        <v>3</v>
      </c>
      <c r="O63" s="54" t="str">
        <f t="shared" si="18"/>
        <v>公斤</v>
      </c>
      <c r="P63" s="192" t="s">
        <v>398</v>
      </c>
      <c r="Q63" s="192">
        <v>2</v>
      </c>
      <c r="R63" s="54" t="str">
        <f t="shared" si="19"/>
        <v>公斤</v>
      </c>
      <c r="S63" s="50" t="s">
        <v>17</v>
      </c>
      <c r="T63" s="50">
        <v>0.05</v>
      </c>
      <c r="U63" s="54" t="str">
        <f t="shared" si="20"/>
        <v>公斤</v>
      </c>
      <c r="V63" s="192" t="s">
        <v>421</v>
      </c>
      <c r="W63" s="192">
        <v>3</v>
      </c>
      <c r="X63" s="54" t="str">
        <f t="shared" si="21"/>
        <v>公斤</v>
      </c>
      <c r="Y63" s="70"/>
      <c r="Z63" s="249"/>
      <c r="AA63" s="253"/>
      <c r="AB63" s="151"/>
      <c r="AC63" s="120"/>
      <c r="AD63" s="117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74"/>
      <c r="AR63" s="74"/>
      <c r="AS63" s="74"/>
      <c r="AT63" s="74"/>
      <c r="AU63" s="74"/>
      <c r="AV63" s="74"/>
      <c r="AW63" s="74"/>
    </row>
    <row r="64" spans="1:49" s="83" customFormat="1" ht="15" customHeight="1">
      <c r="A64" s="95"/>
      <c r="B64" s="255"/>
      <c r="C64" s="256"/>
      <c r="D64" s="257"/>
      <c r="E64" s="257"/>
      <c r="F64" s="257"/>
      <c r="G64" s="257"/>
      <c r="H64" s="257"/>
      <c r="I64" s="259"/>
      <c r="J64" s="192"/>
      <c r="K64" s="192"/>
      <c r="L64" s="54" t="str">
        <f t="shared" si="17"/>
        <v/>
      </c>
      <c r="M64" s="192" t="s">
        <v>17</v>
      </c>
      <c r="N64" s="192">
        <v>0.05</v>
      </c>
      <c r="O64" s="54" t="str">
        <f t="shared" si="18"/>
        <v>公斤</v>
      </c>
      <c r="P64" s="192" t="s">
        <v>399</v>
      </c>
      <c r="Q64" s="192">
        <v>4.5</v>
      </c>
      <c r="R64" s="54" t="str">
        <f t="shared" si="19"/>
        <v>公斤</v>
      </c>
      <c r="S64" s="50"/>
      <c r="T64" s="50"/>
      <c r="U64" s="54" t="str">
        <f t="shared" si="20"/>
        <v/>
      </c>
      <c r="V64" s="193" t="s">
        <v>422</v>
      </c>
      <c r="W64" s="192"/>
      <c r="X64" s="54" t="str">
        <f t="shared" si="21"/>
        <v/>
      </c>
      <c r="Y64" s="70"/>
      <c r="Z64" s="249"/>
      <c r="AA64" s="253"/>
      <c r="AB64" s="151"/>
      <c r="AC64" s="120"/>
      <c r="AD64" s="117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74"/>
      <c r="AR64" s="74"/>
      <c r="AS64" s="74"/>
      <c r="AT64" s="74"/>
      <c r="AU64" s="74"/>
      <c r="AV64" s="74"/>
      <c r="AW64" s="74"/>
    </row>
    <row r="65" spans="1:49" s="83" customFormat="1" ht="15" customHeight="1">
      <c r="A65" s="95"/>
      <c r="B65" s="255"/>
      <c r="C65" s="256"/>
      <c r="D65" s="257"/>
      <c r="E65" s="257"/>
      <c r="F65" s="257"/>
      <c r="G65" s="257"/>
      <c r="H65" s="257"/>
      <c r="I65" s="259"/>
      <c r="J65" s="192"/>
      <c r="K65" s="192"/>
      <c r="L65" s="54" t="str">
        <f t="shared" si="17"/>
        <v/>
      </c>
      <c r="M65" s="192" t="s">
        <v>374</v>
      </c>
      <c r="N65" s="192"/>
      <c r="O65" s="54" t="str">
        <f t="shared" si="18"/>
        <v/>
      </c>
      <c r="P65" s="192" t="s">
        <v>400</v>
      </c>
      <c r="Q65" s="192">
        <v>2</v>
      </c>
      <c r="R65" s="54" t="str">
        <f t="shared" si="19"/>
        <v>公斤</v>
      </c>
      <c r="S65" s="50"/>
      <c r="T65" s="50"/>
      <c r="U65" s="54" t="str">
        <f t="shared" si="20"/>
        <v/>
      </c>
      <c r="V65" s="192" t="s">
        <v>353</v>
      </c>
      <c r="W65" s="192">
        <v>2.5</v>
      </c>
      <c r="X65" s="54" t="str">
        <f t="shared" si="21"/>
        <v>公斤</v>
      </c>
      <c r="Y65" s="70"/>
      <c r="Z65" s="249"/>
      <c r="AA65" s="253"/>
      <c r="AB65" s="151"/>
      <c r="AC65" s="120"/>
      <c r="AD65" s="117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74"/>
      <c r="AR65" s="74"/>
      <c r="AS65" s="74"/>
      <c r="AT65" s="74"/>
      <c r="AU65" s="74"/>
      <c r="AV65" s="74"/>
      <c r="AW65" s="74"/>
    </row>
    <row r="66" spans="1:49" s="83" customFormat="1" ht="15" customHeight="1">
      <c r="A66" s="95"/>
      <c r="B66" s="255"/>
      <c r="C66" s="256"/>
      <c r="D66" s="257"/>
      <c r="E66" s="257"/>
      <c r="F66" s="257"/>
      <c r="G66" s="257"/>
      <c r="H66" s="257"/>
      <c r="I66" s="259"/>
      <c r="J66" s="192"/>
      <c r="K66" s="192"/>
      <c r="L66" s="54" t="str">
        <f t="shared" si="17"/>
        <v/>
      </c>
      <c r="M66" s="192"/>
      <c r="N66" s="192"/>
      <c r="O66" s="54" t="str">
        <f t="shared" si="18"/>
        <v/>
      </c>
      <c r="P66" s="192" t="s">
        <v>354</v>
      </c>
      <c r="Q66" s="192">
        <v>2</v>
      </c>
      <c r="R66" s="54" t="str">
        <f t="shared" si="19"/>
        <v>公斤</v>
      </c>
      <c r="S66" s="50"/>
      <c r="T66" s="50"/>
      <c r="U66" s="54" t="str">
        <f t="shared" si="20"/>
        <v/>
      </c>
      <c r="V66" s="192"/>
      <c r="W66" s="192"/>
      <c r="X66" s="54" t="str">
        <f t="shared" si="21"/>
        <v/>
      </c>
      <c r="Y66" s="70"/>
      <c r="Z66" s="249"/>
      <c r="AA66" s="253"/>
      <c r="AB66" s="151"/>
      <c r="AC66" s="120"/>
      <c r="AD66" s="117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74"/>
      <c r="AR66" s="74"/>
      <c r="AS66" s="74"/>
      <c r="AT66" s="74"/>
      <c r="AU66" s="74"/>
      <c r="AV66" s="74"/>
      <c r="AW66" s="74"/>
    </row>
    <row r="67" spans="1:49" s="83" customFormat="1" ht="15" customHeight="1" thickBot="1">
      <c r="A67" s="96"/>
      <c r="B67" s="264"/>
      <c r="C67" s="265"/>
      <c r="D67" s="266"/>
      <c r="E67" s="266"/>
      <c r="F67" s="266"/>
      <c r="G67" s="266"/>
      <c r="H67" s="266"/>
      <c r="I67" s="267"/>
      <c r="J67" s="194"/>
      <c r="K67" s="194"/>
      <c r="L67" s="54" t="str">
        <f t="shared" si="17"/>
        <v/>
      </c>
      <c r="M67" s="194"/>
      <c r="N67" s="194"/>
      <c r="O67" s="54" t="str">
        <f t="shared" si="18"/>
        <v/>
      </c>
      <c r="P67" s="194"/>
      <c r="Q67" s="194"/>
      <c r="R67" s="54" t="str">
        <f t="shared" si="19"/>
        <v/>
      </c>
      <c r="S67" s="51"/>
      <c r="T67" s="51"/>
      <c r="U67" s="54" t="str">
        <f t="shared" si="20"/>
        <v/>
      </c>
      <c r="V67" s="194"/>
      <c r="W67" s="194"/>
      <c r="X67" s="54" t="str">
        <f t="shared" si="21"/>
        <v/>
      </c>
      <c r="Y67" s="93"/>
      <c r="Z67" s="250"/>
      <c r="AA67" s="253"/>
      <c r="AB67" s="152"/>
      <c r="AC67" s="120"/>
      <c r="AD67" s="117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74"/>
      <c r="AR67" s="74"/>
      <c r="AS67" s="74"/>
      <c r="AT67" s="74"/>
      <c r="AU67" s="74"/>
      <c r="AV67" s="74"/>
      <c r="AW67" s="74"/>
    </row>
    <row r="68" spans="1:49" s="83" customFormat="1" ht="15" customHeight="1">
      <c r="A68" s="95" t="s">
        <v>192</v>
      </c>
      <c r="B68" s="255" t="s">
        <v>106</v>
      </c>
      <c r="C68" s="260">
        <v>6.5</v>
      </c>
      <c r="D68" s="261">
        <v>2.2000000000000002</v>
      </c>
      <c r="E68" s="261">
        <v>1.9</v>
      </c>
      <c r="F68" s="262">
        <v>0</v>
      </c>
      <c r="G68" s="262">
        <v>0</v>
      </c>
      <c r="H68" s="261">
        <v>2.2000000000000002</v>
      </c>
      <c r="I68" s="263">
        <v>760.7</v>
      </c>
      <c r="J68" s="313" t="s">
        <v>336</v>
      </c>
      <c r="K68" s="288"/>
      <c r="L68" s="115"/>
      <c r="M68" s="313" t="s">
        <v>375</v>
      </c>
      <c r="N68" s="288"/>
      <c r="O68" s="115"/>
      <c r="P68" s="185" t="s">
        <v>401</v>
      </c>
      <c r="Q68" s="186"/>
      <c r="R68" s="115"/>
      <c r="S68" s="316" t="s">
        <v>16</v>
      </c>
      <c r="T68" s="317"/>
      <c r="U68" s="115"/>
      <c r="V68" s="213" t="s">
        <v>310</v>
      </c>
      <c r="W68" s="186"/>
      <c r="X68" s="115"/>
      <c r="Y68" s="110" t="s">
        <v>109</v>
      </c>
      <c r="Z68" s="251"/>
      <c r="AA68" s="253"/>
      <c r="AB68" s="146" t="str">
        <f>A68</f>
        <v>C4</v>
      </c>
      <c r="AC68" s="117" t="str">
        <f>J68</f>
        <v>糙米飯</v>
      </c>
      <c r="AD68" s="117" t="str">
        <f>J69&amp;" "&amp;J70&amp;" "&amp;J71&amp;" "&amp;J72&amp;" "&amp;J73&amp;" "&amp;J74</f>
        <v xml:space="preserve">米 糙米    </v>
      </c>
      <c r="AE68" s="117" t="str">
        <f>M68</f>
        <v>筍乾麵腸</v>
      </c>
      <c r="AF68" s="117" t="str">
        <f>M69&amp;" "&amp;M70&amp;" "&amp;M71&amp;" "&amp;M72&amp;" "&amp;M73&amp;" "&amp;M74</f>
        <v xml:space="preserve">麵腸 麻竹筍干 胡蘿蔔 薑  </v>
      </c>
      <c r="AG68" s="117" t="str">
        <f>P68</f>
        <v>蛋香白菜</v>
      </c>
      <c r="AH68" s="117" t="str">
        <f>P69&amp;" "&amp;P70&amp;" "&amp;P71&amp;" "&amp;P72&amp;" "&amp;P73&amp;" "&amp;P74</f>
        <v>雞蛋 結球白菜 胡蘿蔔 大蒜 乾木耳 素絞肉</v>
      </c>
      <c r="AI68" s="117" t="e">
        <f>#REF!</f>
        <v>#REF!</v>
      </c>
      <c r="AJ68" s="117" t="e">
        <f>#REF!&amp;" "&amp;#REF!&amp;" "&amp;#REF!&amp;" "&amp;#REF!&amp;" "&amp;#REF!&amp;" "&amp;#REF!</f>
        <v>#REF!</v>
      </c>
      <c r="AK68" s="117" t="str">
        <f t="shared" ref="AK68" si="134">S68</f>
        <v>時蔬</v>
      </c>
      <c r="AL68" s="117" t="str">
        <f t="shared" ref="AL68" si="135">S69&amp;" "&amp;S70&amp;" "&amp;S71&amp;" "&amp;S72&amp;" "&amp;S73&amp;" "&amp;S74</f>
        <v xml:space="preserve">蔬菜 薑    </v>
      </c>
      <c r="AM68" s="117" t="str">
        <f t="shared" ref="AM68" si="136">V68</f>
        <v>綠豆粉角湯</v>
      </c>
      <c r="AN68" s="117" t="str">
        <f t="shared" ref="AN68" si="137">V69&amp;" "&amp;V70&amp;" "&amp;V71&amp;" "&amp;V72&amp;" "&amp;V73&amp;" "&amp;V74</f>
        <v xml:space="preserve">粉角 紅砂糖 綠豆   </v>
      </c>
      <c r="AO68" s="117" t="str">
        <f>Y68</f>
        <v>點心</v>
      </c>
      <c r="AP68" s="117">
        <f>Z68</f>
        <v>0</v>
      </c>
      <c r="AQ68" s="118">
        <f t="shared" ref="AQ68" si="138">C68</f>
        <v>6.5</v>
      </c>
      <c r="AR68" s="118">
        <f t="shared" ref="AR68" si="139">D68</f>
        <v>2.2000000000000002</v>
      </c>
      <c r="AS68" s="118">
        <f t="shared" ref="AS68" si="140">E68</f>
        <v>1.9</v>
      </c>
      <c r="AT68" s="118">
        <f t="shared" ref="AT68" si="141">F68</f>
        <v>0</v>
      </c>
      <c r="AU68" s="118">
        <f t="shared" ref="AU68" si="142">G68</f>
        <v>0</v>
      </c>
      <c r="AV68" s="118">
        <f t="shared" ref="AV68" si="143">H68</f>
        <v>2.2000000000000002</v>
      </c>
      <c r="AW68" s="118">
        <f t="shared" ref="AW68" si="144">I68</f>
        <v>760.7</v>
      </c>
    </row>
    <row r="69" spans="1:49" s="83" customFormat="1" ht="15" customHeight="1">
      <c r="A69" s="95"/>
      <c r="B69" s="255"/>
      <c r="C69" s="256"/>
      <c r="D69" s="257"/>
      <c r="E69" s="257"/>
      <c r="F69" s="258"/>
      <c r="G69" s="258"/>
      <c r="H69" s="257"/>
      <c r="I69" s="259"/>
      <c r="J69" s="193" t="s">
        <v>174</v>
      </c>
      <c r="K69" s="193">
        <v>7</v>
      </c>
      <c r="L69" s="54" t="str">
        <f t="shared" ref="L69:L70" si="145">IF(K69,"公斤","")</f>
        <v>公斤</v>
      </c>
      <c r="M69" s="193" t="s">
        <v>349</v>
      </c>
      <c r="N69" s="193">
        <v>6</v>
      </c>
      <c r="O69" s="54" t="str">
        <f t="shared" ref="O69" si="146">IF(N69,"公斤","")</f>
        <v>公斤</v>
      </c>
      <c r="P69" s="156" t="s">
        <v>252</v>
      </c>
      <c r="Q69" s="156">
        <v>3</v>
      </c>
      <c r="R69" s="54" t="str">
        <f t="shared" ref="R69" si="147">IF(Q69,"公斤","")</f>
        <v>公斤</v>
      </c>
      <c r="S69" s="50" t="s">
        <v>14</v>
      </c>
      <c r="T69" s="50">
        <v>7</v>
      </c>
      <c r="U69" s="54" t="str">
        <f t="shared" ref="U69" si="148">IF(T69,"公斤","")</f>
        <v>公斤</v>
      </c>
      <c r="V69" s="156" t="s">
        <v>311</v>
      </c>
      <c r="W69" s="156">
        <v>2</v>
      </c>
      <c r="X69" s="54" t="str">
        <f t="shared" ref="X69" si="149">IF(W69,"公斤","")</f>
        <v>公斤</v>
      </c>
      <c r="Y69" s="70" t="s">
        <v>109</v>
      </c>
      <c r="Z69" s="249"/>
      <c r="AA69" s="253"/>
      <c r="AB69" s="151"/>
      <c r="AC69" s="120"/>
      <c r="AD69" s="117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74"/>
      <c r="AR69" s="74"/>
      <c r="AS69" s="74"/>
      <c r="AT69" s="74"/>
      <c r="AU69" s="74"/>
      <c r="AV69" s="74"/>
      <c r="AW69" s="74"/>
    </row>
    <row r="70" spans="1:49" s="83" customFormat="1" ht="15" customHeight="1">
      <c r="A70" s="95"/>
      <c r="C70" s="260"/>
      <c r="D70" s="261"/>
      <c r="E70" s="261"/>
      <c r="F70" s="262"/>
      <c r="G70" s="262"/>
      <c r="H70" s="261"/>
      <c r="I70" s="263"/>
      <c r="J70" s="193" t="s">
        <v>337</v>
      </c>
      <c r="K70" s="193">
        <v>3</v>
      </c>
      <c r="L70" s="54" t="str">
        <f t="shared" si="145"/>
        <v>公斤</v>
      </c>
      <c r="M70" s="193" t="s">
        <v>376</v>
      </c>
      <c r="N70" s="193">
        <v>3.5</v>
      </c>
      <c r="O70" s="54" t="str">
        <f t="shared" si="18"/>
        <v>公斤</v>
      </c>
      <c r="P70" s="156" t="s">
        <v>253</v>
      </c>
      <c r="Q70" s="156">
        <v>4.5</v>
      </c>
      <c r="R70" s="54" t="str">
        <f t="shared" si="19"/>
        <v>公斤</v>
      </c>
      <c r="S70" s="50" t="s">
        <v>17</v>
      </c>
      <c r="T70" s="50">
        <v>0.05</v>
      </c>
      <c r="U70" s="54" t="str">
        <f t="shared" si="20"/>
        <v>公斤</v>
      </c>
      <c r="V70" s="156" t="s">
        <v>240</v>
      </c>
      <c r="W70" s="156">
        <v>1</v>
      </c>
      <c r="X70" s="54" t="str">
        <f t="shared" si="21"/>
        <v>公斤</v>
      </c>
      <c r="Y70" s="70"/>
      <c r="Z70" s="249"/>
      <c r="AA70" s="253"/>
      <c r="AB70" s="151"/>
      <c r="AC70" s="120"/>
      <c r="AD70" s="117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74"/>
      <c r="AR70" s="74"/>
      <c r="AS70" s="74"/>
      <c r="AT70" s="74"/>
      <c r="AU70" s="74"/>
      <c r="AV70" s="74"/>
      <c r="AW70" s="74"/>
    </row>
    <row r="71" spans="1:49" s="83" customFormat="1" ht="15" customHeight="1">
      <c r="A71" s="95"/>
      <c r="B71" s="255"/>
      <c r="C71" s="256"/>
      <c r="D71" s="257"/>
      <c r="E71" s="257"/>
      <c r="F71" s="257"/>
      <c r="G71" s="257"/>
      <c r="H71" s="257"/>
      <c r="I71" s="259"/>
      <c r="J71" s="193"/>
      <c r="K71" s="193"/>
      <c r="L71" s="54" t="str">
        <f t="shared" si="17"/>
        <v/>
      </c>
      <c r="M71" s="193" t="s">
        <v>353</v>
      </c>
      <c r="N71" s="193">
        <v>1</v>
      </c>
      <c r="O71" s="54" t="str">
        <f t="shared" si="18"/>
        <v>公斤</v>
      </c>
      <c r="P71" s="156" t="s">
        <v>201</v>
      </c>
      <c r="Q71" s="156">
        <v>0.5</v>
      </c>
      <c r="R71" s="54" t="str">
        <f t="shared" si="19"/>
        <v>公斤</v>
      </c>
      <c r="S71" s="50"/>
      <c r="T71" s="50"/>
      <c r="U71" s="54" t="str">
        <f t="shared" si="20"/>
        <v/>
      </c>
      <c r="V71" s="156" t="s">
        <v>148</v>
      </c>
      <c r="W71" s="156">
        <v>2</v>
      </c>
      <c r="X71" s="54" t="str">
        <f t="shared" si="21"/>
        <v>公斤</v>
      </c>
      <c r="Y71" s="70"/>
      <c r="Z71" s="249"/>
      <c r="AA71" s="253"/>
      <c r="AB71" s="151"/>
      <c r="AC71" s="120"/>
      <c r="AD71" s="117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74"/>
      <c r="AR71" s="74"/>
      <c r="AS71" s="74"/>
      <c r="AT71" s="74"/>
      <c r="AU71" s="74"/>
      <c r="AV71" s="74"/>
      <c r="AW71" s="74"/>
    </row>
    <row r="72" spans="1:49" s="83" customFormat="1" ht="15" customHeight="1">
      <c r="A72" s="95"/>
      <c r="B72" s="255"/>
      <c r="C72" s="256"/>
      <c r="D72" s="257"/>
      <c r="E72" s="257"/>
      <c r="F72" s="257"/>
      <c r="G72" s="257"/>
      <c r="H72" s="257"/>
      <c r="I72" s="259"/>
      <c r="J72" s="193"/>
      <c r="K72" s="193"/>
      <c r="L72" s="54" t="str">
        <f t="shared" si="17"/>
        <v/>
      </c>
      <c r="M72" s="193" t="s">
        <v>17</v>
      </c>
      <c r="N72" s="193">
        <v>0.05</v>
      </c>
      <c r="O72" s="54" t="str">
        <f t="shared" si="18"/>
        <v>公斤</v>
      </c>
      <c r="P72" s="156" t="s">
        <v>111</v>
      </c>
      <c r="Q72" s="156">
        <v>0.05</v>
      </c>
      <c r="R72" s="54" t="str">
        <f t="shared" si="19"/>
        <v>公斤</v>
      </c>
      <c r="S72" s="50"/>
      <c r="T72" s="50"/>
      <c r="U72" s="54" t="str">
        <f t="shared" si="20"/>
        <v/>
      </c>
      <c r="V72" s="193"/>
      <c r="W72" s="193"/>
      <c r="X72" s="54" t="str">
        <f t="shared" si="21"/>
        <v/>
      </c>
      <c r="Y72" s="70"/>
      <c r="Z72" s="249"/>
      <c r="AA72" s="253"/>
      <c r="AB72" s="151"/>
      <c r="AC72" s="120"/>
      <c r="AD72" s="117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74"/>
      <c r="AR72" s="74"/>
      <c r="AS72" s="74"/>
      <c r="AT72" s="74"/>
      <c r="AU72" s="74"/>
      <c r="AV72" s="74"/>
      <c r="AW72" s="74"/>
    </row>
    <row r="73" spans="1:49" s="83" customFormat="1" ht="15" customHeight="1">
      <c r="A73" s="95"/>
      <c r="B73" s="255"/>
      <c r="C73" s="256"/>
      <c r="D73" s="257"/>
      <c r="E73" s="257"/>
      <c r="F73" s="257"/>
      <c r="G73" s="257"/>
      <c r="H73" s="257"/>
      <c r="I73" s="259"/>
      <c r="J73" s="193"/>
      <c r="K73" s="193"/>
      <c r="L73" s="54" t="str">
        <f t="shared" si="17"/>
        <v/>
      </c>
      <c r="M73" s="193"/>
      <c r="N73" s="193"/>
      <c r="O73" s="54" t="str">
        <f t="shared" si="18"/>
        <v/>
      </c>
      <c r="P73" s="156" t="s">
        <v>261</v>
      </c>
      <c r="Q73" s="156">
        <v>0.01</v>
      </c>
      <c r="R73" s="54" t="str">
        <f t="shared" si="19"/>
        <v>公斤</v>
      </c>
      <c r="S73" s="50"/>
      <c r="T73" s="50"/>
      <c r="U73" s="54" t="str">
        <f t="shared" si="20"/>
        <v/>
      </c>
      <c r="V73" s="193"/>
      <c r="W73" s="193"/>
      <c r="X73" s="54" t="str">
        <f t="shared" si="21"/>
        <v/>
      </c>
      <c r="Y73" s="70"/>
      <c r="Z73" s="249"/>
      <c r="AA73" s="253"/>
      <c r="AB73" s="151"/>
      <c r="AC73" s="120"/>
      <c r="AD73" s="117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74"/>
      <c r="AR73" s="74"/>
      <c r="AS73" s="74"/>
      <c r="AT73" s="74"/>
      <c r="AU73" s="74"/>
      <c r="AV73" s="74"/>
      <c r="AW73" s="74"/>
    </row>
    <row r="74" spans="1:49" s="83" customFormat="1" ht="15" customHeight="1" thickBot="1">
      <c r="A74" s="96"/>
      <c r="B74" s="264"/>
      <c r="C74" s="265"/>
      <c r="D74" s="266"/>
      <c r="E74" s="266"/>
      <c r="F74" s="266"/>
      <c r="G74" s="266"/>
      <c r="H74" s="266"/>
      <c r="I74" s="267"/>
      <c r="J74" s="194"/>
      <c r="K74" s="194"/>
      <c r="L74" s="54" t="str">
        <f t="shared" si="17"/>
        <v/>
      </c>
      <c r="M74" s="194"/>
      <c r="N74" s="194"/>
      <c r="O74" s="54" t="str">
        <f t="shared" si="18"/>
        <v/>
      </c>
      <c r="P74" s="194" t="s">
        <v>152</v>
      </c>
      <c r="Q74" s="194">
        <v>0.3</v>
      </c>
      <c r="R74" s="54" t="str">
        <f t="shared" si="19"/>
        <v>公斤</v>
      </c>
      <c r="S74" s="135"/>
      <c r="T74" s="135"/>
      <c r="U74" s="54" t="str">
        <f t="shared" si="20"/>
        <v/>
      </c>
      <c r="V74" s="194"/>
      <c r="W74" s="194"/>
      <c r="X74" s="54" t="str">
        <f t="shared" si="21"/>
        <v/>
      </c>
      <c r="Y74" s="93"/>
      <c r="Z74" s="250"/>
      <c r="AA74" s="253"/>
      <c r="AB74" s="152"/>
      <c r="AC74" s="120"/>
      <c r="AD74" s="117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74"/>
      <c r="AR74" s="74"/>
      <c r="AS74" s="74"/>
      <c r="AT74" s="74"/>
      <c r="AU74" s="74"/>
      <c r="AV74" s="74"/>
      <c r="AW74" s="74"/>
    </row>
    <row r="75" spans="1:49" s="83" customFormat="1" ht="15" customHeight="1">
      <c r="A75" s="95" t="s">
        <v>113</v>
      </c>
      <c r="B75" s="255" t="s">
        <v>106</v>
      </c>
      <c r="C75" s="260">
        <v>6.7</v>
      </c>
      <c r="D75" s="261">
        <v>2</v>
      </c>
      <c r="E75" s="261">
        <v>1.6</v>
      </c>
      <c r="F75" s="262">
        <v>0</v>
      </c>
      <c r="G75" s="262">
        <v>0</v>
      </c>
      <c r="H75" s="261">
        <v>2.4</v>
      </c>
      <c r="I75" s="263">
        <v>773.4</v>
      </c>
      <c r="J75" s="290" t="s">
        <v>173</v>
      </c>
      <c r="K75" s="288"/>
      <c r="L75" s="115"/>
      <c r="M75" s="312" t="s">
        <v>377</v>
      </c>
      <c r="N75" s="288"/>
      <c r="O75" s="115"/>
      <c r="P75" s="235" t="s">
        <v>402</v>
      </c>
      <c r="Q75" s="232"/>
      <c r="R75" s="115"/>
      <c r="S75" s="314" t="s">
        <v>16</v>
      </c>
      <c r="T75" s="315"/>
      <c r="U75" s="115"/>
      <c r="V75" s="287" t="s">
        <v>312</v>
      </c>
      <c r="W75" s="288"/>
      <c r="X75" s="115"/>
      <c r="Y75" s="110" t="s">
        <v>109</v>
      </c>
      <c r="Z75" s="221"/>
      <c r="AA75" s="253"/>
      <c r="AB75" s="146" t="str">
        <f>A75</f>
        <v>C5</v>
      </c>
      <c r="AC75" s="117" t="str">
        <f>J75</f>
        <v>紫米飯</v>
      </c>
      <c r="AD75" s="117" t="str">
        <f>J76&amp;" "&amp;J77&amp;" "&amp;J78&amp;" "&amp;J79&amp;" "&amp;J80&amp;" "&amp;J81</f>
        <v xml:space="preserve">米 黑秈糯米    </v>
      </c>
      <c r="AE75" s="117" t="str">
        <f>M75</f>
        <v>豆包甘藍</v>
      </c>
      <c r="AF75" s="117" t="str">
        <f>M76&amp;" "&amp;M77&amp;" "&amp;M78&amp;" "&amp;M79&amp;" "&amp;M80&amp;" "&amp;M81</f>
        <v xml:space="preserve">豆包 甘藍 薑   </v>
      </c>
      <c r="AG75" s="117" t="str">
        <f>P75</f>
        <v>玉米炒蛋</v>
      </c>
      <c r="AH75" s="117" t="str">
        <f>P76&amp;" "&amp;P77&amp;" "&amp;P78&amp;" "&amp;P79&amp;" "&amp;P80&amp;" "&amp;P81</f>
        <v xml:space="preserve">雞蛋 冷凍玉米粒 胡蘿蔔 薑  </v>
      </c>
      <c r="AI75" s="117" t="e">
        <f>#REF!</f>
        <v>#REF!</v>
      </c>
      <c r="AJ75" s="117" t="e">
        <f>#REF!&amp;" "&amp;#REF!&amp;" "&amp;#REF!&amp;" "&amp;#REF!&amp;" "&amp;#REF!&amp;" "&amp;#REF!</f>
        <v>#REF!</v>
      </c>
      <c r="AK75" s="117" t="str">
        <f t="shared" ref="AK75" si="150">S75</f>
        <v>時蔬</v>
      </c>
      <c r="AL75" s="117" t="str">
        <f t="shared" ref="AL75" si="151">S76&amp;" "&amp;S77&amp;" "&amp;S78&amp;" "&amp;S79&amp;" "&amp;S80&amp;" "&amp;S81</f>
        <v xml:space="preserve">蔬菜 薑    </v>
      </c>
      <c r="AM75" s="117" t="str">
        <f t="shared" ref="AM75" si="152">V75</f>
        <v>四神湯</v>
      </c>
      <c r="AN75" s="117" t="str">
        <f t="shared" ref="AN75" si="153">V76&amp;" "&amp;V77&amp;" "&amp;V78&amp;" "&amp;V79&amp;" "&amp;V80&amp;" "&amp;V81</f>
        <v xml:space="preserve">四神 白蘿蔔 薑   </v>
      </c>
      <c r="AO75" s="117" t="str">
        <f>Y75</f>
        <v>點心</v>
      </c>
      <c r="AP75" s="117">
        <f>Z75</f>
        <v>0</v>
      </c>
      <c r="AQ75" s="118">
        <f t="shared" ref="AQ75" si="154">C75</f>
        <v>6.7</v>
      </c>
      <c r="AR75" s="118">
        <f t="shared" ref="AR75" si="155">D75</f>
        <v>2</v>
      </c>
      <c r="AS75" s="118">
        <f t="shared" ref="AS75" si="156">E75</f>
        <v>1.6</v>
      </c>
      <c r="AT75" s="118">
        <f t="shared" ref="AT75" si="157">F75</f>
        <v>0</v>
      </c>
      <c r="AU75" s="118">
        <f t="shared" ref="AU75" si="158">G75</f>
        <v>0</v>
      </c>
      <c r="AV75" s="118">
        <f t="shared" ref="AV75" si="159">H75</f>
        <v>2.4</v>
      </c>
      <c r="AW75" s="118">
        <f t="shared" ref="AW75" si="160">I75</f>
        <v>773.4</v>
      </c>
    </row>
    <row r="76" spans="1:49" s="83" customFormat="1" ht="15" customHeight="1">
      <c r="A76" s="95"/>
      <c r="B76" s="255"/>
      <c r="C76" s="256"/>
      <c r="D76" s="257"/>
      <c r="E76" s="257"/>
      <c r="F76" s="258"/>
      <c r="G76" s="258"/>
      <c r="H76" s="257"/>
      <c r="I76" s="259"/>
      <c r="J76" s="192" t="s">
        <v>174</v>
      </c>
      <c r="K76" s="192">
        <v>10</v>
      </c>
      <c r="L76" s="54" t="str">
        <f t="shared" ref="L76:L137" si="161">IF(K76,"公斤","")</f>
        <v>公斤</v>
      </c>
      <c r="M76" s="192" t="s">
        <v>378</v>
      </c>
      <c r="N76" s="192">
        <v>5</v>
      </c>
      <c r="O76" s="54" t="str">
        <f t="shared" ref="O76:O137" si="162">IF(N76,"公斤","")</f>
        <v>公斤</v>
      </c>
      <c r="P76" s="236" t="s">
        <v>252</v>
      </c>
      <c r="Q76" s="236">
        <v>5</v>
      </c>
      <c r="R76" s="54" t="str">
        <f t="shared" ref="R76:R137" si="163">IF(Q76,"公斤","")</f>
        <v>公斤</v>
      </c>
      <c r="S76" s="50" t="s">
        <v>14</v>
      </c>
      <c r="T76" s="50">
        <v>7</v>
      </c>
      <c r="U76" s="54" t="str">
        <f t="shared" ref="U76:U137" si="164">IF(T76,"公斤","")</f>
        <v>公斤</v>
      </c>
      <c r="V76" s="172" t="s">
        <v>313</v>
      </c>
      <c r="W76" s="156">
        <v>2</v>
      </c>
      <c r="X76" s="54" t="str">
        <f t="shared" ref="X76:X137" si="165">IF(W76,"公斤","")</f>
        <v>公斤</v>
      </c>
      <c r="Y76" s="70" t="s">
        <v>109</v>
      </c>
      <c r="Z76" s="219"/>
      <c r="AA76" s="253"/>
      <c r="AB76" s="151"/>
      <c r="AC76" s="120"/>
      <c r="AD76" s="117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74"/>
      <c r="AR76" s="74"/>
      <c r="AS76" s="74"/>
      <c r="AT76" s="74"/>
      <c r="AU76" s="74"/>
      <c r="AV76" s="74"/>
      <c r="AW76" s="74"/>
    </row>
    <row r="77" spans="1:49" s="83" customFormat="1" ht="15" customHeight="1">
      <c r="A77" s="95"/>
      <c r="C77" s="260"/>
      <c r="D77" s="261"/>
      <c r="E77" s="261"/>
      <c r="F77" s="262"/>
      <c r="G77" s="262"/>
      <c r="H77" s="261"/>
      <c r="I77" s="263"/>
      <c r="J77" s="113" t="s">
        <v>175</v>
      </c>
      <c r="K77" s="193">
        <v>0.4</v>
      </c>
      <c r="L77" s="54" t="str">
        <f t="shared" si="161"/>
        <v>公斤</v>
      </c>
      <c r="M77" s="192" t="s">
        <v>357</v>
      </c>
      <c r="N77" s="192">
        <v>3</v>
      </c>
      <c r="O77" s="54" t="str">
        <f t="shared" si="162"/>
        <v>公斤</v>
      </c>
      <c r="P77" s="192" t="s">
        <v>398</v>
      </c>
      <c r="Q77" s="236">
        <v>1.5</v>
      </c>
      <c r="R77" s="54" t="str">
        <f t="shared" si="163"/>
        <v>公斤</v>
      </c>
      <c r="S77" s="50" t="s">
        <v>17</v>
      </c>
      <c r="T77" s="50">
        <v>0.05</v>
      </c>
      <c r="U77" s="54" t="str">
        <f t="shared" si="164"/>
        <v>公斤</v>
      </c>
      <c r="V77" s="172" t="s">
        <v>131</v>
      </c>
      <c r="W77" s="156">
        <v>2</v>
      </c>
      <c r="X77" s="54" t="str">
        <f t="shared" si="165"/>
        <v>公斤</v>
      </c>
      <c r="Y77" s="70"/>
      <c r="Z77" s="249"/>
      <c r="AA77" s="253"/>
      <c r="AB77" s="151"/>
      <c r="AC77" s="120"/>
      <c r="AD77" s="117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74"/>
      <c r="AR77" s="74"/>
      <c r="AS77" s="74"/>
      <c r="AT77" s="74"/>
      <c r="AU77" s="74"/>
      <c r="AV77" s="74"/>
      <c r="AW77" s="74"/>
    </row>
    <row r="78" spans="1:49" s="83" customFormat="1" ht="15" customHeight="1">
      <c r="A78" s="95"/>
      <c r="B78" s="255"/>
      <c r="C78" s="256"/>
      <c r="D78" s="257"/>
      <c r="E78" s="257"/>
      <c r="F78" s="257"/>
      <c r="G78" s="257"/>
      <c r="H78" s="257"/>
      <c r="I78" s="259"/>
      <c r="J78" s="192"/>
      <c r="K78" s="192"/>
      <c r="L78" s="54" t="str">
        <f t="shared" si="161"/>
        <v/>
      </c>
      <c r="M78" s="192" t="s">
        <v>17</v>
      </c>
      <c r="N78" s="192">
        <v>0.05</v>
      </c>
      <c r="O78" s="54" t="str">
        <f t="shared" si="162"/>
        <v>公斤</v>
      </c>
      <c r="P78" s="192" t="s">
        <v>353</v>
      </c>
      <c r="Q78" s="192">
        <v>0.5</v>
      </c>
      <c r="R78" s="54" t="str">
        <f t="shared" si="163"/>
        <v>公斤</v>
      </c>
      <c r="S78" s="50"/>
      <c r="T78" s="50"/>
      <c r="U78" s="54" t="str">
        <f t="shared" si="164"/>
        <v/>
      </c>
      <c r="V78" s="156" t="s">
        <v>267</v>
      </c>
      <c r="W78" s="156">
        <v>0.05</v>
      </c>
      <c r="X78" s="54" t="str">
        <f t="shared" si="165"/>
        <v>公斤</v>
      </c>
      <c r="Y78" s="70"/>
      <c r="Z78" s="249"/>
      <c r="AA78" s="253"/>
      <c r="AB78" s="151"/>
      <c r="AC78" s="120"/>
      <c r="AD78" s="117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74"/>
      <c r="AR78" s="74"/>
      <c r="AS78" s="74"/>
      <c r="AT78" s="74"/>
      <c r="AU78" s="74"/>
      <c r="AV78" s="74"/>
      <c r="AW78" s="74"/>
    </row>
    <row r="79" spans="1:49" s="83" customFormat="1" ht="15" customHeight="1">
      <c r="A79" s="95"/>
      <c r="B79" s="255"/>
      <c r="C79" s="256"/>
      <c r="D79" s="257"/>
      <c r="E79" s="257"/>
      <c r="F79" s="257"/>
      <c r="G79" s="257"/>
      <c r="H79" s="257"/>
      <c r="I79" s="259"/>
      <c r="J79" s="192"/>
      <c r="K79" s="192"/>
      <c r="L79" s="54" t="str">
        <f t="shared" si="161"/>
        <v/>
      </c>
      <c r="M79" s="192"/>
      <c r="N79" s="192"/>
      <c r="O79" s="54" t="str">
        <f t="shared" si="162"/>
        <v/>
      </c>
      <c r="P79" s="192" t="s">
        <v>17</v>
      </c>
      <c r="Q79" s="192">
        <v>0.05</v>
      </c>
      <c r="R79" s="54" t="str">
        <f t="shared" si="163"/>
        <v>公斤</v>
      </c>
      <c r="S79" s="50"/>
      <c r="T79" s="50"/>
      <c r="U79" s="54" t="str">
        <f t="shared" si="164"/>
        <v/>
      </c>
      <c r="V79" s="50"/>
      <c r="W79" s="50"/>
      <c r="X79" s="54" t="str">
        <f t="shared" si="165"/>
        <v/>
      </c>
      <c r="Y79" s="70"/>
      <c r="Z79" s="249"/>
      <c r="AA79" s="253"/>
      <c r="AB79" s="151"/>
      <c r="AC79" s="120"/>
      <c r="AD79" s="117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74"/>
      <c r="AR79" s="74"/>
      <c r="AS79" s="74"/>
      <c r="AT79" s="74"/>
      <c r="AU79" s="74"/>
      <c r="AV79" s="74"/>
      <c r="AW79" s="74"/>
    </row>
    <row r="80" spans="1:49" s="83" customFormat="1" ht="15" customHeight="1">
      <c r="A80" s="95"/>
      <c r="B80" s="255"/>
      <c r="C80" s="256"/>
      <c r="D80" s="257"/>
      <c r="E80" s="257"/>
      <c r="F80" s="257"/>
      <c r="G80" s="257"/>
      <c r="H80" s="257"/>
      <c r="I80" s="259"/>
      <c r="J80" s="192"/>
      <c r="K80" s="192"/>
      <c r="L80" s="54" t="str">
        <f t="shared" si="161"/>
        <v/>
      </c>
      <c r="M80" s="192"/>
      <c r="N80" s="192"/>
      <c r="O80" s="54" t="str">
        <f t="shared" si="162"/>
        <v/>
      </c>
      <c r="P80" s="236"/>
      <c r="Q80" s="236"/>
      <c r="R80" s="54" t="str">
        <f t="shared" si="163"/>
        <v/>
      </c>
      <c r="S80" s="50"/>
      <c r="T80" s="50"/>
      <c r="U80" s="54" t="str">
        <f t="shared" si="164"/>
        <v/>
      </c>
      <c r="V80" s="50"/>
      <c r="W80" s="50"/>
      <c r="X80" s="54" t="str">
        <f t="shared" si="165"/>
        <v/>
      </c>
      <c r="Y80" s="70"/>
      <c r="Z80" s="249"/>
      <c r="AA80" s="253"/>
      <c r="AB80" s="151"/>
      <c r="AC80" s="120"/>
      <c r="AD80" s="117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74"/>
      <c r="AR80" s="74"/>
      <c r="AS80" s="74"/>
      <c r="AT80" s="74"/>
      <c r="AU80" s="74"/>
      <c r="AV80" s="74"/>
      <c r="AW80" s="74"/>
    </row>
    <row r="81" spans="1:49" s="83" customFormat="1" ht="15" customHeight="1" thickBot="1">
      <c r="A81" s="96"/>
      <c r="B81" s="264"/>
      <c r="C81" s="265"/>
      <c r="D81" s="266"/>
      <c r="E81" s="266"/>
      <c r="F81" s="266"/>
      <c r="G81" s="266"/>
      <c r="H81" s="266"/>
      <c r="I81" s="267"/>
      <c r="J81" s="194"/>
      <c r="K81" s="194"/>
      <c r="L81" s="54" t="str">
        <f t="shared" si="161"/>
        <v/>
      </c>
      <c r="M81" s="239"/>
      <c r="N81" s="239"/>
      <c r="O81" s="54" t="str">
        <f t="shared" si="162"/>
        <v/>
      </c>
      <c r="P81" s="238"/>
      <c r="Q81" s="238"/>
      <c r="R81" s="54" t="str">
        <f t="shared" si="163"/>
        <v/>
      </c>
      <c r="S81" s="51"/>
      <c r="T81" s="51"/>
      <c r="U81" s="54" t="str">
        <f t="shared" si="164"/>
        <v/>
      </c>
      <c r="V81" s="240"/>
      <c r="W81" s="240"/>
      <c r="X81" s="54" t="str">
        <f t="shared" si="165"/>
        <v/>
      </c>
      <c r="Y81" s="93"/>
      <c r="Z81" s="250"/>
      <c r="AA81" s="253"/>
      <c r="AB81" s="152"/>
      <c r="AC81" s="120"/>
      <c r="AD81" s="117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74"/>
      <c r="AR81" s="74"/>
      <c r="AS81" s="74"/>
      <c r="AT81" s="74"/>
      <c r="AU81" s="74"/>
      <c r="AV81" s="74"/>
      <c r="AW81" s="74"/>
    </row>
    <row r="82" spans="1:49" s="83" customFormat="1" ht="15" customHeight="1">
      <c r="A82" s="95" t="s">
        <v>114</v>
      </c>
      <c r="B82" s="255" t="s">
        <v>106</v>
      </c>
      <c r="C82" s="260">
        <v>5</v>
      </c>
      <c r="D82" s="261">
        <v>2</v>
      </c>
      <c r="E82" s="261">
        <v>1.9</v>
      </c>
      <c r="F82" s="262">
        <v>0</v>
      </c>
      <c r="G82" s="262">
        <v>0</v>
      </c>
      <c r="H82" s="261">
        <v>2.1</v>
      </c>
      <c r="I82" s="263">
        <v>645.4</v>
      </c>
      <c r="J82" s="313" t="s">
        <v>335</v>
      </c>
      <c r="K82" s="288"/>
      <c r="L82" s="115"/>
      <c r="M82" s="318" t="s">
        <v>379</v>
      </c>
      <c r="N82" s="288"/>
      <c r="O82" s="115"/>
      <c r="P82" s="246" t="s">
        <v>403</v>
      </c>
      <c r="Q82" s="232"/>
      <c r="R82" s="115"/>
      <c r="S82" s="316" t="s">
        <v>16</v>
      </c>
      <c r="T82" s="317"/>
      <c r="U82" s="115"/>
      <c r="V82" s="313" t="s">
        <v>423</v>
      </c>
      <c r="W82" s="288"/>
      <c r="X82" s="115"/>
      <c r="Y82" s="110" t="s">
        <v>109</v>
      </c>
      <c r="Z82" s="251"/>
      <c r="AA82" s="253"/>
      <c r="AB82" s="146" t="str">
        <f>A82</f>
        <v>D1</v>
      </c>
      <c r="AC82" s="117" t="str">
        <f>J82</f>
        <v>白米飯</v>
      </c>
      <c r="AD82" s="117" t="str">
        <f>J83&amp;" "&amp;J84&amp;" "&amp;J85&amp;" "&amp;J86&amp;" "&amp;J87&amp;" "&amp;J88</f>
        <v xml:space="preserve">米     </v>
      </c>
      <c r="AE82" s="117" t="str">
        <f>M82</f>
        <v>香炸豆包</v>
      </c>
      <c r="AF82" s="117" t="str">
        <f>M83&amp;" "&amp;M84&amp;" "&amp;M85&amp;" "&amp;M86&amp;" "&amp;M87&amp;" "&amp;M88</f>
        <v xml:space="preserve">豆包     </v>
      </c>
      <c r="AG82" s="117" t="str">
        <f>P82</f>
        <v>絞若冬瓜</v>
      </c>
      <c r="AH82" s="117" t="str">
        <f>P83&amp;" "&amp;P84&amp;" "&amp;P85&amp;" "&amp;P86&amp;" "&amp;P87&amp;" "&amp;P88</f>
        <v xml:space="preserve">素肉 冬瓜 胡蘿蔔 薑  </v>
      </c>
      <c r="AI82" s="117" t="e">
        <f>#REF!</f>
        <v>#REF!</v>
      </c>
      <c r="AJ82" s="117" t="e">
        <f>#REF!&amp;" "&amp;#REF!&amp;" "&amp;#REF!&amp;" "&amp;#REF!&amp;" "&amp;#REF!&amp;" "&amp;#REF!</f>
        <v>#REF!</v>
      </c>
      <c r="AK82" s="117" t="str">
        <f t="shared" ref="AK82" si="166">S82</f>
        <v>時蔬</v>
      </c>
      <c r="AL82" s="117" t="str">
        <f t="shared" ref="AL82" si="167">S83&amp;" "&amp;S84&amp;" "&amp;S85&amp;" "&amp;S86&amp;" "&amp;S87&amp;" "&amp;S88</f>
        <v xml:space="preserve">蔬菜 薑    </v>
      </c>
      <c r="AM82" s="117" t="str">
        <f t="shared" ref="AM82" si="168">V82</f>
        <v>蘿蔔湯</v>
      </c>
      <c r="AN82" s="117" t="str">
        <f t="shared" ref="AN82" si="169">V83&amp;" "&amp;V84&amp;" "&amp;V85&amp;" "&amp;V86&amp;" "&amp;V87&amp;" "&amp;V88</f>
        <v xml:space="preserve">白蘿蔔 薑 素羊肉   </v>
      </c>
      <c r="AO82" s="117" t="str">
        <f>Y82</f>
        <v>點心</v>
      </c>
      <c r="AP82" s="117">
        <f>Z82</f>
        <v>0</v>
      </c>
      <c r="AQ82" s="118">
        <f t="shared" ref="AQ82" si="170">C82</f>
        <v>5</v>
      </c>
      <c r="AR82" s="118">
        <f t="shared" ref="AR82" si="171">D82</f>
        <v>2</v>
      </c>
      <c r="AS82" s="118">
        <f t="shared" ref="AS82" si="172">E82</f>
        <v>1.9</v>
      </c>
      <c r="AT82" s="118">
        <f t="shared" ref="AT82" si="173">F82</f>
        <v>0</v>
      </c>
      <c r="AU82" s="118">
        <f t="shared" ref="AU82" si="174">G82</f>
        <v>0</v>
      </c>
      <c r="AV82" s="118">
        <f t="shared" ref="AV82" si="175">H82</f>
        <v>2.1</v>
      </c>
      <c r="AW82" s="118">
        <f t="shared" ref="AW82" si="176">I82</f>
        <v>645.4</v>
      </c>
    </row>
    <row r="83" spans="1:49" s="83" customFormat="1" ht="15" customHeight="1">
      <c r="A83" s="95"/>
      <c r="B83" s="255"/>
      <c r="C83" s="256"/>
      <c r="D83" s="257"/>
      <c r="E83" s="257"/>
      <c r="F83" s="258"/>
      <c r="G83" s="258"/>
      <c r="H83" s="257"/>
      <c r="I83" s="259"/>
      <c r="J83" s="193" t="s">
        <v>174</v>
      </c>
      <c r="K83" s="193">
        <v>10</v>
      </c>
      <c r="L83" s="54" t="str">
        <f t="shared" ref="L83:L84" si="177">IF(K83,"公斤","")</f>
        <v>公斤</v>
      </c>
      <c r="M83" s="50" t="s">
        <v>378</v>
      </c>
      <c r="N83" s="50">
        <v>6</v>
      </c>
      <c r="O83" s="54" t="str">
        <f t="shared" ref="O83" si="178">IF(N83,"公斤","")</f>
        <v>公斤</v>
      </c>
      <c r="P83" s="236" t="s">
        <v>404</v>
      </c>
      <c r="Q83" s="236">
        <v>0.2</v>
      </c>
      <c r="R83" s="54" t="str">
        <f t="shared" ref="R83" si="179">IF(Q83,"公斤","")</f>
        <v>公斤</v>
      </c>
      <c r="S83" s="50" t="s">
        <v>14</v>
      </c>
      <c r="T83" s="50">
        <v>7</v>
      </c>
      <c r="U83" s="54" t="str">
        <f t="shared" ref="U83" si="180">IF(T83,"公斤","")</f>
        <v>公斤</v>
      </c>
      <c r="V83" s="193" t="s">
        <v>381</v>
      </c>
      <c r="W83" s="193">
        <v>4</v>
      </c>
      <c r="X83" s="54" t="str">
        <f t="shared" ref="X83" si="181">IF(W83,"公斤","")</f>
        <v>公斤</v>
      </c>
      <c r="Y83" s="70" t="s">
        <v>109</v>
      </c>
      <c r="Z83" s="249"/>
      <c r="AA83" s="254"/>
      <c r="AB83" s="151"/>
      <c r="AC83" s="120"/>
      <c r="AD83" s="117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74"/>
      <c r="AR83" s="74"/>
      <c r="AS83" s="74"/>
      <c r="AT83" s="74"/>
      <c r="AU83" s="74"/>
      <c r="AV83" s="74"/>
      <c r="AW83" s="74"/>
    </row>
    <row r="84" spans="1:49" s="83" customFormat="1" ht="15" customHeight="1">
      <c r="A84" s="95"/>
      <c r="C84" s="260"/>
      <c r="D84" s="261"/>
      <c r="E84" s="261"/>
      <c r="F84" s="262"/>
      <c r="G84" s="262"/>
      <c r="H84" s="261"/>
      <c r="I84" s="263"/>
      <c r="J84" s="193"/>
      <c r="K84" s="193"/>
      <c r="L84" s="54" t="str">
        <f t="shared" si="177"/>
        <v/>
      </c>
      <c r="M84" s="50"/>
      <c r="N84" s="50"/>
      <c r="O84" s="54" t="str">
        <f t="shared" si="162"/>
        <v/>
      </c>
      <c r="P84" s="236" t="s">
        <v>275</v>
      </c>
      <c r="Q84" s="236">
        <v>7</v>
      </c>
      <c r="R84" s="54" t="str">
        <f t="shared" si="163"/>
        <v>公斤</v>
      </c>
      <c r="S84" s="50" t="s">
        <v>17</v>
      </c>
      <c r="T84" s="50">
        <v>0.05</v>
      </c>
      <c r="U84" s="54" t="str">
        <f t="shared" si="164"/>
        <v>公斤</v>
      </c>
      <c r="V84" s="193" t="s">
        <v>17</v>
      </c>
      <c r="W84" s="193">
        <v>0.05</v>
      </c>
      <c r="X84" s="54" t="str">
        <f t="shared" si="165"/>
        <v>公斤</v>
      </c>
      <c r="Y84" s="70"/>
      <c r="Z84" s="249"/>
      <c r="AA84" s="253"/>
      <c r="AB84" s="151"/>
      <c r="AC84" s="120"/>
      <c r="AD84" s="117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74"/>
      <c r="AR84" s="74"/>
      <c r="AS84" s="74"/>
      <c r="AT84" s="74"/>
      <c r="AU84" s="74"/>
      <c r="AV84" s="74"/>
      <c r="AW84" s="74"/>
    </row>
    <row r="85" spans="1:49" s="83" customFormat="1" ht="15" customHeight="1">
      <c r="A85" s="95"/>
      <c r="B85" s="255"/>
      <c r="C85" s="256"/>
      <c r="D85" s="257"/>
      <c r="E85" s="257"/>
      <c r="F85" s="257"/>
      <c r="G85" s="257"/>
      <c r="H85" s="257"/>
      <c r="I85" s="259"/>
      <c r="J85" s="193"/>
      <c r="K85" s="193"/>
      <c r="L85" s="54" t="str">
        <f t="shared" si="161"/>
        <v/>
      </c>
      <c r="M85" s="50"/>
      <c r="N85" s="50"/>
      <c r="O85" s="54" t="str">
        <f t="shared" si="162"/>
        <v/>
      </c>
      <c r="P85" s="236" t="s">
        <v>201</v>
      </c>
      <c r="Q85" s="236">
        <v>0.5</v>
      </c>
      <c r="R85" s="54" t="str">
        <f t="shared" si="163"/>
        <v>公斤</v>
      </c>
      <c r="S85" s="50"/>
      <c r="T85" s="50"/>
      <c r="U85" s="54" t="str">
        <f t="shared" si="164"/>
        <v/>
      </c>
      <c r="V85" s="193" t="s">
        <v>407</v>
      </c>
      <c r="W85" s="193">
        <v>0.5</v>
      </c>
      <c r="X85" s="54" t="str">
        <f t="shared" si="165"/>
        <v>公斤</v>
      </c>
      <c r="Y85" s="70"/>
      <c r="Z85" s="249"/>
      <c r="AA85" s="253"/>
      <c r="AB85" s="151"/>
      <c r="AC85" s="120"/>
      <c r="AD85" s="117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74"/>
      <c r="AR85" s="74"/>
      <c r="AS85" s="74"/>
      <c r="AT85" s="74"/>
      <c r="AU85" s="74"/>
      <c r="AV85" s="74"/>
      <c r="AW85" s="74"/>
    </row>
    <row r="86" spans="1:49" s="83" customFormat="1" ht="15" customHeight="1">
      <c r="A86" s="95"/>
      <c r="B86" s="255"/>
      <c r="C86" s="256"/>
      <c r="D86" s="257"/>
      <c r="E86" s="257"/>
      <c r="F86" s="257"/>
      <c r="G86" s="257"/>
      <c r="H86" s="257"/>
      <c r="I86" s="259"/>
      <c r="J86" s="193"/>
      <c r="K86" s="193"/>
      <c r="L86" s="54" t="str">
        <f t="shared" si="161"/>
        <v/>
      </c>
      <c r="M86" s="50"/>
      <c r="N86" s="50"/>
      <c r="O86" s="54" t="str">
        <f t="shared" si="162"/>
        <v/>
      </c>
      <c r="P86" s="192" t="s">
        <v>17</v>
      </c>
      <c r="Q86" s="192">
        <v>0.05</v>
      </c>
      <c r="R86" s="54" t="str">
        <f t="shared" si="163"/>
        <v>公斤</v>
      </c>
      <c r="S86" s="50"/>
      <c r="T86" s="50"/>
      <c r="U86" s="54" t="str">
        <f t="shared" si="164"/>
        <v/>
      </c>
      <c r="V86" s="193"/>
      <c r="W86" s="193"/>
      <c r="X86" s="54" t="str">
        <f t="shared" si="165"/>
        <v/>
      </c>
      <c r="Y86" s="70"/>
      <c r="Z86" s="249"/>
      <c r="AA86" s="253"/>
      <c r="AB86" s="151"/>
      <c r="AC86" s="120"/>
      <c r="AD86" s="117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74"/>
      <c r="AR86" s="74"/>
      <c r="AS86" s="74"/>
      <c r="AT86" s="74"/>
      <c r="AU86" s="74"/>
      <c r="AV86" s="74"/>
      <c r="AW86" s="74"/>
    </row>
    <row r="87" spans="1:49" s="83" customFormat="1" ht="15" customHeight="1">
      <c r="A87" s="95"/>
      <c r="B87" s="255"/>
      <c r="C87" s="256"/>
      <c r="D87" s="257"/>
      <c r="E87" s="257"/>
      <c r="F87" s="257"/>
      <c r="G87" s="257"/>
      <c r="H87" s="257"/>
      <c r="I87" s="259"/>
      <c r="J87" s="193"/>
      <c r="K87" s="193"/>
      <c r="L87" s="54" t="str">
        <f t="shared" si="161"/>
        <v/>
      </c>
      <c r="M87" s="50"/>
      <c r="N87" s="50"/>
      <c r="O87" s="54" t="str">
        <f t="shared" si="162"/>
        <v/>
      </c>
      <c r="P87" s="236"/>
      <c r="Q87" s="236"/>
      <c r="R87" s="54" t="str">
        <f t="shared" si="163"/>
        <v/>
      </c>
      <c r="S87" s="50"/>
      <c r="T87" s="50"/>
      <c r="U87" s="54" t="str">
        <f t="shared" si="164"/>
        <v/>
      </c>
      <c r="V87" s="193"/>
      <c r="W87" s="193"/>
      <c r="X87" s="54" t="str">
        <f t="shared" si="165"/>
        <v/>
      </c>
      <c r="Y87" s="70"/>
      <c r="Z87" s="249"/>
      <c r="AA87" s="253"/>
      <c r="AB87" s="151"/>
      <c r="AC87" s="120"/>
      <c r="AD87" s="117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74"/>
      <c r="AR87" s="74"/>
      <c r="AS87" s="74"/>
      <c r="AT87" s="74"/>
      <c r="AU87" s="74"/>
      <c r="AV87" s="74"/>
      <c r="AW87" s="74"/>
    </row>
    <row r="88" spans="1:49" s="83" customFormat="1" ht="15" customHeight="1" thickBot="1">
      <c r="A88" s="96"/>
      <c r="B88" s="264"/>
      <c r="C88" s="265"/>
      <c r="D88" s="266"/>
      <c r="E88" s="266"/>
      <c r="F88" s="266"/>
      <c r="G88" s="266"/>
      <c r="H88" s="266"/>
      <c r="I88" s="267"/>
      <c r="J88" s="194"/>
      <c r="K88" s="194"/>
      <c r="L88" s="54" t="str">
        <f t="shared" si="161"/>
        <v/>
      </c>
      <c r="M88" s="240"/>
      <c r="N88" s="240"/>
      <c r="O88" s="54" t="str">
        <f t="shared" si="162"/>
        <v/>
      </c>
      <c r="P88" s="238"/>
      <c r="Q88" s="238"/>
      <c r="R88" s="54" t="str">
        <f t="shared" si="163"/>
        <v/>
      </c>
      <c r="S88" s="135"/>
      <c r="T88" s="135"/>
      <c r="U88" s="54" t="str">
        <f t="shared" si="164"/>
        <v/>
      </c>
      <c r="V88" s="194"/>
      <c r="W88" s="194"/>
      <c r="X88" s="54" t="str">
        <f t="shared" si="165"/>
        <v/>
      </c>
      <c r="Y88" s="93"/>
      <c r="Z88" s="250"/>
      <c r="AA88" s="253"/>
      <c r="AB88" s="152"/>
      <c r="AC88" s="120"/>
      <c r="AD88" s="117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74"/>
      <c r="AR88" s="74"/>
      <c r="AS88" s="74"/>
      <c r="AT88" s="74"/>
      <c r="AU88" s="74"/>
      <c r="AV88" s="74"/>
      <c r="AW88" s="74"/>
    </row>
    <row r="89" spans="1:49" s="83" customFormat="1" ht="15" customHeight="1">
      <c r="A89" s="95" t="s">
        <v>115</v>
      </c>
      <c r="B89" s="255" t="s">
        <v>106</v>
      </c>
      <c r="C89" s="260">
        <v>5.2</v>
      </c>
      <c r="D89" s="261">
        <v>2.1</v>
      </c>
      <c r="E89" s="261">
        <v>1.7</v>
      </c>
      <c r="F89" s="262">
        <v>0</v>
      </c>
      <c r="G89" s="262">
        <v>0</v>
      </c>
      <c r="H89" s="261">
        <v>2.5</v>
      </c>
      <c r="I89" s="263">
        <v>689.7</v>
      </c>
      <c r="J89" s="228" t="s">
        <v>342</v>
      </c>
      <c r="K89" s="184"/>
      <c r="L89" s="115"/>
      <c r="M89" s="312" t="s">
        <v>424</v>
      </c>
      <c r="N89" s="288"/>
      <c r="O89" s="115"/>
      <c r="P89" s="312" t="s">
        <v>440</v>
      </c>
      <c r="Q89" s="288"/>
      <c r="R89" s="115"/>
      <c r="S89" s="314" t="s">
        <v>16</v>
      </c>
      <c r="T89" s="315"/>
      <c r="U89" s="115"/>
      <c r="V89" s="312" t="s">
        <v>448</v>
      </c>
      <c r="W89" s="288"/>
      <c r="X89" s="115"/>
      <c r="Y89" s="110" t="s">
        <v>109</v>
      </c>
      <c r="Z89" s="251"/>
      <c r="AA89" s="148"/>
      <c r="AB89" s="146" t="str">
        <f>A89</f>
        <v>D3</v>
      </c>
      <c r="AC89" s="117" t="str">
        <f>J89</f>
        <v>丼飯特餐</v>
      </c>
      <c r="AD89" s="117" t="str">
        <f>J90&amp;" "&amp;J91&amp;" "&amp;J92&amp;" "&amp;J93&amp;" "&amp;J94&amp;" "&amp;J95</f>
        <v xml:space="preserve">米 糙米    </v>
      </c>
      <c r="AE89" s="117" t="str">
        <f>M89</f>
        <v>滷煎蒸炒蛋</v>
      </c>
      <c r="AF89" s="117" t="str">
        <f>M90&amp;" "&amp;M91&amp;" "&amp;M92&amp;" "&amp;M93&amp;" "&amp;M94&amp;" "&amp;M95</f>
        <v xml:space="preserve">雞蛋     </v>
      </c>
      <c r="AG89" s="117" t="str">
        <f>P89</f>
        <v>丼飯配料</v>
      </c>
      <c r="AH89" s="117" t="str">
        <f>P90&amp;" "&amp;P91&amp;" "&amp;P92&amp;" "&amp;P93&amp;" "&amp;P94&amp;" "&amp;P95</f>
        <v xml:space="preserve">素絞肉 時蔬 胡蘿蔔 冷凍玉米粒 海苔絲 </v>
      </c>
      <c r="AI89" s="117" t="e">
        <f>#REF!</f>
        <v>#REF!</v>
      </c>
      <c r="AJ89" s="117" t="e">
        <f>#REF!&amp;" "&amp;#REF!&amp;" "&amp;#REF!&amp;" "&amp;#REF!&amp;" "&amp;#REF!&amp;" "&amp;#REF!</f>
        <v>#REF!</v>
      </c>
      <c r="AK89" s="117" t="str">
        <f t="shared" ref="AK89" si="182">S89</f>
        <v>時蔬</v>
      </c>
      <c r="AL89" s="117" t="str">
        <f t="shared" ref="AL89" si="183">S90&amp;" "&amp;S91&amp;" "&amp;S92&amp;" "&amp;S93&amp;" "&amp;S94&amp;" "&amp;S95</f>
        <v xml:space="preserve">蔬菜 薑    </v>
      </c>
      <c r="AM89" s="117" t="str">
        <f t="shared" ref="AM89" si="184">V89</f>
        <v>大醬湯</v>
      </c>
      <c r="AN89" s="117" t="str">
        <f t="shared" ref="AN89" si="185">V90&amp;" "&amp;V91&amp;" "&amp;V92&amp;" "&amp;V93&amp;" "&amp;V94&amp;" "&amp;V95</f>
        <v xml:space="preserve">時蔬 味噌    </v>
      </c>
      <c r="AO89" s="117" t="str">
        <f>Y89</f>
        <v>點心</v>
      </c>
      <c r="AP89" s="117">
        <f>Z89</f>
        <v>0</v>
      </c>
      <c r="AQ89" s="118">
        <f t="shared" ref="AQ89" si="186">C89</f>
        <v>5.2</v>
      </c>
      <c r="AR89" s="118">
        <f t="shared" ref="AR89" si="187">D89</f>
        <v>2.1</v>
      </c>
      <c r="AS89" s="118">
        <f t="shared" ref="AS89" si="188">E89</f>
        <v>1.7</v>
      </c>
      <c r="AT89" s="118">
        <f t="shared" ref="AT89" si="189">F89</f>
        <v>0</v>
      </c>
      <c r="AU89" s="118">
        <f t="shared" ref="AU89" si="190">G89</f>
        <v>0</v>
      </c>
      <c r="AV89" s="118">
        <f t="shared" ref="AV89" si="191">H89</f>
        <v>2.5</v>
      </c>
      <c r="AW89" s="118">
        <f t="shared" ref="AW89" si="192">I89</f>
        <v>689.7</v>
      </c>
    </row>
    <row r="90" spans="1:49" s="83" customFormat="1" ht="15" customHeight="1">
      <c r="A90" s="95"/>
      <c r="B90" s="255"/>
      <c r="C90" s="256"/>
      <c r="D90" s="257"/>
      <c r="E90" s="257"/>
      <c r="F90" s="258"/>
      <c r="G90" s="258"/>
      <c r="H90" s="257"/>
      <c r="I90" s="259"/>
      <c r="J90" s="192" t="s">
        <v>174</v>
      </c>
      <c r="K90" s="192">
        <v>7</v>
      </c>
      <c r="L90" s="54" t="str">
        <f t="shared" ref="L90:L91" si="193">IF(K90,"公斤","")</f>
        <v>公斤</v>
      </c>
      <c r="M90" s="192" t="s">
        <v>385</v>
      </c>
      <c r="N90" s="192">
        <v>5.5</v>
      </c>
      <c r="O90" s="54" t="str">
        <f t="shared" ref="O90" si="194">IF(N90,"公斤","")</f>
        <v>公斤</v>
      </c>
      <c r="P90" s="192" t="s">
        <v>392</v>
      </c>
      <c r="Q90" s="192">
        <v>1.2</v>
      </c>
      <c r="R90" s="54" t="str">
        <f t="shared" ref="R90" si="195">IF(Q90,"公斤","")</f>
        <v>公斤</v>
      </c>
      <c r="S90" s="50" t="s">
        <v>14</v>
      </c>
      <c r="T90" s="50">
        <v>7</v>
      </c>
      <c r="U90" s="54" t="str">
        <f t="shared" ref="U90" si="196">IF(T90,"公斤","")</f>
        <v>公斤</v>
      </c>
      <c r="V90" s="192" t="s">
        <v>16</v>
      </c>
      <c r="W90" s="192">
        <v>4</v>
      </c>
      <c r="X90" s="54" t="str">
        <f t="shared" ref="X90" si="197">IF(W90,"公斤","")</f>
        <v>公斤</v>
      </c>
      <c r="Y90" s="70" t="s">
        <v>109</v>
      </c>
      <c r="Z90" s="249"/>
      <c r="AA90" s="148"/>
      <c r="AB90" s="151"/>
      <c r="AC90" s="120"/>
      <c r="AD90" s="117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74"/>
      <c r="AR90" s="74"/>
      <c r="AS90" s="74"/>
      <c r="AT90" s="74"/>
      <c r="AU90" s="74"/>
      <c r="AV90" s="74"/>
      <c r="AW90" s="74"/>
    </row>
    <row r="91" spans="1:49" s="83" customFormat="1" ht="15" customHeight="1">
      <c r="A91" s="95"/>
      <c r="C91" s="260"/>
      <c r="D91" s="261"/>
      <c r="E91" s="261"/>
      <c r="F91" s="262"/>
      <c r="G91" s="262"/>
      <c r="H91" s="261"/>
      <c r="I91" s="263"/>
      <c r="J91" s="192" t="s">
        <v>337</v>
      </c>
      <c r="K91" s="192">
        <v>3</v>
      </c>
      <c r="L91" s="54" t="str">
        <f t="shared" si="193"/>
        <v>公斤</v>
      </c>
      <c r="M91" s="192"/>
      <c r="N91" s="192"/>
      <c r="O91" s="54" t="str">
        <f t="shared" si="162"/>
        <v/>
      </c>
      <c r="P91" s="192" t="s">
        <v>16</v>
      </c>
      <c r="Q91" s="192">
        <v>3</v>
      </c>
      <c r="R91" s="54" t="str">
        <f t="shared" si="163"/>
        <v>公斤</v>
      </c>
      <c r="S91" s="50" t="s">
        <v>17</v>
      </c>
      <c r="T91" s="50">
        <v>0.05</v>
      </c>
      <c r="U91" s="54" t="str">
        <f t="shared" si="164"/>
        <v>公斤</v>
      </c>
      <c r="V91" s="192" t="s">
        <v>411</v>
      </c>
      <c r="W91" s="192">
        <v>0.6</v>
      </c>
      <c r="X91" s="54" t="str">
        <f t="shared" si="165"/>
        <v>公斤</v>
      </c>
      <c r="Y91" s="70"/>
      <c r="Z91" s="249"/>
      <c r="AA91" s="148"/>
      <c r="AB91" s="151"/>
      <c r="AC91" s="120"/>
      <c r="AD91" s="117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74"/>
      <c r="AR91" s="74"/>
      <c r="AS91" s="74"/>
      <c r="AT91" s="74"/>
      <c r="AU91" s="74"/>
      <c r="AV91" s="74"/>
      <c r="AW91" s="74"/>
    </row>
    <row r="92" spans="1:49" s="83" customFormat="1" ht="15" customHeight="1">
      <c r="A92" s="95"/>
      <c r="B92" s="255"/>
      <c r="C92" s="256"/>
      <c r="D92" s="257"/>
      <c r="E92" s="257"/>
      <c r="F92" s="257"/>
      <c r="G92" s="257"/>
      <c r="H92" s="257"/>
      <c r="I92" s="259"/>
      <c r="J92" s="192"/>
      <c r="K92" s="192"/>
      <c r="L92" s="54" t="str">
        <f t="shared" si="161"/>
        <v/>
      </c>
      <c r="M92" s="192"/>
      <c r="N92" s="192"/>
      <c r="O92" s="54" t="str">
        <f t="shared" si="162"/>
        <v/>
      </c>
      <c r="P92" s="192" t="s">
        <v>353</v>
      </c>
      <c r="Q92" s="192">
        <v>0.5</v>
      </c>
      <c r="R92" s="54" t="str">
        <f t="shared" si="163"/>
        <v>公斤</v>
      </c>
      <c r="S92" s="50"/>
      <c r="T92" s="50"/>
      <c r="U92" s="54" t="str">
        <f t="shared" si="164"/>
        <v/>
      </c>
      <c r="V92" s="192"/>
      <c r="W92" s="192"/>
      <c r="X92" s="54" t="str">
        <f t="shared" si="165"/>
        <v/>
      </c>
      <c r="Y92" s="70"/>
      <c r="Z92" s="249"/>
      <c r="AA92" s="148"/>
      <c r="AB92" s="151"/>
      <c r="AC92" s="120"/>
      <c r="AD92" s="117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74"/>
      <c r="AR92" s="74"/>
      <c r="AS92" s="74"/>
      <c r="AT92" s="74"/>
      <c r="AU92" s="74"/>
      <c r="AV92" s="74"/>
      <c r="AW92" s="74"/>
    </row>
    <row r="93" spans="1:49" s="83" customFormat="1" ht="15" customHeight="1">
      <c r="A93" s="95"/>
      <c r="B93" s="255"/>
      <c r="C93" s="256"/>
      <c r="D93" s="257"/>
      <c r="E93" s="257"/>
      <c r="F93" s="257"/>
      <c r="G93" s="257"/>
      <c r="H93" s="257"/>
      <c r="I93" s="259"/>
      <c r="J93" s="192"/>
      <c r="K93" s="192"/>
      <c r="L93" s="54" t="str">
        <f t="shared" si="161"/>
        <v/>
      </c>
      <c r="M93" s="192"/>
      <c r="N93" s="192"/>
      <c r="O93" s="54" t="str">
        <f t="shared" si="162"/>
        <v/>
      </c>
      <c r="P93" s="192" t="s">
        <v>398</v>
      </c>
      <c r="Q93" s="192">
        <v>2</v>
      </c>
      <c r="R93" s="54" t="str">
        <f t="shared" si="163"/>
        <v>公斤</v>
      </c>
      <c r="S93" s="50"/>
      <c r="T93" s="50"/>
      <c r="U93" s="54" t="str">
        <f t="shared" si="164"/>
        <v/>
      </c>
      <c r="V93" s="192"/>
      <c r="W93" s="192"/>
      <c r="X93" s="54" t="str">
        <f t="shared" si="165"/>
        <v/>
      </c>
      <c r="Y93" s="70"/>
      <c r="Z93" s="249"/>
      <c r="AA93" s="148"/>
      <c r="AB93" s="151"/>
      <c r="AC93" s="120"/>
      <c r="AD93" s="117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74"/>
      <c r="AR93" s="74"/>
      <c r="AS93" s="74"/>
      <c r="AT93" s="74"/>
      <c r="AU93" s="74"/>
      <c r="AV93" s="74"/>
      <c r="AW93" s="74"/>
    </row>
    <row r="94" spans="1:49" s="83" customFormat="1" ht="15" customHeight="1">
      <c r="A94" s="95"/>
      <c r="B94" s="255"/>
      <c r="C94" s="256"/>
      <c r="D94" s="257"/>
      <c r="E94" s="257"/>
      <c r="F94" s="257"/>
      <c r="G94" s="257"/>
      <c r="H94" s="257"/>
      <c r="I94" s="259"/>
      <c r="J94" s="192"/>
      <c r="K94" s="192"/>
      <c r="L94" s="54" t="str">
        <f t="shared" si="161"/>
        <v/>
      </c>
      <c r="M94" s="192"/>
      <c r="N94" s="192"/>
      <c r="O94" s="54" t="str">
        <f t="shared" si="162"/>
        <v/>
      </c>
      <c r="P94" s="192" t="s">
        <v>441</v>
      </c>
      <c r="Q94" s="192">
        <v>0.04</v>
      </c>
      <c r="R94" s="54" t="str">
        <f t="shared" si="163"/>
        <v>公斤</v>
      </c>
      <c r="S94" s="50"/>
      <c r="T94" s="50"/>
      <c r="U94" s="54" t="str">
        <f t="shared" si="164"/>
        <v/>
      </c>
      <c r="V94" s="192"/>
      <c r="W94" s="192"/>
      <c r="X94" s="54" t="str">
        <f t="shared" si="165"/>
        <v/>
      </c>
      <c r="Y94" s="70"/>
      <c r="Z94" s="249"/>
      <c r="AA94" s="148"/>
      <c r="AB94" s="151"/>
      <c r="AC94" s="120"/>
      <c r="AD94" s="117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74"/>
      <c r="AR94" s="74"/>
      <c r="AS94" s="74"/>
      <c r="AT94" s="74"/>
      <c r="AU94" s="74"/>
      <c r="AV94" s="74"/>
      <c r="AW94" s="74"/>
    </row>
    <row r="95" spans="1:49" s="83" customFormat="1" ht="15" customHeight="1" thickBot="1">
      <c r="A95" s="96"/>
      <c r="B95" s="264"/>
      <c r="C95" s="265"/>
      <c r="D95" s="266"/>
      <c r="E95" s="266"/>
      <c r="F95" s="266"/>
      <c r="G95" s="266"/>
      <c r="H95" s="266"/>
      <c r="I95" s="267"/>
      <c r="J95" s="194"/>
      <c r="K95" s="194"/>
      <c r="L95" s="54" t="str">
        <f t="shared" si="161"/>
        <v/>
      </c>
      <c r="M95" s="194"/>
      <c r="N95" s="194"/>
      <c r="O95" s="54" t="str">
        <f t="shared" si="162"/>
        <v/>
      </c>
      <c r="P95" s="194"/>
      <c r="Q95" s="194"/>
      <c r="R95" s="54" t="str">
        <f t="shared" si="163"/>
        <v/>
      </c>
      <c r="S95" s="51"/>
      <c r="T95" s="51"/>
      <c r="U95" s="54" t="str">
        <f t="shared" si="164"/>
        <v/>
      </c>
      <c r="V95" s="194"/>
      <c r="W95" s="194"/>
      <c r="X95" s="54" t="str">
        <f t="shared" si="165"/>
        <v/>
      </c>
      <c r="Y95" s="93"/>
      <c r="Z95" s="250"/>
      <c r="AA95" s="148"/>
      <c r="AB95" s="152"/>
      <c r="AC95" s="120"/>
      <c r="AD95" s="117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74"/>
      <c r="AR95" s="74"/>
      <c r="AS95" s="74"/>
      <c r="AT95" s="74"/>
      <c r="AU95" s="74"/>
      <c r="AV95" s="74"/>
      <c r="AW95" s="74"/>
    </row>
    <row r="96" spans="1:49" s="83" customFormat="1" ht="15" customHeight="1">
      <c r="A96" s="95" t="s">
        <v>116</v>
      </c>
      <c r="B96" s="255" t="s">
        <v>106</v>
      </c>
      <c r="C96" s="260">
        <v>5.2</v>
      </c>
      <c r="D96" s="261">
        <v>2.1</v>
      </c>
      <c r="E96" s="261">
        <v>1.8</v>
      </c>
      <c r="F96" s="262">
        <v>0</v>
      </c>
      <c r="G96" s="262">
        <v>0</v>
      </c>
      <c r="H96" s="261">
        <v>2.4</v>
      </c>
      <c r="I96" s="263">
        <v>682.8</v>
      </c>
      <c r="J96" s="229" t="s">
        <v>336</v>
      </c>
      <c r="K96" s="184"/>
      <c r="L96" s="115"/>
      <c r="M96" s="313" t="s">
        <v>425</v>
      </c>
      <c r="N96" s="288"/>
      <c r="O96" s="115"/>
      <c r="P96" s="312" t="s">
        <v>442</v>
      </c>
      <c r="Q96" s="288"/>
      <c r="R96" s="115"/>
      <c r="S96" s="314" t="s">
        <v>16</v>
      </c>
      <c r="T96" s="315"/>
      <c r="U96" s="115"/>
      <c r="V96" s="185" t="s">
        <v>146</v>
      </c>
      <c r="W96" s="186"/>
      <c r="X96" s="115"/>
      <c r="Y96" s="110" t="s">
        <v>109</v>
      </c>
      <c r="Z96" s="251"/>
      <c r="AA96" s="148"/>
      <c r="AB96" s="146" t="str">
        <f>A96</f>
        <v>D4</v>
      </c>
      <c r="AC96" s="117" t="str">
        <f>J96</f>
        <v>糙米飯</v>
      </c>
      <c r="AD96" s="117" t="str">
        <f>J97&amp;" "&amp;J98&amp;" "&amp;J99&amp;" "&amp;J100&amp;" "&amp;J101&amp;" "&amp;J102</f>
        <v xml:space="preserve">米 糙米    </v>
      </c>
      <c r="AE96" s="117" t="str">
        <f>M96</f>
        <v>三杯麵腸</v>
      </c>
      <c r="AF96" s="117" t="str">
        <f>M97&amp;" "&amp;M98&amp;" "&amp;M99&amp;" "&amp;M100&amp;" "&amp;M101&amp;" "&amp;M102</f>
        <v xml:space="preserve">麵腸 杏鮑菇 九層塔 胡蘿蔔 薑 </v>
      </c>
      <c r="AG96" s="117" t="str">
        <f>P96</f>
        <v>蛋香時蔬</v>
      </c>
      <c r="AH96" s="117" t="str">
        <f>P97&amp;" "&amp;P98&amp;" "&amp;P99&amp;" "&amp;P100&amp;" "&amp;P101&amp;" "&amp;P102</f>
        <v xml:space="preserve">雞蛋 時蔬 乾香菇 薑  </v>
      </c>
      <c r="AI96" s="117" t="e">
        <f>#REF!</f>
        <v>#REF!</v>
      </c>
      <c r="AJ96" s="117" t="e">
        <f>#REF!&amp;" "&amp;#REF!&amp;" "&amp;#REF!&amp;" "&amp;#REF!&amp;" "&amp;#REF!&amp;" "&amp;#REF!</f>
        <v>#REF!</v>
      </c>
      <c r="AK96" s="117" t="str">
        <f t="shared" ref="AK96" si="198">S96</f>
        <v>時蔬</v>
      </c>
      <c r="AL96" s="117" t="str">
        <f t="shared" ref="AL96" si="199">S97&amp;" "&amp;S98&amp;" "&amp;S99&amp;" "&amp;S100&amp;" "&amp;S101&amp;" "&amp;S102</f>
        <v xml:space="preserve">蔬菜 薑    </v>
      </c>
      <c r="AM96" s="117" t="str">
        <f t="shared" ref="AM96" si="200">V96</f>
        <v>仙草甜湯</v>
      </c>
      <c r="AN96" s="117" t="str">
        <f t="shared" ref="AN96" si="201">V97&amp;" "&amp;V98&amp;" "&amp;V99&amp;" "&amp;V100&amp;" "&amp;V101&amp;" "&amp;V102</f>
        <v xml:space="preserve">仙草凍 紅砂糖 奶粉   </v>
      </c>
      <c r="AO96" s="117" t="str">
        <f>Y96</f>
        <v>點心</v>
      </c>
      <c r="AP96" s="117">
        <f>Z96</f>
        <v>0</v>
      </c>
      <c r="AQ96" s="118">
        <f t="shared" ref="AQ96" si="202">C96</f>
        <v>5.2</v>
      </c>
      <c r="AR96" s="118">
        <f t="shared" ref="AR96" si="203">D96</f>
        <v>2.1</v>
      </c>
      <c r="AS96" s="118">
        <f t="shared" ref="AS96" si="204">E96</f>
        <v>1.8</v>
      </c>
      <c r="AT96" s="118">
        <f t="shared" ref="AT96" si="205">F96</f>
        <v>0</v>
      </c>
      <c r="AU96" s="118">
        <f t="shared" ref="AU96" si="206">G96</f>
        <v>0</v>
      </c>
      <c r="AV96" s="118">
        <f t="shared" ref="AV96" si="207">H96</f>
        <v>2.4</v>
      </c>
      <c r="AW96" s="118">
        <f t="shared" ref="AW96" si="208">I96</f>
        <v>682.8</v>
      </c>
    </row>
    <row r="97" spans="1:49" s="83" customFormat="1" ht="15" customHeight="1">
      <c r="A97" s="95"/>
      <c r="B97" s="255"/>
      <c r="C97" s="256"/>
      <c r="D97" s="257"/>
      <c r="E97" s="257"/>
      <c r="F97" s="258"/>
      <c r="G97" s="258"/>
      <c r="H97" s="257"/>
      <c r="I97" s="259"/>
      <c r="J97" s="193" t="s">
        <v>174</v>
      </c>
      <c r="K97" s="193">
        <v>7</v>
      </c>
      <c r="L97" s="54" t="str">
        <f t="shared" ref="L97:L98" si="209">IF(K97,"公斤","")</f>
        <v>公斤</v>
      </c>
      <c r="M97" s="193" t="s">
        <v>349</v>
      </c>
      <c r="N97" s="193">
        <v>6</v>
      </c>
      <c r="O97" s="54" t="str">
        <f t="shared" ref="O97" si="210">IF(N97,"公斤","")</f>
        <v>公斤</v>
      </c>
      <c r="P97" s="192" t="s">
        <v>385</v>
      </c>
      <c r="Q97" s="192">
        <v>2.7</v>
      </c>
      <c r="R97" s="54" t="str">
        <f t="shared" ref="R97" si="211">IF(Q97,"公斤","")</f>
        <v>公斤</v>
      </c>
      <c r="S97" s="50" t="s">
        <v>14</v>
      </c>
      <c r="T97" s="50">
        <v>7</v>
      </c>
      <c r="U97" s="54" t="str">
        <f t="shared" ref="U97" si="212">IF(T97,"公斤","")</f>
        <v>公斤</v>
      </c>
      <c r="V97" s="156" t="s">
        <v>147</v>
      </c>
      <c r="W97" s="156">
        <v>6</v>
      </c>
      <c r="X97" s="54" t="str">
        <f t="shared" ref="X97" si="213">IF(W97,"公斤","")</f>
        <v>公斤</v>
      </c>
      <c r="Y97" s="70" t="s">
        <v>109</v>
      </c>
      <c r="Z97" s="249"/>
      <c r="AA97" s="148"/>
      <c r="AB97" s="151"/>
      <c r="AC97" s="120"/>
      <c r="AD97" s="117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74"/>
      <c r="AR97" s="74"/>
      <c r="AS97" s="74"/>
      <c r="AT97" s="74"/>
      <c r="AU97" s="74"/>
      <c r="AV97" s="74"/>
      <c r="AW97" s="74"/>
    </row>
    <row r="98" spans="1:49" s="83" customFormat="1" ht="15" customHeight="1">
      <c r="A98" s="95"/>
      <c r="C98" s="260"/>
      <c r="D98" s="261"/>
      <c r="E98" s="261"/>
      <c r="F98" s="262"/>
      <c r="G98" s="262"/>
      <c r="H98" s="261"/>
      <c r="I98" s="263"/>
      <c r="J98" s="193" t="s">
        <v>337</v>
      </c>
      <c r="K98" s="193">
        <v>3</v>
      </c>
      <c r="L98" s="54" t="str">
        <f t="shared" si="209"/>
        <v>公斤</v>
      </c>
      <c r="M98" s="193" t="s">
        <v>426</v>
      </c>
      <c r="N98" s="193">
        <v>3</v>
      </c>
      <c r="O98" s="54" t="str">
        <f t="shared" si="162"/>
        <v>公斤</v>
      </c>
      <c r="P98" s="192" t="s">
        <v>16</v>
      </c>
      <c r="Q98" s="192">
        <v>5</v>
      </c>
      <c r="R98" s="54" t="str">
        <f t="shared" si="163"/>
        <v>公斤</v>
      </c>
      <c r="S98" s="50" t="s">
        <v>17</v>
      </c>
      <c r="T98" s="50">
        <v>0.05</v>
      </c>
      <c r="U98" s="54" t="str">
        <f t="shared" si="164"/>
        <v>公斤</v>
      </c>
      <c r="V98" s="150" t="s">
        <v>132</v>
      </c>
      <c r="W98" s="156">
        <v>1</v>
      </c>
      <c r="X98" s="54" t="str">
        <f t="shared" si="165"/>
        <v>公斤</v>
      </c>
      <c r="Y98" s="70"/>
      <c r="Z98" s="249"/>
      <c r="AA98" s="148"/>
      <c r="AB98" s="151"/>
      <c r="AC98" s="120"/>
      <c r="AD98" s="117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74"/>
      <c r="AR98" s="74"/>
      <c r="AS98" s="74"/>
      <c r="AT98" s="74"/>
      <c r="AU98" s="74"/>
      <c r="AV98" s="74"/>
      <c r="AW98" s="74"/>
    </row>
    <row r="99" spans="1:49" s="83" customFormat="1" ht="15" customHeight="1">
      <c r="A99" s="95"/>
      <c r="B99" s="255"/>
      <c r="C99" s="256"/>
      <c r="D99" s="257"/>
      <c r="E99" s="257"/>
      <c r="F99" s="257"/>
      <c r="G99" s="257"/>
      <c r="H99" s="257"/>
      <c r="I99" s="259"/>
      <c r="J99" s="193"/>
      <c r="K99" s="193"/>
      <c r="L99" s="54" t="str">
        <f t="shared" si="161"/>
        <v/>
      </c>
      <c r="M99" s="193" t="s">
        <v>358</v>
      </c>
      <c r="N99" s="193">
        <v>0.2</v>
      </c>
      <c r="O99" s="54" t="str">
        <f t="shared" si="162"/>
        <v>公斤</v>
      </c>
      <c r="P99" s="192" t="s">
        <v>443</v>
      </c>
      <c r="Q99" s="192">
        <v>0.01</v>
      </c>
      <c r="R99" s="54" t="str">
        <f t="shared" si="163"/>
        <v>公斤</v>
      </c>
      <c r="S99" s="50"/>
      <c r="T99" s="50"/>
      <c r="U99" s="54" t="str">
        <f t="shared" si="164"/>
        <v/>
      </c>
      <c r="V99" s="217" t="s">
        <v>158</v>
      </c>
      <c r="W99" s="217">
        <v>1</v>
      </c>
      <c r="X99" s="54" t="str">
        <f t="shared" si="165"/>
        <v>公斤</v>
      </c>
      <c r="Y99" s="70"/>
      <c r="Z99" s="249"/>
      <c r="AA99" s="148"/>
      <c r="AB99" s="151"/>
      <c r="AC99" s="120"/>
      <c r="AD99" s="117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74"/>
      <c r="AR99" s="74"/>
      <c r="AS99" s="74"/>
      <c r="AT99" s="74"/>
      <c r="AU99" s="74"/>
      <c r="AV99" s="74"/>
      <c r="AW99" s="74"/>
    </row>
    <row r="100" spans="1:49" s="83" customFormat="1" ht="15" customHeight="1">
      <c r="A100" s="95"/>
      <c r="B100" s="255"/>
      <c r="C100" s="256"/>
      <c r="D100" s="257"/>
      <c r="E100" s="257"/>
      <c r="F100" s="257"/>
      <c r="G100" s="257"/>
      <c r="H100" s="257"/>
      <c r="I100" s="259"/>
      <c r="J100" s="193"/>
      <c r="K100" s="193"/>
      <c r="L100" s="54" t="str">
        <f t="shared" si="161"/>
        <v/>
      </c>
      <c r="M100" s="193" t="s">
        <v>353</v>
      </c>
      <c r="N100" s="193">
        <v>1</v>
      </c>
      <c r="O100" s="54" t="str">
        <f t="shared" si="162"/>
        <v>公斤</v>
      </c>
      <c r="P100" s="193" t="s">
        <v>17</v>
      </c>
      <c r="Q100" s="193">
        <v>0.05</v>
      </c>
      <c r="R100" s="54" t="str">
        <f t="shared" si="163"/>
        <v>公斤</v>
      </c>
      <c r="S100" s="50"/>
      <c r="T100" s="50"/>
      <c r="U100" s="54" t="str">
        <f t="shared" si="164"/>
        <v/>
      </c>
      <c r="V100" s="193"/>
      <c r="W100" s="193"/>
      <c r="X100" s="54" t="str">
        <f t="shared" si="165"/>
        <v/>
      </c>
      <c r="Y100" s="70"/>
      <c r="Z100" s="249"/>
      <c r="AA100" s="148"/>
      <c r="AB100" s="151"/>
      <c r="AC100" s="120"/>
      <c r="AD100" s="117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74"/>
      <c r="AR100" s="74"/>
      <c r="AS100" s="74"/>
      <c r="AT100" s="74"/>
      <c r="AU100" s="74"/>
      <c r="AV100" s="74"/>
      <c r="AW100" s="74"/>
    </row>
    <row r="101" spans="1:49" s="83" customFormat="1" ht="15" customHeight="1">
      <c r="A101" s="95"/>
      <c r="B101" s="255"/>
      <c r="C101" s="256"/>
      <c r="D101" s="257"/>
      <c r="E101" s="257"/>
      <c r="F101" s="257"/>
      <c r="G101" s="257"/>
      <c r="H101" s="257"/>
      <c r="I101" s="259"/>
      <c r="J101" s="193"/>
      <c r="K101" s="193"/>
      <c r="L101" s="54" t="str">
        <f t="shared" si="161"/>
        <v/>
      </c>
      <c r="M101" s="193" t="s">
        <v>17</v>
      </c>
      <c r="N101" s="193">
        <v>0.05</v>
      </c>
      <c r="O101" s="54" t="str">
        <f t="shared" si="162"/>
        <v>公斤</v>
      </c>
      <c r="P101" s="193"/>
      <c r="Q101" s="193"/>
      <c r="R101" s="54" t="str">
        <f t="shared" si="163"/>
        <v/>
      </c>
      <c r="S101" s="50"/>
      <c r="T101" s="50"/>
      <c r="U101" s="54" t="str">
        <f t="shared" si="164"/>
        <v/>
      </c>
      <c r="V101" s="193"/>
      <c r="W101" s="193"/>
      <c r="X101" s="54" t="str">
        <f t="shared" si="165"/>
        <v/>
      </c>
      <c r="Y101" s="70"/>
      <c r="Z101" s="249"/>
      <c r="AA101" s="148"/>
      <c r="AB101" s="151"/>
      <c r="AC101" s="120"/>
      <c r="AD101" s="117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74"/>
      <c r="AR101" s="74"/>
      <c r="AS101" s="74"/>
      <c r="AT101" s="74"/>
      <c r="AU101" s="74"/>
      <c r="AV101" s="74"/>
      <c r="AW101" s="74"/>
    </row>
    <row r="102" spans="1:49" s="83" customFormat="1" ht="15" customHeight="1" thickBot="1">
      <c r="A102" s="96"/>
      <c r="B102" s="264"/>
      <c r="C102" s="265"/>
      <c r="D102" s="266"/>
      <c r="E102" s="266"/>
      <c r="F102" s="266"/>
      <c r="G102" s="266"/>
      <c r="H102" s="266"/>
      <c r="I102" s="267"/>
      <c r="J102" s="194"/>
      <c r="K102" s="194"/>
      <c r="L102" s="54" t="str">
        <f t="shared" si="161"/>
        <v/>
      </c>
      <c r="M102" s="194"/>
      <c r="N102" s="194"/>
      <c r="O102" s="54" t="str">
        <f t="shared" si="162"/>
        <v/>
      </c>
      <c r="P102" s="194"/>
      <c r="Q102" s="194"/>
      <c r="R102" s="54" t="str">
        <f t="shared" si="163"/>
        <v/>
      </c>
      <c r="S102" s="119"/>
      <c r="T102" s="51"/>
      <c r="U102" s="54" t="str">
        <f t="shared" si="164"/>
        <v/>
      </c>
      <c r="V102" s="194"/>
      <c r="W102" s="194"/>
      <c r="X102" s="54" t="str">
        <f t="shared" si="165"/>
        <v/>
      </c>
      <c r="Y102" s="93"/>
      <c r="Z102" s="250"/>
      <c r="AA102" s="148"/>
      <c r="AB102" s="152"/>
      <c r="AC102" s="120"/>
      <c r="AD102" s="117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74"/>
      <c r="AR102" s="74"/>
      <c r="AS102" s="74"/>
      <c r="AT102" s="74"/>
      <c r="AU102" s="74"/>
      <c r="AV102" s="74"/>
      <c r="AW102" s="74"/>
    </row>
    <row r="103" spans="1:49" s="83" customFormat="1" ht="15" customHeight="1">
      <c r="A103" s="95" t="s">
        <v>117</v>
      </c>
      <c r="B103" s="255" t="s">
        <v>106</v>
      </c>
      <c r="C103" s="260">
        <v>5.4</v>
      </c>
      <c r="D103" s="261">
        <v>2</v>
      </c>
      <c r="E103" s="261">
        <v>1.5</v>
      </c>
      <c r="F103" s="262">
        <v>0</v>
      </c>
      <c r="G103" s="262">
        <v>0</v>
      </c>
      <c r="H103" s="261">
        <v>2.5</v>
      </c>
      <c r="I103" s="263">
        <v>691</v>
      </c>
      <c r="J103" s="229" t="s">
        <v>343</v>
      </c>
      <c r="K103" s="184"/>
      <c r="L103" s="115"/>
      <c r="M103" s="313" t="s">
        <v>427</v>
      </c>
      <c r="N103" s="288"/>
      <c r="O103" s="115"/>
      <c r="P103" s="313" t="s">
        <v>444</v>
      </c>
      <c r="Q103" s="288"/>
      <c r="R103" s="115"/>
      <c r="S103" s="314" t="s">
        <v>16</v>
      </c>
      <c r="T103" s="315"/>
      <c r="U103" s="115"/>
      <c r="V103" s="332" t="s">
        <v>466</v>
      </c>
      <c r="W103" s="288"/>
      <c r="X103" s="115"/>
      <c r="Y103" s="110" t="s">
        <v>109</v>
      </c>
      <c r="Z103" s="221" t="s">
        <v>329</v>
      </c>
      <c r="AA103" s="148"/>
      <c r="AB103" s="146" t="str">
        <f>A103</f>
        <v>D5</v>
      </c>
      <c r="AC103" s="117" t="str">
        <f>J103</f>
        <v>紫米飯</v>
      </c>
      <c r="AD103" s="117" t="str">
        <f>J104&amp;" "&amp;J105&amp;" "&amp;J106&amp;" "&amp;J107&amp;" "&amp;J108&amp;" "&amp;J109</f>
        <v xml:space="preserve">米 紫米飯    </v>
      </c>
      <c r="AE103" s="117" t="str">
        <f>M103</f>
        <v>洋芋豆干</v>
      </c>
      <c r="AF103" s="117" t="str">
        <f>M104&amp;" "&amp;M105&amp;" "&amp;M106&amp;" "&amp;M107&amp;" "&amp;M108&amp;" "&amp;M109</f>
        <v xml:space="preserve">豆干 馬鈴薯 胡蘿蔔 冷凍毛豆仁 薑 </v>
      </c>
      <c r="AG103" s="117" t="str">
        <f>P103</f>
        <v>紅仁炒蛋</v>
      </c>
      <c r="AH103" s="117" t="str">
        <f>P104&amp;" "&amp;P105&amp;" "&amp;P106&amp;" "&amp;P107&amp;" "&amp;P108&amp;" "&amp;P109</f>
        <v xml:space="preserve">雞蛋 胡蘿蔔 薑   </v>
      </c>
      <c r="AI103" s="117" t="e">
        <f>#REF!</f>
        <v>#REF!</v>
      </c>
      <c r="AJ103" s="117" t="e">
        <f>#REF!&amp;" "&amp;#REF!&amp;" "&amp;#REF!&amp;" "&amp;#REF!&amp;" "&amp;#REF!&amp;" "&amp;#REF!</f>
        <v>#REF!</v>
      </c>
      <c r="AK103" s="117" t="str">
        <f t="shared" ref="AK103" si="214">S103</f>
        <v>時蔬</v>
      </c>
      <c r="AL103" s="117" t="str">
        <f t="shared" ref="AL103" si="215">S104&amp;" "&amp;S105&amp;" "&amp;S106&amp;" "&amp;S107&amp;" "&amp;S108&amp;" "&amp;S109</f>
        <v xml:space="preserve">蔬菜 薑    </v>
      </c>
      <c r="AM103" s="117" t="str">
        <f t="shared" ref="AM103" si="216">V103</f>
        <v>味噌凍腐湯</v>
      </c>
      <c r="AN103" s="117" t="str">
        <f t="shared" ref="AN103" si="217">V104&amp;" "&amp;V105&amp;" "&amp;V106&amp;" "&amp;V107&amp;" "&amp;V108&amp;" "&amp;V109</f>
        <v xml:space="preserve">凍豆腐 味噌 時蔬   </v>
      </c>
      <c r="AO103" s="117" t="str">
        <f>Y103</f>
        <v>點心</v>
      </c>
      <c r="AP103" s="117" t="str">
        <f>Z103</f>
        <v>有機豆奶</v>
      </c>
      <c r="AQ103" s="118">
        <f t="shared" ref="AQ103" si="218">C103</f>
        <v>5.4</v>
      </c>
      <c r="AR103" s="118">
        <f t="shared" ref="AR103" si="219">D103</f>
        <v>2</v>
      </c>
      <c r="AS103" s="118">
        <f t="shared" ref="AS103" si="220">E103</f>
        <v>1.5</v>
      </c>
      <c r="AT103" s="118">
        <f t="shared" ref="AT103" si="221">F103</f>
        <v>0</v>
      </c>
      <c r="AU103" s="118">
        <f t="shared" ref="AU103" si="222">G103</f>
        <v>0</v>
      </c>
      <c r="AV103" s="118">
        <f t="shared" ref="AV103" si="223">H103</f>
        <v>2.5</v>
      </c>
      <c r="AW103" s="118">
        <f t="shared" ref="AW103" si="224">I103</f>
        <v>691</v>
      </c>
    </row>
    <row r="104" spans="1:49" s="83" customFormat="1" ht="15" customHeight="1">
      <c r="A104" s="95"/>
      <c r="B104" s="255"/>
      <c r="C104" s="256"/>
      <c r="D104" s="257"/>
      <c r="E104" s="257"/>
      <c r="F104" s="258"/>
      <c r="G104" s="258"/>
      <c r="H104" s="257"/>
      <c r="I104" s="259"/>
      <c r="J104" s="193" t="s">
        <v>174</v>
      </c>
      <c r="K104" s="193">
        <v>10</v>
      </c>
      <c r="L104" s="54" t="str">
        <f t="shared" ref="L104:L105" si="225">IF(K104,"公斤","")</f>
        <v>公斤</v>
      </c>
      <c r="M104" s="193" t="s">
        <v>369</v>
      </c>
      <c r="N104" s="193">
        <v>5.7</v>
      </c>
      <c r="O104" s="54" t="str">
        <f t="shared" ref="O104" si="226">IF(N104,"公斤","")</f>
        <v>公斤</v>
      </c>
      <c r="P104" s="193" t="s">
        <v>385</v>
      </c>
      <c r="Q104" s="193">
        <v>1.7</v>
      </c>
      <c r="R104" s="54" t="str">
        <f t="shared" ref="R104" si="227">IF(Q104,"公斤","")</f>
        <v>公斤</v>
      </c>
      <c r="S104" s="50" t="s">
        <v>14</v>
      </c>
      <c r="T104" s="50">
        <v>7</v>
      </c>
      <c r="U104" s="54" t="str">
        <f t="shared" ref="U104" si="228">IF(T104,"公斤","")</f>
        <v>公斤</v>
      </c>
      <c r="V104" s="345" t="s">
        <v>465</v>
      </c>
      <c r="W104" s="193">
        <v>2</v>
      </c>
      <c r="X104" s="54" t="str">
        <f t="shared" ref="X104" si="229">IF(W104,"公斤","")</f>
        <v>公斤</v>
      </c>
      <c r="Y104" s="70" t="s">
        <v>109</v>
      </c>
      <c r="Z104" s="219" t="s">
        <v>329</v>
      </c>
      <c r="AA104" s="148"/>
      <c r="AB104" s="151"/>
      <c r="AC104" s="120"/>
      <c r="AD104" s="117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74"/>
      <c r="AR104" s="74"/>
      <c r="AS104" s="74"/>
      <c r="AT104" s="74"/>
      <c r="AU104" s="74"/>
      <c r="AV104" s="74"/>
      <c r="AW104" s="74"/>
    </row>
    <row r="105" spans="1:49" s="83" customFormat="1" ht="15" customHeight="1">
      <c r="A105" s="95"/>
      <c r="C105" s="260"/>
      <c r="D105" s="261"/>
      <c r="E105" s="261"/>
      <c r="F105" s="262"/>
      <c r="G105" s="262"/>
      <c r="H105" s="261"/>
      <c r="I105" s="263"/>
      <c r="J105" s="193" t="s">
        <v>343</v>
      </c>
      <c r="K105" s="193">
        <v>0.4</v>
      </c>
      <c r="L105" s="54" t="str">
        <f t="shared" si="225"/>
        <v>公斤</v>
      </c>
      <c r="M105" s="193" t="s">
        <v>399</v>
      </c>
      <c r="N105" s="193">
        <v>3.5</v>
      </c>
      <c r="O105" s="54" t="str">
        <f t="shared" si="162"/>
        <v>公斤</v>
      </c>
      <c r="P105" s="193" t="s">
        <v>353</v>
      </c>
      <c r="Q105" s="193">
        <v>4.5</v>
      </c>
      <c r="R105" s="54" t="str">
        <f t="shared" si="163"/>
        <v>公斤</v>
      </c>
      <c r="S105" s="50" t="s">
        <v>17</v>
      </c>
      <c r="T105" s="50">
        <v>0.05</v>
      </c>
      <c r="U105" s="54" t="str">
        <f t="shared" si="164"/>
        <v>公斤</v>
      </c>
      <c r="V105" s="193" t="s">
        <v>411</v>
      </c>
      <c r="W105" s="193">
        <v>0.6</v>
      </c>
      <c r="X105" s="54" t="str">
        <f t="shared" si="165"/>
        <v>公斤</v>
      </c>
      <c r="Y105" s="70"/>
      <c r="Z105" s="249"/>
      <c r="AA105" s="148"/>
      <c r="AB105" s="151"/>
      <c r="AC105" s="120"/>
      <c r="AD105" s="117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74"/>
      <c r="AR105" s="74"/>
      <c r="AS105" s="74"/>
      <c r="AT105" s="74"/>
      <c r="AU105" s="74"/>
      <c r="AV105" s="74"/>
      <c r="AW105" s="74"/>
    </row>
    <row r="106" spans="1:49" s="83" customFormat="1" ht="15" customHeight="1">
      <c r="A106" s="95"/>
      <c r="B106" s="255"/>
      <c r="C106" s="256"/>
      <c r="D106" s="257"/>
      <c r="E106" s="257"/>
      <c r="F106" s="257"/>
      <c r="G106" s="257"/>
      <c r="H106" s="257"/>
      <c r="I106" s="259"/>
      <c r="J106" s="193"/>
      <c r="K106" s="193"/>
      <c r="L106" s="54" t="str">
        <f t="shared" si="161"/>
        <v/>
      </c>
      <c r="M106" s="193" t="s">
        <v>353</v>
      </c>
      <c r="N106" s="193">
        <v>0.5</v>
      </c>
      <c r="O106" s="54" t="str">
        <f t="shared" si="162"/>
        <v>公斤</v>
      </c>
      <c r="P106" s="193" t="s">
        <v>17</v>
      </c>
      <c r="Q106" s="193">
        <v>0.05</v>
      </c>
      <c r="R106" s="54" t="str">
        <f t="shared" si="163"/>
        <v>公斤</v>
      </c>
      <c r="S106" s="50"/>
      <c r="T106" s="50"/>
      <c r="U106" s="54" t="str">
        <f t="shared" si="164"/>
        <v/>
      </c>
      <c r="V106" s="193" t="s">
        <v>16</v>
      </c>
      <c r="W106" s="193">
        <v>2</v>
      </c>
      <c r="X106" s="54" t="str">
        <f t="shared" si="165"/>
        <v>公斤</v>
      </c>
      <c r="Y106" s="70"/>
      <c r="Z106" s="249"/>
      <c r="AA106" s="148"/>
      <c r="AB106" s="151"/>
      <c r="AC106" s="120"/>
      <c r="AD106" s="117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74"/>
      <c r="AR106" s="74"/>
      <c r="AS106" s="74"/>
      <c r="AT106" s="74"/>
      <c r="AU106" s="74"/>
      <c r="AV106" s="74"/>
      <c r="AW106" s="74"/>
    </row>
    <row r="107" spans="1:49" s="83" customFormat="1" ht="15" customHeight="1">
      <c r="A107" s="95"/>
      <c r="B107" s="255"/>
      <c r="C107" s="256"/>
      <c r="D107" s="257"/>
      <c r="E107" s="257"/>
      <c r="F107" s="257"/>
      <c r="G107" s="257"/>
      <c r="H107" s="257"/>
      <c r="I107" s="259"/>
      <c r="J107" s="193"/>
      <c r="K107" s="193"/>
      <c r="L107" s="54" t="str">
        <f t="shared" si="161"/>
        <v/>
      </c>
      <c r="M107" s="193" t="s">
        <v>354</v>
      </c>
      <c r="N107" s="193">
        <v>1</v>
      </c>
      <c r="O107" s="54" t="str">
        <f t="shared" si="162"/>
        <v>公斤</v>
      </c>
      <c r="P107" s="193"/>
      <c r="Q107" s="193"/>
      <c r="R107" s="54" t="str">
        <f t="shared" si="163"/>
        <v/>
      </c>
      <c r="S107" s="50"/>
      <c r="T107" s="50"/>
      <c r="U107" s="54" t="str">
        <f t="shared" si="164"/>
        <v/>
      </c>
      <c r="V107" s="193"/>
      <c r="W107" s="193"/>
      <c r="X107" s="54" t="str">
        <f t="shared" si="165"/>
        <v/>
      </c>
      <c r="Y107" s="70"/>
      <c r="Z107" s="249"/>
      <c r="AA107" s="148"/>
      <c r="AB107" s="151"/>
      <c r="AC107" s="120"/>
      <c r="AD107" s="117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74"/>
      <c r="AR107" s="74"/>
      <c r="AS107" s="74"/>
      <c r="AT107" s="74"/>
      <c r="AU107" s="74"/>
      <c r="AV107" s="74"/>
      <c r="AW107" s="74"/>
    </row>
    <row r="108" spans="1:49" s="83" customFormat="1" ht="15" customHeight="1">
      <c r="A108" s="95"/>
      <c r="B108" s="255"/>
      <c r="C108" s="256"/>
      <c r="D108" s="257"/>
      <c r="E108" s="257"/>
      <c r="F108" s="257"/>
      <c r="G108" s="257"/>
      <c r="H108" s="257"/>
      <c r="I108" s="259"/>
      <c r="J108" s="193"/>
      <c r="K108" s="193"/>
      <c r="L108" s="54" t="str">
        <f t="shared" si="161"/>
        <v/>
      </c>
      <c r="M108" s="193" t="s">
        <v>17</v>
      </c>
      <c r="N108" s="193">
        <v>0.05</v>
      </c>
      <c r="O108" s="54" t="str">
        <f t="shared" si="162"/>
        <v>公斤</v>
      </c>
      <c r="P108" s="193"/>
      <c r="Q108" s="193"/>
      <c r="R108" s="54" t="str">
        <f t="shared" si="163"/>
        <v/>
      </c>
      <c r="S108" s="50"/>
      <c r="T108" s="50"/>
      <c r="U108" s="54" t="str">
        <f t="shared" si="164"/>
        <v/>
      </c>
      <c r="V108" s="193"/>
      <c r="W108" s="193"/>
      <c r="X108" s="54" t="str">
        <f t="shared" si="165"/>
        <v/>
      </c>
      <c r="Y108" s="70"/>
      <c r="Z108" s="249"/>
      <c r="AA108" s="148"/>
      <c r="AB108" s="151"/>
      <c r="AC108" s="120"/>
      <c r="AD108" s="117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74"/>
      <c r="AR108" s="74"/>
      <c r="AS108" s="74"/>
      <c r="AT108" s="74"/>
      <c r="AU108" s="74"/>
      <c r="AV108" s="74"/>
      <c r="AW108" s="74"/>
    </row>
    <row r="109" spans="1:49" s="83" customFormat="1" ht="15" customHeight="1" thickBot="1">
      <c r="A109" s="96"/>
      <c r="B109" s="264"/>
      <c r="C109" s="265"/>
      <c r="D109" s="266"/>
      <c r="E109" s="266"/>
      <c r="F109" s="266"/>
      <c r="G109" s="266"/>
      <c r="H109" s="266"/>
      <c r="I109" s="267"/>
      <c r="J109" s="194"/>
      <c r="K109" s="194"/>
      <c r="L109" s="54" t="str">
        <f t="shared" si="161"/>
        <v/>
      </c>
      <c r="M109" s="194"/>
      <c r="N109" s="194"/>
      <c r="O109" s="54" t="str">
        <f t="shared" si="162"/>
        <v/>
      </c>
      <c r="P109" s="194"/>
      <c r="Q109" s="194"/>
      <c r="R109" s="54" t="str">
        <f t="shared" si="163"/>
        <v/>
      </c>
      <c r="S109" s="51"/>
      <c r="T109" s="51"/>
      <c r="U109" s="54" t="str">
        <f t="shared" si="164"/>
        <v/>
      </c>
      <c r="V109" s="194"/>
      <c r="W109" s="194"/>
      <c r="X109" s="54" t="str">
        <f t="shared" si="165"/>
        <v/>
      </c>
      <c r="Y109" s="93"/>
      <c r="Z109" s="250"/>
      <c r="AA109" s="148"/>
      <c r="AB109" s="152"/>
      <c r="AC109" s="120"/>
      <c r="AD109" s="117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74"/>
      <c r="AR109" s="74"/>
      <c r="AS109" s="74"/>
      <c r="AT109" s="74"/>
      <c r="AU109" s="74"/>
      <c r="AV109" s="74"/>
      <c r="AW109" s="74"/>
    </row>
    <row r="110" spans="1:49" s="83" customFormat="1" ht="15" customHeight="1">
      <c r="A110" s="95" t="s">
        <v>118</v>
      </c>
      <c r="B110" s="255" t="s">
        <v>106</v>
      </c>
      <c r="C110" s="260">
        <v>5</v>
      </c>
      <c r="D110" s="261">
        <v>2.4</v>
      </c>
      <c r="E110" s="261">
        <v>2</v>
      </c>
      <c r="F110" s="262">
        <v>0</v>
      </c>
      <c r="G110" s="262">
        <v>0</v>
      </c>
      <c r="H110" s="261">
        <v>2.8</v>
      </c>
      <c r="I110" s="263">
        <v>717</v>
      </c>
      <c r="J110" s="229" t="s">
        <v>335</v>
      </c>
      <c r="K110" s="184"/>
      <c r="L110" s="115"/>
      <c r="M110" s="313" t="s">
        <v>428</v>
      </c>
      <c r="N110" s="288"/>
      <c r="O110" s="115"/>
      <c r="P110" s="334" t="s">
        <v>281</v>
      </c>
      <c r="Q110" s="288"/>
      <c r="R110" s="115"/>
      <c r="S110" s="316" t="s">
        <v>16</v>
      </c>
      <c r="T110" s="317"/>
      <c r="U110" s="115"/>
      <c r="V110" s="313" t="s">
        <v>423</v>
      </c>
      <c r="W110" s="288"/>
      <c r="X110" s="115"/>
      <c r="Y110" s="110" t="s">
        <v>109</v>
      </c>
      <c r="Z110" s="251"/>
      <c r="AA110" s="148"/>
      <c r="AB110" s="146" t="str">
        <f>A110</f>
        <v>E1</v>
      </c>
      <c r="AC110" s="117" t="str">
        <f>J110</f>
        <v>白米飯</v>
      </c>
      <c r="AD110" s="117" t="str">
        <f>J111&amp;" "&amp;J112&amp;" "&amp;J113&amp;" "&amp;J114&amp;" "&amp;J115&amp;" "&amp;J116</f>
        <v xml:space="preserve">米     </v>
      </c>
      <c r="AE110" s="117" t="str">
        <f>M110</f>
        <v>茄汁麵腸</v>
      </c>
      <c r="AF110" s="117" t="str">
        <f>M111&amp;" "&amp;M112&amp;" "&amp;M113&amp;" "&amp;M114&amp;" "&amp;M115&amp;" "&amp;M116</f>
        <v xml:space="preserve">麵腸 甜椒(青皮) 胡蘿蔔 大番茄 薑 </v>
      </c>
      <c r="AG110" s="117" t="str">
        <f>P110</f>
        <v>海結豆干</v>
      </c>
      <c r="AH110" s="117" t="str">
        <f>P111&amp;" "&amp;P112&amp;" "&amp;P113&amp;" "&amp;P114&amp;" "&amp;P115&amp;" "&amp;P116</f>
        <v xml:space="preserve">乾海帶 豆干 薑   </v>
      </c>
      <c r="AI110" s="117" t="e">
        <f>#REF!</f>
        <v>#REF!</v>
      </c>
      <c r="AJ110" s="117" t="e">
        <f>#REF!&amp;" "&amp;#REF!&amp;" "&amp;#REF!&amp;" "&amp;#REF!&amp;" "&amp;#REF!&amp;" "&amp;#REF!</f>
        <v>#REF!</v>
      </c>
      <c r="AK110" s="117" t="str">
        <f t="shared" ref="AK110" si="230">S110</f>
        <v>時蔬</v>
      </c>
      <c r="AL110" s="117" t="str">
        <f t="shared" ref="AL110" si="231">S111&amp;" "&amp;S112&amp;" "&amp;S113&amp;" "&amp;S114&amp;" "&amp;S115&amp;" "&amp;S116</f>
        <v xml:space="preserve">蔬菜 薑    </v>
      </c>
      <c r="AM110" s="117" t="str">
        <f t="shared" ref="AM110" si="232">V110</f>
        <v>蘿蔔湯</v>
      </c>
      <c r="AN110" s="117" t="str">
        <f t="shared" ref="AN110" si="233">V111&amp;" "&amp;V112&amp;" "&amp;V113&amp;" "&amp;V114&amp;" "&amp;V115&amp;" "&amp;V116</f>
        <v xml:space="preserve">白蘿蔔 胡蘿蔔 薑 素羊肉  </v>
      </c>
      <c r="AO110" s="117" t="str">
        <f>Y110</f>
        <v>點心</v>
      </c>
      <c r="AP110" s="117">
        <f>Z110</f>
        <v>0</v>
      </c>
      <c r="AQ110" s="118">
        <f t="shared" ref="AQ110" si="234">C110</f>
        <v>5</v>
      </c>
      <c r="AR110" s="118">
        <f t="shared" ref="AR110" si="235">D110</f>
        <v>2.4</v>
      </c>
      <c r="AS110" s="118">
        <f t="shared" ref="AS110" si="236">E110</f>
        <v>2</v>
      </c>
      <c r="AT110" s="118">
        <f t="shared" ref="AT110" si="237">F110</f>
        <v>0</v>
      </c>
      <c r="AU110" s="118">
        <f t="shared" ref="AU110" si="238">G110</f>
        <v>0</v>
      </c>
      <c r="AV110" s="118">
        <f t="shared" ref="AV110" si="239">H110</f>
        <v>2.8</v>
      </c>
      <c r="AW110" s="118">
        <f t="shared" ref="AW110" si="240">I110</f>
        <v>717</v>
      </c>
    </row>
    <row r="111" spans="1:49" s="83" customFormat="1" ht="15" customHeight="1">
      <c r="A111" s="95"/>
      <c r="B111" s="255"/>
      <c r="C111" s="256"/>
      <c r="D111" s="257"/>
      <c r="E111" s="257"/>
      <c r="F111" s="258"/>
      <c r="G111" s="258"/>
      <c r="H111" s="257"/>
      <c r="I111" s="259"/>
      <c r="J111" s="193" t="s">
        <v>174</v>
      </c>
      <c r="K111" s="193">
        <v>10</v>
      </c>
      <c r="L111" s="54" t="str">
        <f t="shared" ref="L111:L112" si="241">IF(K111,"公斤","")</f>
        <v>公斤</v>
      </c>
      <c r="M111" s="193" t="s">
        <v>349</v>
      </c>
      <c r="N111" s="193">
        <v>5</v>
      </c>
      <c r="O111" s="54" t="str">
        <f t="shared" ref="O111" si="242">IF(N111,"公斤","")</f>
        <v>公斤</v>
      </c>
      <c r="P111" s="193" t="s">
        <v>445</v>
      </c>
      <c r="Q111" s="193">
        <v>1</v>
      </c>
      <c r="R111" s="54" t="str">
        <f t="shared" ref="R111" si="243">IF(Q111,"公斤","")</f>
        <v>公斤</v>
      </c>
      <c r="S111" s="50" t="s">
        <v>14</v>
      </c>
      <c r="T111" s="50">
        <v>7</v>
      </c>
      <c r="U111" s="54" t="str">
        <f t="shared" ref="U111" si="244">IF(T111,"公斤","")</f>
        <v>公斤</v>
      </c>
      <c r="V111" s="193" t="s">
        <v>381</v>
      </c>
      <c r="W111" s="193">
        <v>3.5</v>
      </c>
      <c r="X111" s="54" t="str">
        <f t="shared" ref="X111" si="245">IF(W111,"公斤","")</f>
        <v>公斤</v>
      </c>
      <c r="Y111" s="70" t="s">
        <v>109</v>
      </c>
      <c r="Z111" s="249"/>
      <c r="AA111" s="148"/>
      <c r="AB111" s="151"/>
      <c r="AC111" s="120"/>
      <c r="AD111" s="117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74"/>
      <c r="AR111" s="74"/>
      <c r="AS111" s="74"/>
      <c r="AT111" s="74"/>
      <c r="AU111" s="74"/>
      <c r="AV111" s="74"/>
      <c r="AW111" s="74"/>
    </row>
    <row r="112" spans="1:49" s="83" customFormat="1" ht="15" customHeight="1">
      <c r="A112" s="95"/>
      <c r="C112" s="260"/>
      <c r="D112" s="261"/>
      <c r="E112" s="261"/>
      <c r="F112" s="262"/>
      <c r="G112" s="262"/>
      <c r="H112" s="261"/>
      <c r="I112" s="263"/>
      <c r="J112" s="193"/>
      <c r="K112" s="193"/>
      <c r="L112" s="54" t="str">
        <f t="shared" si="241"/>
        <v/>
      </c>
      <c r="M112" s="193" t="s">
        <v>429</v>
      </c>
      <c r="N112" s="193">
        <v>1.5</v>
      </c>
      <c r="O112" s="54" t="str">
        <f t="shared" si="162"/>
        <v>公斤</v>
      </c>
      <c r="P112" s="193" t="s">
        <v>137</v>
      </c>
      <c r="Q112" s="193">
        <v>4</v>
      </c>
      <c r="R112" s="54" t="str">
        <f t="shared" si="163"/>
        <v>公斤</v>
      </c>
      <c r="S112" s="50" t="s">
        <v>17</v>
      </c>
      <c r="T112" s="50">
        <v>0.05</v>
      </c>
      <c r="U112" s="54" t="str">
        <f t="shared" si="164"/>
        <v>公斤</v>
      </c>
      <c r="V112" s="192" t="s">
        <v>353</v>
      </c>
      <c r="W112" s="192">
        <v>0.5</v>
      </c>
      <c r="X112" s="54" t="str">
        <f t="shared" si="165"/>
        <v>公斤</v>
      </c>
      <c r="Y112" s="70"/>
      <c r="Z112" s="249"/>
      <c r="AA112" s="148"/>
      <c r="AB112" s="151"/>
      <c r="AC112" s="120"/>
      <c r="AD112" s="117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74"/>
      <c r="AR112" s="74"/>
      <c r="AS112" s="74"/>
      <c r="AT112" s="74"/>
      <c r="AU112" s="74"/>
      <c r="AV112" s="74"/>
      <c r="AW112" s="74"/>
    </row>
    <row r="113" spans="1:49" s="83" customFormat="1" ht="15" customHeight="1">
      <c r="A113" s="95"/>
      <c r="B113" s="255"/>
      <c r="C113" s="256"/>
      <c r="D113" s="257"/>
      <c r="E113" s="257"/>
      <c r="F113" s="257"/>
      <c r="G113" s="257"/>
      <c r="H113" s="257"/>
      <c r="I113" s="259"/>
      <c r="J113" s="193"/>
      <c r="K113" s="193"/>
      <c r="L113" s="54" t="str">
        <f t="shared" si="161"/>
        <v/>
      </c>
      <c r="M113" s="193" t="s">
        <v>353</v>
      </c>
      <c r="N113" s="193">
        <v>0.5</v>
      </c>
      <c r="O113" s="54" t="str">
        <f t="shared" si="162"/>
        <v>公斤</v>
      </c>
      <c r="P113" s="193" t="s">
        <v>17</v>
      </c>
      <c r="Q113" s="193">
        <v>0.05</v>
      </c>
      <c r="R113" s="54" t="str">
        <f t="shared" si="163"/>
        <v>公斤</v>
      </c>
      <c r="S113" s="50"/>
      <c r="T113" s="50"/>
      <c r="U113" s="54" t="str">
        <f t="shared" si="164"/>
        <v/>
      </c>
      <c r="V113" s="193" t="s">
        <v>17</v>
      </c>
      <c r="W113" s="193">
        <v>0.05</v>
      </c>
      <c r="X113" s="54" t="str">
        <f t="shared" si="165"/>
        <v>公斤</v>
      </c>
      <c r="Y113" s="70"/>
      <c r="Z113" s="249"/>
      <c r="AA113" s="148"/>
      <c r="AB113" s="151"/>
      <c r="AC113" s="120"/>
      <c r="AD113" s="117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74"/>
      <c r="AR113" s="74"/>
      <c r="AS113" s="74"/>
      <c r="AT113" s="74"/>
      <c r="AU113" s="74"/>
      <c r="AV113" s="74"/>
      <c r="AW113" s="74"/>
    </row>
    <row r="114" spans="1:49" s="83" customFormat="1" ht="15" customHeight="1">
      <c r="A114" s="95"/>
      <c r="B114" s="255"/>
      <c r="C114" s="256"/>
      <c r="D114" s="257"/>
      <c r="E114" s="257"/>
      <c r="F114" s="257"/>
      <c r="G114" s="257"/>
      <c r="H114" s="257"/>
      <c r="I114" s="259"/>
      <c r="J114" s="193"/>
      <c r="K114" s="193"/>
      <c r="L114" s="54" t="str">
        <f t="shared" si="161"/>
        <v/>
      </c>
      <c r="M114" s="193" t="s">
        <v>400</v>
      </c>
      <c r="N114" s="193">
        <v>1</v>
      </c>
      <c r="O114" s="54" t="str">
        <f t="shared" si="162"/>
        <v>公斤</v>
      </c>
      <c r="P114" s="193"/>
      <c r="Q114" s="193"/>
      <c r="R114" s="54" t="str">
        <f t="shared" si="163"/>
        <v/>
      </c>
      <c r="S114" s="50"/>
      <c r="T114" s="50"/>
      <c r="U114" s="54" t="str">
        <f t="shared" si="164"/>
        <v/>
      </c>
      <c r="V114" s="193" t="s">
        <v>407</v>
      </c>
      <c r="W114" s="193">
        <v>0.5</v>
      </c>
      <c r="X114" s="54" t="str">
        <f t="shared" si="165"/>
        <v>公斤</v>
      </c>
      <c r="Y114" s="70"/>
      <c r="Z114" s="249"/>
      <c r="AA114" s="148"/>
      <c r="AB114" s="151"/>
      <c r="AC114" s="120"/>
      <c r="AD114" s="117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74"/>
      <c r="AR114" s="74"/>
      <c r="AS114" s="74"/>
      <c r="AT114" s="74"/>
      <c r="AU114" s="74"/>
      <c r="AV114" s="74"/>
      <c r="AW114" s="74"/>
    </row>
    <row r="115" spans="1:49" s="83" customFormat="1" ht="15" customHeight="1">
      <c r="A115" s="95"/>
      <c r="B115" s="255"/>
      <c r="C115" s="256"/>
      <c r="D115" s="257"/>
      <c r="E115" s="257"/>
      <c r="F115" s="257"/>
      <c r="G115" s="257"/>
      <c r="H115" s="257"/>
      <c r="I115" s="259"/>
      <c r="J115" s="193"/>
      <c r="K115" s="193"/>
      <c r="L115" s="54" t="str">
        <f t="shared" si="161"/>
        <v/>
      </c>
      <c r="M115" s="193" t="s">
        <v>17</v>
      </c>
      <c r="N115" s="193">
        <v>0.05</v>
      </c>
      <c r="O115" s="54" t="str">
        <f t="shared" si="162"/>
        <v>公斤</v>
      </c>
      <c r="P115" s="193"/>
      <c r="Q115" s="193"/>
      <c r="R115" s="54" t="str">
        <f t="shared" si="163"/>
        <v/>
      </c>
      <c r="S115" s="50"/>
      <c r="T115" s="50"/>
      <c r="U115" s="54" t="str">
        <f t="shared" si="164"/>
        <v/>
      </c>
      <c r="V115" s="193"/>
      <c r="W115" s="193"/>
      <c r="X115" s="54" t="str">
        <f t="shared" si="165"/>
        <v/>
      </c>
      <c r="Y115" s="70"/>
      <c r="Z115" s="249"/>
      <c r="AA115" s="148"/>
      <c r="AB115" s="151"/>
      <c r="AC115" s="120"/>
      <c r="AD115" s="117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74"/>
      <c r="AR115" s="74"/>
      <c r="AS115" s="74"/>
      <c r="AT115" s="74"/>
      <c r="AU115" s="74"/>
      <c r="AV115" s="74"/>
      <c r="AW115" s="74"/>
    </row>
    <row r="116" spans="1:49" s="83" customFormat="1" ht="15" customHeight="1" thickBot="1">
      <c r="A116" s="96"/>
      <c r="B116" s="264"/>
      <c r="C116" s="265"/>
      <c r="D116" s="266"/>
      <c r="E116" s="266"/>
      <c r="F116" s="266"/>
      <c r="G116" s="266"/>
      <c r="H116" s="266"/>
      <c r="I116" s="267"/>
      <c r="J116" s="194"/>
      <c r="K116" s="194"/>
      <c r="L116" s="54" t="str">
        <f t="shared" si="161"/>
        <v/>
      </c>
      <c r="M116" s="194"/>
      <c r="N116" s="194"/>
      <c r="O116" s="54" t="str">
        <f t="shared" si="162"/>
        <v/>
      </c>
      <c r="P116" s="194"/>
      <c r="Q116" s="194"/>
      <c r="R116" s="54" t="str">
        <f t="shared" si="163"/>
        <v/>
      </c>
      <c r="S116" s="135"/>
      <c r="T116" s="135"/>
      <c r="U116" s="54" t="str">
        <f t="shared" si="164"/>
        <v/>
      </c>
      <c r="V116" s="194"/>
      <c r="W116" s="194"/>
      <c r="X116" s="54" t="str">
        <f t="shared" si="165"/>
        <v/>
      </c>
      <c r="Y116" s="93"/>
      <c r="Z116" s="250"/>
      <c r="AA116" s="148"/>
      <c r="AB116" s="152"/>
      <c r="AC116" s="120"/>
      <c r="AD116" s="117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74"/>
      <c r="AR116" s="74"/>
      <c r="AS116" s="74"/>
      <c r="AT116" s="74"/>
      <c r="AU116" s="74"/>
      <c r="AV116" s="74"/>
      <c r="AW116" s="74"/>
    </row>
    <row r="117" spans="1:49" s="83" customFormat="1" ht="15" customHeight="1">
      <c r="A117" s="95" t="s">
        <v>119</v>
      </c>
      <c r="B117" s="255" t="s">
        <v>106</v>
      </c>
      <c r="C117" s="260">
        <v>5</v>
      </c>
      <c r="D117" s="261">
        <v>2.4</v>
      </c>
      <c r="E117" s="261">
        <v>1.7</v>
      </c>
      <c r="F117" s="262">
        <v>0</v>
      </c>
      <c r="G117" s="262">
        <v>0</v>
      </c>
      <c r="H117" s="261">
        <v>3</v>
      </c>
      <c r="I117" s="263">
        <v>725.3</v>
      </c>
      <c r="J117" s="231" t="s">
        <v>336</v>
      </c>
      <c r="K117" s="232"/>
      <c r="L117" s="115"/>
      <c r="M117" s="235" t="s">
        <v>430</v>
      </c>
      <c r="N117" s="232"/>
      <c r="O117" s="115"/>
      <c r="P117" s="235" t="s">
        <v>283</v>
      </c>
      <c r="Q117" s="232"/>
      <c r="R117" s="115"/>
      <c r="S117" s="314" t="s">
        <v>16</v>
      </c>
      <c r="T117" s="315"/>
      <c r="U117" s="115"/>
      <c r="V117" s="235" t="s">
        <v>449</v>
      </c>
      <c r="W117" s="232"/>
      <c r="X117" s="115"/>
      <c r="Y117" s="110" t="s">
        <v>109</v>
      </c>
      <c r="Z117" s="251"/>
      <c r="AA117" s="148"/>
      <c r="AB117" s="146" t="str">
        <f>A117</f>
        <v>E2</v>
      </c>
      <c r="AC117" s="117" t="str">
        <f>J117</f>
        <v>糙米飯</v>
      </c>
      <c r="AD117" s="117" t="str">
        <f>J118&amp;" "&amp;J119&amp;" "&amp;J120&amp;" "&amp;J121&amp;" "&amp;J122&amp;" "&amp;J123</f>
        <v xml:space="preserve">米 糙米    </v>
      </c>
      <c r="AE117" s="117" t="str">
        <f>M117</f>
        <v>奶香油豆腐</v>
      </c>
      <c r="AF117" s="117" t="str">
        <f>M118&amp;" "&amp;M119&amp;" "&amp;M120&amp;" "&amp;M121&amp;" "&amp;M122&amp;" "&amp;M123</f>
        <v xml:space="preserve">油豆腐 冷凍玉米筍 奶油(固態)   </v>
      </c>
      <c r="AG117" s="117" t="str">
        <f>P117</f>
        <v>刈薯炒蛋</v>
      </c>
      <c r="AH117" s="117" t="str">
        <f>P118&amp;" "&amp;P119&amp;" "&amp;P120&amp;" "&amp;P121&amp;" "&amp;P122&amp;" "&amp;P123</f>
        <v xml:space="preserve">刈薯 雞蛋 胡蘿蔔   </v>
      </c>
      <c r="AI117" s="117" t="e">
        <f>#REF!</f>
        <v>#REF!</v>
      </c>
      <c r="AJ117" s="117" t="e">
        <f>#REF!&amp;" "&amp;#REF!&amp;" "&amp;#REF!&amp;" "&amp;#REF!&amp;" "&amp;#REF!&amp;" "&amp;#REF!</f>
        <v>#REF!</v>
      </c>
      <c r="AK117" s="117" t="str">
        <f t="shared" ref="AK117" si="246">S117</f>
        <v>時蔬</v>
      </c>
      <c r="AL117" s="117" t="str">
        <f t="shared" ref="AL117" si="247">S118&amp;" "&amp;S119&amp;" "&amp;S120&amp;" "&amp;S121&amp;" "&amp;S122&amp;" "&amp;S123</f>
        <v xml:space="preserve">蔬菜 薑    </v>
      </c>
      <c r="AM117" s="117" t="str">
        <f t="shared" ref="AM117" si="248">V117</f>
        <v>紫菜素丸湯</v>
      </c>
      <c r="AN117" s="117" t="str">
        <f t="shared" ref="AN117" si="249">V118&amp;" "&amp;V119&amp;" "&amp;V120&amp;" "&amp;V121&amp;" "&amp;V122&amp;" "&amp;V123</f>
        <v xml:space="preserve">紫菜 素丸 薑   </v>
      </c>
      <c r="AO117" s="117" t="str">
        <f>Y117</f>
        <v>點心</v>
      </c>
      <c r="AP117" s="117">
        <f>Z117</f>
        <v>0</v>
      </c>
      <c r="AQ117" s="118">
        <f t="shared" ref="AQ117" si="250">C117</f>
        <v>5</v>
      </c>
      <c r="AR117" s="118">
        <f t="shared" ref="AR117" si="251">D117</f>
        <v>2.4</v>
      </c>
      <c r="AS117" s="118">
        <f t="shared" ref="AS117" si="252">E117</f>
        <v>1.7</v>
      </c>
      <c r="AT117" s="118">
        <f t="shared" ref="AT117" si="253">F117</f>
        <v>0</v>
      </c>
      <c r="AU117" s="118">
        <f t="shared" ref="AU117" si="254">G117</f>
        <v>0</v>
      </c>
      <c r="AV117" s="118">
        <f t="shared" ref="AV117" si="255">H117</f>
        <v>3</v>
      </c>
      <c r="AW117" s="118">
        <f t="shared" ref="AW117" si="256">I117</f>
        <v>725.3</v>
      </c>
    </row>
    <row r="118" spans="1:49" s="83" customFormat="1" ht="15" customHeight="1">
      <c r="A118" s="95"/>
      <c r="B118" s="255"/>
      <c r="C118" s="256"/>
      <c r="D118" s="257"/>
      <c r="E118" s="257"/>
      <c r="F118" s="258"/>
      <c r="G118" s="258"/>
      <c r="H118" s="257"/>
      <c r="I118" s="259"/>
      <c r="J118" s="193" t="s">
        <v>174</v>
      </c>
      <c r="K118" s="193">
        <v>7</v>
      </c>
      <c r="L118" s="54" t="str">
        <f t="shared" ref="L118:L119" si="257">IF(K118,"公斤","")</f>
        <v>公斤</v>
      </c>
      <c r="M118" s="236" t="s">
        <v>431</v>
      </c>
      <c r="N118" s="236">
        <v>6.5</v>
      </c>
      <c r="O118" s="54" t="str">
        <f t="shared" ref="O118" si="258">IF(N118,"公斤","")</f>
        <v>公斤</v>
      </c>
      <c r="P118" s="236" t="s">
        <v>284</v>
      </c>
      <c r="Q118" s="236">
        <v>4.5</v>
      </c>
      <c r="R118" s="54" t="str">
        <f t="shared" ref="R118" si="259">IF(Q118,"公斤","")</f>
        <v>公斤</v>
      </c>
      <c r="S118" s="50" t="s">
        <v>14</v>
      </c>
      <c r="T118" s="50">
        <v>7</v>
      </c>
      <c r="U118" s="54" t="str">
        <f t="shared" ref="U118" si="260">IF(T118,"公斤","")</f>
        <v>公斤</v>
      </c>
      <c r="V118" s="236" t="s">
        <v>319</v>
      </c>
      <c r="W118" s="236">
        <v>0.5</v>
      </c>
      <c r="X118" s="54" t="str">
        <f t="shared" ref="X118" si="261">IF(W118,"公斤","")</f>
        <v>公斤</v>
      </c>
      <c r="Y118" s="70" t="s">
        <v>109</v>
      </c>
      <c r="Z118" s="249"/>
      <c r="AA118" s="148"/>
      <c r="AB118" s="151"/>
      <c r="AC118" s="120"/>
      <c r="AD118" s="117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74"/>
      <c r="AR118" s="74"/>
      <c r="AS118" s="74"/>
      <c r="AT118" s="74"/>
      <c r="AU118" s="74"/>
      <c r="AV118" s="74"/>
      <c r="AW118" s="74"/>
    </row>
    <row r="119" spans="1:49" s="83" customFormat="1" ht="15" customHeight="1">
      <c r="A119" s="95"/>
      <c r="C119" s="260"/>
      <c r="D119" s="261"/>
      <c r="E119" s="261"/>
      <c r="F119" s="262"/>
      <c r="G119" s="262"/>
      <c r="H119" s="261"/>
      <c r="I119" s="263"/>
      <c r="J119" s="193" t="s">
        <v>337</v>
      </c>
      <c r="K119" s="193">
        <v>3</v>
      </c>
      <c r="L119" s="54" t="str">
        <f t="shared" si="257"/>
        <v>公斤</v>
      </c>
      <c r="M119" s="243" t="s">
        <v>461</v>
      </c>
      <c r="N119" s="236">
        <v>2.5</v>
      </c>
      <c r="O119" s="54" t="str">
        <f t="shared" si="162"/>
        <v>公斤</v>
      </c>
      <c r="P119" s="236" t="s">
        <v>252</v>
      </c>
      <c r="Q119" s="236">
        <v>3</v>
      </c>
      <c r="R119" s="54" t="str">
        <f t="shared" si="163"/>
        <v>公斤</v>
      </c>
      <c r="S119" s="50" t="s">
        <v>17</v>
      </c>
      <c r="T119" s="50">
        <v>0.05</v>
      </c>
      <c r="U119" s="54" t="str">
        <f t="shared" si="164"/>
        <v>公斤</v>
      </c>
      <c r="V119" s="236" t="s">
        <v>450</v>
      </c>
      <c r="W119" s="236">
        <v>3</v>
      </c>
      <c r="X119" s="54" t="str">
        <f t="shared" si="165"/>
        <v>公斤</v>
      </c>
      <c r="Y119" s="70"/>
      <c r="Z119" s="249"/>
      <c r="AA119" s="148"/>
      <c r="AB119" s="151"/>
      <c r="AC119" s="120"/>
      <c r="AD119" s="117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74"/>
      <c r="AR119" s="74"/>
      <c r="AS119" s="74"/>
      <c r="AT119" s="74"/>
      <c r="AU119" s="74"/>
      <c r="AV119" s="74"/>
      <c r="AW119" s="74"/>
    </row>
    <row r="120" spans="1:49" s="83" customFormat="1" ht="15" customHeight="1">
      <c r="A120" s="95"/>
      <c r="B120" s="255"/>
      <c r="C120" s="256"/>
      <c r="D120" s="257"/>
      <c r="E120" s="257"/>
      <c r="F120" s="257"/>
      <c r="G120" s="257"/>
      <c r="H120" s="257"/>
      <c r="I120" s="259"/>
      <c r="J120" s="193"/>
      <c r="K120" s="193"/>
      <c r="L120" s="54" t="str">
        <f t="shared" si="161"/>
        <v/>
      </c>
      <c r="M120" s="236" t="s">
        <v>235</v>
      </c>
      <c r="N120" s="236">
        <v>0.6</v>
      </c>
      <c r="O120" s="54" t="str">
        <f t="shared" si="162"/>
        <v>公斤</v>
      </c>
      <c r="P120" s="236" t="s">
        <v>201</v>
      </c>
      <c r="Q120" s="236">
        <v>1</v>
      </c>
      <c r="R120" s="54" t="str">
        <f t="shared" si="163"/>
        <v>公斤</v>
      </c>
      <c r="S120" s="50"/>
      <c r="T120" s="50"/>
      <c r="U120" s="54" t="str">
        <f t="shared" si="164"/>
        <v/>
      </c>
      <c r="V120" s="236" t="s">
        <v>267</v>
      </c>
      <c r="W120" s="236">
        <v>0.05</v>
      </c>
      <c r="X120" s="54" t="str">
        <f t="shared" si="165"/>
        <v>公斤</v>
      </c>
      <c r="Y120" s="70"/>
      <c r="Z120" s="249"/>
      <c r="AA120" s="148"/>
      <c r="AB120" s="151"/>
      <c r="AC120" s="120"/>
      <c r="AD120" s="117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74"/>
      <c r="AR120" s="74"/>
      <c r="AS120" s="74"/>
      <c r="AT120" s="74"/>
      <c r="AU120" s="74"/>
      <c r="AV120" s="74"/>
      <c r="AW120" s="74"/>
    </row>
    <row r="121" spans="1:49" s="83" customFormat="1" ht="15" customHeight="1">
      <c r="A121" s="95"/>
      <c r="B121" s="255"/>
      <c r="C121" s="256"/>
      <c r="D121" s="257"/>
      <c r="E121" s="257"/>
      <c r="F121" s="257"/>
      <c r="G121" s="257"/>
      <c r="H121" s="257"/>
      <c r="I121" s="259"/>
      <c r="J121" s="193"/>
      <c r="K121" s="193"/>
      <c r="L121" s="54" t="str">
        <f t="shared" si="161"/>
        <v/>
      </c>
      <c r="M121" s="236"/>
      <c r="N121" s="236"/>
      <c r="O121" s="54" t="str">
        <f t="shared" si="162"/>
        <v/>
      </c>
      <c r="P121" s="236"/>
      <c r="Q121" s="236"/>
      <c r="R121" s="54" t="str">
        <f t="shared" si="163"/>
        <v/>
      </c>
      <c r="S121" s="50"/>
      <c r="T121" s="50"/>
      <c r="U121" s="54" t="str">
        <f t="shared" si="164"/>
        <v/>
      </c>
      <c r="V121" s="236"/>
      <c r="W121" s="236"/>
      <c r="X121" s="54" t="str">
        <f t="shared" si="165"/>
        <v/>
      </c>
      <c r="Y121" s="70"/>
      <c r="Z121" s="249"/>
      <c r="AA121" s="148"/>
      <c r="AB121" s="151"/>
      <c r="AC121" s="120"/>
      <c r="AD121" s="117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74"/>
      <c r="AR121" s="74"/>
      <c r="AS121" s="74"/>
      <c r="AT121" s="74"/>
      <c r="AU121" s="74"/>
      <c r="AV121" s="74"/>
      <c r="AW121" s="74"/>
    </row>
    <row r="122" spans="1:49" s="83" customFormat="1" ht="15" customHeight="1">
      <c r="A122" s="95"/>
      <c r="B122" s="255"/>
      <c r="C122" s="256"/>
      <c r="D122" s="257"/>
      <c r="E122" s="257"/>
      <c r="F122" s="257"/>
      <c r="G122" s="257"/>
      <c r="H122" s="257"/>
      <c r="I122" s="259"/>
      <c r="J122" s="193"/>
      <c r="K122" s="193"/>
      <c r="L122" s="54" t="str">
        <f t="shared" si="161"/>
        <v/>
      </c>
      <c r="M122" s="236"/>
      <c r="N122" s="236"/>
      <c r="O122" s="54" t="str">
        <f t="shared" si="162"/>
        <v/>
      </c>
      <c r="P122" s="236"/>
      <c r="Q122" s="236"/>
      <c r="R122" s="54" t="str">
        <f t="shared" si="163"/>
        <v/>
      </c>
      <c r="S122" s="50"/>
      <c r="T122" s="50"/>
      <c r="U122" s="54" t="str">
        <f t="shared" si="164"/>
        <v/>
      </c>
      <c r="V122" s="236"/>
      <c r="W122" s="236"/>
      <c r="X122" s="54" t="str">
        <f t="shared" si="165"/>
        <v/>
      </c>
      <c r="Y122" s="70"/>
      <c r="Z122" s="249"/>
      <c r="AA122" s="148"/>
      <c r="AB122" s="151"/>
      <c r="AC122" s="120"/>
      <c r="AD122" s="117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74"/>
      <c r="AR122" s="74"/>
      <c r="AS122" s="74"/>
      <c r="AT122" s="74"/>
      <c r="AU122" s="74"/>
      <c r="AV122" s="74"/>
      <c r="AW122" s="74"/>
    </row>
    <row r="123" spans="1:49" s="83" customFormat="1" ht="15" customHeight="1" thickBot="1">
      <c r="A123" s="96"/>
      <c r="B123" s="264"/>
      <c r="C123" s="265"/>
      <c r="D123" s="266"/>
      <c r="E123" s="266"/>
      <c r="F123" s="266"/>
      <c r="G123" s="266"/>
      <c r="H123" s="266"/>
      <c r="I123" s="267"/>
      <c r="J123" s="194"/>
      <c r="K123" s="194"/>
      <c r="L123" s="54" t="str">
        <f t="shared" si="161"/>
        <v/>
      </c>
      <c r="M123" s="238"/>
      <c r="N123" s="238"/>
      <c r="O123" s="54" t="str">
        <f t="shared" si="162"/>
        <v/>
      </c>
      <c r="P123" s="238"/>
      <c r="Q123" s="238"/>
      <c r="R123" s="54" t="str">
        <f t="shared" si="163"/>
        <v/>
      </c>
      <c r="S123" s="51"/>
      <c r="T123" s="51"/>
      <c r="U123" s="54" t="str">
        <f t="shared" si="164"/>
        <v/>
      </c>
      <c r="V123" s="238"/>
      <c r="W123" s="238"/>
      <c r="X123" s="54" t="str">
        <f t="shared" si="165"/>
        <v/>
      </c>
      <c r="Y123" s="93"/>
      <c r="Z123" s="250"/>
      <c r="AA123" s="148"/>
      <c r="AB123" s="152"/>
      <c r="AC123" s="120"/>
      <c r="AD123" s="117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74"/>
      <c r="AR123" s="74"/>
      <c r="AS123" s="74"/>
      <c r="AT123" s="74"/>
      <c r="AU123" s="74"/>
      <c r="AV123" s="74"/>
      <c r="AW123" s="74"/>
    </row>
    <row r="124" spans="1:49" s="83" customFormat="1" ht="15" customHeight="1">
      <c r="A124" s="95" t="s">
        <v>120</v>
      </c>
      <c r="B124" s="255" t="s">
        <v>106</v>
      </c>
      <c r="C124" s="260">
        <v>5</v>
      </c>
      <c r="D124" s="261">
        <v>2</v>
      </c>
      <c r="E124" s="261">
        <v>1.5</v>
      </c>
      <c r="F124" s="262">
        <v>0</v>
      </c>
      <c r="G124" s="262">
        <v>0</v>
      </c>
      <c r="H124" s="261">
        <v>2.5</v>
      </c>
      <c r="I124" s="263">
        <v>661.2</v>
      </c>
      <c r="J124" s="233" t="s">
        <v>344</v>
      </c>
      <c r="K124" s="232"/>
      <c r="L124" s="115"/>
      <c r="M124" s="235" t="s">
        <v>432</v>
      </c>
      <c r="N124" s="232"/>
      <c r="O124" s="115"/>
      <c r="P124" s="235" t="s">
        <v>285</v>
      </c>
      <c r="Q124" s="232"/>
      <c r="R124" s="115"/>
      <c r="S124" s="314" t="s">
        <v>16</v>
      </c>
      <c r="T124" s="315"/>
      <c r="U124" s="115"/>
      <c r="V124" s="233" t="s">
        <v>451</v>
      </c>
      <c r="W124" s="232"/>
      <c r="X124" s="115"/>
      <c r="Y124" s="110" t="s">
        <v>109</v>
      </c>
      <c r="Z124" s="221"/>
      <c r="AA124" s="148"/>
      <c r="AB124" s="146" t="str">
        <f>A124</f>
        <v>E3</v>
      </c>
      <c r="AC124" s="117" t="str">
        <f>J124</f>
        <v>刈包特餐</v>
      </c>
      <c r="AD124" s="117" t="str">
        <f>J125&amp;" "&amp;J126&amp;" "&amp;J127&amp;" "&amp;J128&amp;" "&amp;J129&amp;" "&amp;J130</f>
        <v xml:space="preserve">刈包     </v>
      </c>
      <c r="AE124" s="117" t="str">
        <f>M124</f>
        <v>香滷素排</v>
      </c>
      <c r="AF124" s="117" t="str">
        <f>M125&amp;" "&amp;M126&amp;" "&amp;M127&amp;" "&amp;M128&amp;" "&amp;M129&amp;" "&amp;M130</f>
        <v xml:space="preserve">素排 大蒜    </v>
      </c>
      <c r="AG124" s="117" t="str">
        <f>P124</f>
        <v>刈包配料</v>
      </c>
      <c r="AH124" s="117" t="str">
        <f>P125&amp;" "&amp;P126&amp;" "&amp;P127&amp;" "&amp;P128&amp;" "&amp;P129&amp;" "&amp;P130</f>
        <v xml:space="preserve">麵腸 酸菜 胡蘿蔔   </v>
      </c>
      <c r="AI124" s="117" t="e">
        <f>#REF!</f>
        <v>#REF!</v>
      </c>
      <c r="AJ124" s="117" t="e">
        <f>#REF!&amp;" "&amp;#REF!&amp;" "&amp;#REF!&amp;" "&amp;#REF!&amp;" "&amp;#REF!&amp;" "&amp;#REF!</f>
        <v>#REF!</v>
      </c>
      <c r="AK124" s="117" t="str">
        <f t="shared" ref="AK124" si="262">S124</f>
        <v>時蔬</v>
      </c>
      <c r="AL124" s="117" t="str">
        <f t="shared" ref="AL124" si="263">S125&amp;" "&amp;S126&amp;" "&amp;S127&amp;" "&amp;S128&amp;" "&amp;S129&amp;" "&amp;S130</f>
        <v xml:space="preserve">蔬菜 薑    </v>
      </c>
      <c r="AM124" s="117" t="str">
        <f t="shared" ref="AM124" si="264">V124</f>
        <v>麵線糊</v>
      </c>
      <c r="AN124" s="117" t="str">
        <f t="shared" ref="AN124" si="265">V125&amp;" "&amp;V126&amp;" "&amp;V127&amp;" "&amp;V128&amp;" "&amp;V129&amp;" "&amp;V130</f>
        <v>麵線 素肉 脆筍 胡蘿蔔 乾木耳 刈薯</v>
      </c>
      <c r="AO124" s="117" t="str">
        <f>Y124</f>
        <v>點心</v>
      </c>
      <c r="AP124" s="117">
        <f>Z124</f>
        <v>0</v>
      </c>
      <c r="AQ124" s="118">
        <f t="shared" ref="AQ124" si="266">C124</f>
        <v>5</v>
      </c>
      <c r="AR124" s="118">
        <f t="shared" ref="AR124" si="267">D124</f>
        <v>2</v>
      </c>
      <c r="AS124" s="118">
        <f t="shared" ref="AS124" si="268">E124</f>
        <v>1.5</v>
      </c>
      <c r="AT124" s="118">
        <f t="shared" ref="AT124" si="269">F124</f>
        <v>0</v>
      </c>
      <c r="AU124" s="118">
        <f t="shared" ref="AU124" si="270">G124</f>
        <v>0</v>
      </c>
      <c r="AV124" s="118">
        <f t="shared" ref="AV124" si="271">H124</f>
        <v>2.5</v>
      </c>
      <c r="AW124" s="118">
        <f t="shared" ref="AW124" si="272">I124</f>
        <v>661.2</v>
      </c>
    </row>
    <row r="125" spans="1:49" s="83" customFormat="1" ht="15" customHeight="1">
      <c r="A125" s="95"/>
      <c r="B125" s="255"/>
      <c r="C125" s="256"/>
      <c r="D125" s="257"/>
      <c r="E125" s="257"/>
      <c r="F125" s="258"/>
      <c r="G125" s="258"/>
      <c r="H125" s="257"/>
      <c r="I125" s="259"/>
      <c r="J125" s="192" t="s">
        <v>345</v>
      </c>
      <c r="K125" s="192">
        <v>4</v>
      </c>
      <c r="L125" s="54" t="str">
        <f t="shared" ref="L125:L126" si="273">IF(K125,"公斤","")</f>
        <v>公斤</v>
      </c>
      <c r="M125" s="236" t="s">
        <v>433</v>
      </c>
      <c r="N125" s="236">
        <v>6</v>
      </c>
      <c r="O125" s="54" t="str">
        <f t="shared" ref="O125" si="274">IF(N125,"公斤","")</f>
        <v>公斤</v>
      </c>
      <c r="P125" s="236" t="s">
        <v>395</v>
      </c>
      <c r="Q125" s="236">
        <v>2.5</v>
      </c>
      <c r="R125" s="54" t="str">
        <f t="shared" ref="R125" si="275">IF(Q125,"公斤","")</f>
        <v>公斤</v>
      </c>
      <c r="S125" s="50" t="s">
        <v>14</v>
      </c>
      <c r="T125" s="50">
        <v>7</v>
      </c>
      <c r="U125" s="54" t="str">
        <f t="shared" ref="U125" si="276">IF(T125,"公斤","")</f>
        <v>公斤</v>
      </c>
      <c r="V125" s="192" t="s">
        <v>452</v>
      </c>
      <c r="W125" s="192">
        <v>6</v>
      </c>
      <c r="X125" s="54" t="str">
        <f t="shared" ref="X125" si="277">IF(W125,"公斤","")</f>
        <v>公斤</v>
      </c>
      <c r="Y125" s="70" t="s">
        <v>109</v>
      </c>
      <c r="Z125" s="219"/>
      <c r="AA125" s="148"/>
      <c r="AB125" s="151"/>
      <c r="AC125" s="120"/>
      <c r="AD125" s="117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74"/>
      <c r="AR125" s="74"/>
      <c r="AS125" s="74"/>
      <c r="AT125" s="74"/>
      <c r="AU125" s="74"/>
      <c r="AV125" s="74"/>
      <c r="AW125" s="74"/>
    </row>
    <row r="126" spans="1:49" s="83" customFormat="1" ht="15" customHeight="1">
      <c r="A126" s="95"/>
      <c r="C126" s="260"/>
      <c r="D126" s="261"/>
      <c r="E126" s="261"/>
      <c r="F126" s="262"/>
      <c r="G126" s="262"/>
      <c r="H126" s="261"/>
      <c r="I126" s="263"/>
      <c r="J126" s="192"/>
      <c r="K126" s="192"/>
      <c r="L126" s="54" t="str">
        <f t="shared" si="273"/>
        <v/>
      </c>
      <c r="M126" s="236" t="s">
        <v>111</v>
      </c>
      <c r="N126" s="236">
        <v>0.05</v>
      </c>
      <c r="O126" s="54" t="str">
        <f t="shared" si="162"/>
        <v>公斤</v>
      </c>
      <c r="P126" s="236" t="s">
        <v>446</v>
      </c>
      <c r="Q126" s="236">
        <v>3.5</v>
      </c>
      <c r="R126" s="54" t="str">
        <f t="shared" si="163"/>
        <v>公斤</v>
      </c>
      <c r="S126" s="50" t="s">
        <v>17</v>
      </c>
      <c r="T126" s="50">
        <v>0.05</v>
      </c>
      <c r="U126" s="54" t="str">
        <f t="shared" si="164"/>
        <v>公斤</v>
      </c>
      <c r="V126" s="192" t="s">
        <v>453</v>
      </c>
      <c r="W126" s="192">
        <v>0.4</v>
      </c>
      <c r="X126" s="54" t="str">
        <f t="shared" si="165"/>
        <v>公斤</v>
      </c>
      <c r="Y126" s="70"/>
      <c r="Z126" s="249"/>
      <c r="AA126" s="148"/>
      <c r="AB126" s="151"/>
      <c r="AC126" s="120"/>
      <c r="AD126" s="117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74"/>
      <c r="AR126" s="74"/>
      <c r="AS126" s="74"/>
      <c r="AT126" s="74"/>
      <c r="AU126" s="74"/>
      <c r="AV126" s="74"/>
      <c r="AW126" s="74"/>
    </row>
    <row r="127" spans="1:49" s="83" customFormat="1" ht="15" customHeight="1">
      <c r="A127" s="95"/>
      <c r="B127" s="255"/>
      <c r="C127" s="256"/>
      <c r="D127" s="257"/>
      <c r="E127" s="257"/>
      <c r="F127" s="257"/>
      <c r="G127" s="257"/>
      <c r="H127" s="257"/>
      <c r="I127" s="259"/>
      <c r="J127" s="192"/>
      <c r="K127" s="192"/>
      <c r="L127" s="54" t="str">
        <f t="shared" si="161"/>
        <v/>
      </c>
      <c r="M127" s="236"/>
      <c r="N127" s="236"/>
      <c r="O127" s="54" t="str">
        <f t="shared" si="162"/>
        <v/>
      </c>
      <c r="P127" s="236" t="s">
        <v>201</v>
      </c>
      <c r="Q127" s="236">
        <v>0.5</v>
      </c>
      <c r="R127" s="54" t="str">
        <f t="shared" si="163"/>
        <v>公斤</v>
      </c>
      <c r="S127" s="50"/>
      <c r="T127" s="50"/>
      <c r="U127" s="54" t="str">
        <f t="shared" si="164"/>
        <v/>
      </c>
      <c r="V127" s="192" t="s">
        <v>405</v>
      </c>
      <c r="W127" s="192">
        <v>1.5</v>
      </c>
      <c r="X127" s="54" t="str">
        <f t="shared" si="165"/>
        <v>公斤</v>
      </c>
      <c r="Y127" s="70"/>
      <c r="Z127" s="249"/>
      <c r="AA127" s="148"/>
      <c r="AB127" s="151"/>
      <c r="AC127" s="120"/>
      <c r="AD127" s="117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74"/>
      <c r="AR127" s="74"/>
      <c r="AS127" s="74"/>
      <c r="AT127" s="74"/>
      <c r="AU127" s="74"/>
      <c r="AV127" s="74"/>
      <c r="AW127" s="74"/>
    </row>
    <row r="128" spans="1:49" s="83" customFormat="1" ht="15" customHeight="1">
      <c r="A128" s="95"/>
      <c r="B128" s="255"/>
      <c r="C128" s="256"/>
      <c r="D128" s="257"/>
      <c r="E128" s="257"/>
      <c r="F128" s="257"/>
      <c r="G128" s="257"/>
      <c r="H128" s="257"/>
      <c r="I128" s="259"/>
      <c r="J128" s="192"/>
      <c r="K128" s="192"/>
      <c r="L128" s="54" t="str">
        <f t="shared" si="161"/>
        <v/>
      </c>
      <c r="M128" s="236"/>
      <c r="N128" s="236"/>
      <c r="O128" s="54" t="str">
        <f t="shared" si="162"/>
        <v/>
      </c>
      <c r="P128" s="237"/>
      <c r="Q128" s="237"/>
      <c r="R128" s="54" t="str">
        <f t="shared" si="163"/>
        <v/>
      </c>
      <c r="S128" s="50"/>
      <c r="T128" s="50"/>
      <c r="U128" s="54" t="str">
        <f t="shared" si="164"/>
        <v/>
      </c>
      <c r="V128" s="192" t="s">
        <v>353</v>
      </c>
      <c r="W128" s="192">
        <v>1</v>
      </c>
      <c r="X128" s="54" t="str">
        <f t="shared" si="165"/>
        <v>公斤</v>
      </c>
      <c r="Y128" s="70"/>
      <c r="Z128" s="249"/>
      <c r="AA128" s="148"/>
      <c r="AB128" s="151"/>
      <c r="AC128" s="120"/>
      <c r="AD128" s="117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74"/>
      <c r="AR128" s="74"/>
      <c r="AS128" s="74"/>
      <c r="AT128" s="74"/>
      <c r="AU128" s="74"/>
      <c r="AV128" s="74"/>
      <c r="AW128" s="74"/>
    </row>
    <row r="129" spans="1:49" s="83" customFormat="1" ht="15" customHeight="1">
      <c r="A129" s="95"/>
      <c r="B129" s="255"/>
      <c r="C129" s="256"/>
      <c r="D129" s="257"/>
      <c r="E129" s="257"/>
      <c r="F129" s="257"/>
      <c r="G129" s="257"/>
      <c r="H129" s="257"/>
      <c r="I129" s="259"/>
      <c r="J129" s="192"/>
      <c r="K129" s="192"/>
      <c r="L129" s="54" t="str">
        <f t="shared" si="161"/>
        <v/>
      </c>
      <c r="M129" s="236"/>
      <c r="N129" s="236"/>
      <c r="O129" s="54" t="str">
        <f t="shared" si="162"/>
        <v/>
      </c>
      <c r="P129" s="236"/>
      <c r="Q129" s="236"/>
      <c r="R129" s="54" t="str">
        <f t="shared" si="163"/>
        <v/>
      </c>
      <c r="S129" s="50"/>
      <c r="T129" s="50"/>
      <c r="U129" s="54" t="str">
        <f t="shared" si="164"/>
        <v/>
      </c>
      <c r="V129" s="192" t="s">
        <v>393</v>
      </c>
      <c r="W129" s="192">
        <v>0.02</v>
      </c>
      <c r="X129" s="54" t="str">
        <f t="shared" si="165"/>
        <v>公斤</v>
      </c>
      <c r="Y129" s="70"/>
      <c r="Z129" s="249"/>
      <c r="AA129" s="148"/>
      <c r="AB129" s="151"/>
      <c r="AC129" s="120"/>
      <c r="AD129" s="117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74"/>
      <c r="AR129" s="74"/>
      <c r="AS129" s="74"/>
      <c r="AT129" s="74"/>
      <c r="AU129" s="74"/>
      <c r="AV129" s="74"/>
      <c r="AW129" s="74"/>
    </row>
    <row r="130" spans="1:49" s="83" customFormat="1" ht="15" customHeight="1" thickBot="1">
      <c r="A130" s="96"/>
      <c r="B130" s="264"/>
      <c r="C130" s="265"/>
      <c r="D130" s="266"/>
      <c r="E130" s="266"/>
      <c r="F130" s="266"/>
      <c r="G130" s="266"/>
      <c r="H130" s="266"/>
      <c r="I130" s="267"/>
      <c r="J130" s="194"/>
      <c r="K130" s="194"/>
      <c r="L130" s="54" t="str">
        <f t="shared" si="161"/>
        <v/>
      </c>
      <c r="M130" s="238"/>
      <c r="N130" s="238"/>
      <c r="O130" s="54" t="str">
        <f t="shared" si="162"/>
        <v/>
      </c>
      <c r="P130" s="238"/>
      <c r="Q130" s="238"/>
      <c r="R130" s="54" t="str">
        <f t="shared" si="163"/>
        <v/>
      </c>
      <c r="S130" s="51"/>
      <c r="T130" s="51"/>
      <c r="U130" s="54" t="str">
        <f t="shared" si="164"/>
        <v/>
      </c>
      <c r="V130" s="194" t="s">
        <v>135</v>
      </c>
      <c r="W130" s="194">
        <v>1.5</v>
      </c>
      <c r="X130" s="54" t="str">
        <f t="shared" si="165"/>
        <v>公斤</v>
      </c>
      <c r="Y130" s="93"/>
      <c r="Z130" s="250"/>
      <c r="AA130" s="148"/>
      <c r="AB130" s="152"/>
      <c r="AC130" s="120"/>
      <c r="AD130" s="117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74"/>
      <c r="AR130" s="74"/>
      <c r="AS130" s="74"/>
      <c r="AT130" s="74"/>
      <c r="AU130" s="74"/>
      <c r="AV130" s="74"/>
      <c r="AW130" s="74"/>
    </row>
    <row r="131" spans="1:49" s="83" customFormat="1" ht="15" customHeight="1">
      <c r="A131" s="95" t="s">
        <v>121</v>
      </c>
      <c r="B131" s="255" t="s">
        <v>106</v>
      </c>
      <c r="C131" s="260">
        <v>5.4</v>
      </c>
      <c r="D131" s="261">
        <v>2.1</v>
      </c>
      <c r="E131" s="261">
        <v>1.5</v>
      </c>
      <c r="F131" s="262">
        <v>0</v>
      </c>
      <c r="G131" s="262">
        <v>0</v>
      </c>
      <c r="H131" s="261">
        <v>2.7</v>
      </c>
      <c r="I131" s="263">
        <v>715.6</v>
      </c>
      <c r="J131" s="231" t="s">
        <v>336</v>
      </c>
      <c r="K131" s="232"/>
      <c r="L131" s="115"/>
      <c r="M131" s="235" t="s">
        <v>434</v>
      </c>
      <c r="N131" s="232"/>
      <c r="O131" s="115"/>
      <c r="P131" s="242" t="s">
        <v>464</v>
      </c>
      <c r="Q131" s="232"/>
      <c r="R131" s="115"/>
      <c r="S131" s="314" t="s">
        <v>16</v>
      </c>
      <c r="T131" s="315"/>
      <c r="U131" s="115"/>
      <c r="V131" s="185" t="s">
        <v>323</v>
      </c>
      <c r="W131" s="186"/>
      <c r="X131" s="115"/>
      <c r="Y131" s="110" t="s">
        <v>109</v>
      </c>
      <c r="Z131" s="251"/>
      <c r="AA131" s="148"/>
      <c r="AB131" s="146" t="str">
        <f>A131</f>
        <v>E4</v>
      </c>
      <c r="AC131" s="117" t="str">
        <f>J131</f>
        <v>糙米飯</v>
      </c>
      <c r="AD131" s="117" t="str">
        <f>J132&amp;" "&amp;J133&amp;" "&amp;J134&amp;" "&amp;J135&amp;" "&amp;J136&amp;" "&amp;J137</f>
        <v xml:space="preserve">米 糙米    </v>
      </c>
      <c r="AE131" s="117" t="str">
        <f>M131</f>
        <v>照燒麵輪</v>
      </c>
      <c r="AF131" s="117" t="str">
        <f>M132&amp;" "&amp;M133&amp;" "&amp;M134&amp;" "&amp;M135&amp;" "&amp;M136&amp;" "&amp;M137</f>
        <v xml:space="preserve">麵輪 白蘿蔔 胡蘿蔔 醬油 紅砂糖 </v>
      </c>
      <c r="AG131" s="117" t="str">
        <f>P131</f>
        <v>絲瓜蛋凍腐</v>
      </c>
      <c r="AH131" s="117" t="str">
        <f>P132&amp;" "&amp;P133&amp;" "&amp;P134&amp;" "&amp;P135&amp;" "&amp;P136&amp;" "&amp;P137</f>
        <v xml:space="preserve">凍豆腐 絲瓜 雞蛋 薑  </v>
      </c>
      <c r="AI131" s="117" t="e">
        <f>#REF!</f>
        <v>#REF!</v>
      </c>
      <c r="AJ131" s="117" t="e">
        <f>#REF!&amp;" "&amp;#REF!&amp;" "&amp;#REF!&amp;" "&amp;#REF!&amp;" "&amp;#REF!&amp;" "&amp;#REF!</f>
        <v>#REF!</v>
      </c>
      <c r="AK131" s="117" t="str">
        <f t="shared" ref="AK131" si="278">S131</f>
        <v>時蔬</v>
      </c>
      <c r="AL131" s="117" t="str">
        <f t="shared" ref="AL131" si="279">S132&amp;" "&amp;S133&amp;" "&amp;S134&amp;" "&amp;S135&amp;" "&amp;S136&amp;" "&amp;S137</f>
        <v xml:space="preserve">蔬菜 薑    </v>
      </c>
      <c r="AM131" s="117" t="str">
        <f t="shared" ref="AM131" si="280">V131</f>
        <v>冬瓜米苔目</v>
      </c>
      <c r="AN131" s="117" t="str">
        <f t="shared" ref="AN131" si="281">V132&amp;" "&amp;V133&amp;" "&amp;V134&amp;" "&amp;V135&amp;" "&amp;V136&amp;" "&amp;V137</f>
        <v xml:space="preserve">米苔目 冬瓜糖磚    </v>
      </c>
      <c r="AO131" s="117" t="str">
        <f>Y131</f>
        <v>點心</v>
      </c>
      <c r="AP131" s="117">
        <f>Z131</f>
        <v>0</v>
      </c>
      <c r="AQ131" s="118">
        <f t="shared" ref="AQ131" si="282">C131</f>
        <v>5.4</v>
      </c>
      <c r="AR131" s="118">
        <f t="shared" ref="AR131" si="283">D131</f>
        <v>2.1</v>
      </c>
      <c r="AS131" s="118">
        <f t="shared" ref="AS131" si="284">E131</f>
        <v>1.5</v>
      </c>
      <c r="AT131" s="118">
        <f t="shared" ref="AT131" si="285">F131</f>
        <v>0</v>
      </c>
      <c r="AU131" s="118">
        <f t="shared" ref="AU131" si="286">G131</f>
        <v>0</v>
      </c>
      <c r="AV131" s="118">
        <f t="shared" ref="AV131" si="287">H131</f>
        <v>2.7</v>
      </c>
      <c r="AW131" s="118">
        <f t="shared" ref="AW131" si="288">I131</f>
        <v>715.6</v>
      </c>
    </row>
    <row r="132" spans="1:49" s="83" customFormat="1" ht="15" customHeight="1">
      <c r="A132" s="95"/>
      <c r="B132" s="255"/>
      <c r="C132" s="256"/>
      <c r="D132" s="257"/>
      <c r="E132" s="257"/>
      <c r="F132" s="258"/>
      <c r="G132" s="258"/>
      <c r="H132" s="257"/>
      <c r="I132" s="259"/>
      <c r="J132" s="193" t="s">
        <v>174</v>
      </c>
      <c r="K132" s="193">
        <v>7</v>
      </c>
      <c r="L132" s="54" t="str">
        <f t="shared" ref="L132:L133" si="289">IF(K132,"公斤","")</f>
        <v>公斤</v>
      </c>
      <c r="M132" s="236" t="s">
        <v>435</v>
      </c>
      <c r="N132" s="236">
        <v>6</v>
      </c>
      <c r="O132" s="54" t="str">
        <f t="shared" ref="O132" si="290">IF(N132,"公斤","")</f>
        <v>公斤</v>
      </c>
      <c r="P132" s="243" t="s">
        <v>465</v>
      </c>
      <c r="Q132" s="236">
        <v>3</v>
      </c>
      <c r="R132" s="54" t="str">
        <f t="shared" ref="R132" si="291">IF(Q132,"公斤","")</f>
        <v>公斤</v>
      </c>
      <c r="S132" s="50" t="s">
        <v>14</v>
      </c>
      <c r="T132" s="50">
        <v>7</v>
      </c>
      <c r="U132" s="54" t="str">
        <f t="shared" ref="U132" si="292">IF(T132,"公斤","")</f>
        <v>公斤</v>
      </c>
      <c r="V132" s="156" t="s">
        <v>324</v>
      </c>
      <c r="W132" s="156">
        <v>2</v>
      </c>
      <c r="X132" s="54" t="str">
        <f t="shared" ref="X132" si="293">IF(W132,"公斤","")</f>
        <v>公斤</v>
      </c>
      <c r="Y132" s="70" t="s">
        <v>109</v>
      </c>
      <c r="Z132" s="249"/>
      <c r="AA132" s="148"/>
      <c r="AB132" s="151"/>
      <c r="AC132" s="120"/>
      <c r="AD132" s="117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74"/>
      <c r="AR132" s="74"/>
      <c r="AS132" s="74"/>
      <c r="AT132" s="74"/>
      <c r="AU132" s="74"/>
      <c r="AV132" s="74"/>
      <c r="AW132" s="74"/>
    </row>
    <row r="133" spans="1:49" s="83" customFormat="1" ht="15" customHeight="1">
      <c r="A133" s="95"/>
      <c r="C133" s="260"/>
      <c r="D133" s="261"/>
      <c r="E133" s="261"/>
      <c r="F133" s="262"/>
      <c r="G133" s="262"/>
      <c r="H133" s="261"/>
      <c r="I133" s="263"/>
      <c r="J133" s="193" t="s">
        <v>337</v>
      </c>
      <c r="K133" s="193">
        <v>3</v>
      </c>
      <c r="L133" s="54" t="str">
        <f t="shared" si="289"/>
        <v>公斤</v>
      </c>
      <c r="M133" s="236" t="s">
        <v>248</v>
      </c>
      <c r="N133" s="236">
        <v>3</v>
      </c>
      <c r="O133" s="54" t="str">
        <f t="shared" si="162"/>
        <v>公斤</v>
      </c>
      <c r="P133" s="236" t="s">
        <v>286</v>
      </c>
      <c r="Q133" s="236">
        <v>4</v>
      </c>
      <c r="R133" s="54" t="str">
        <f t="shared" si="163"/>
        <v>公斤</v>
      </c>
      <c r="S133" s="50" t="s">
        <v>17</v>
      </c>
      <c r="T133" s="50">
        <v>0.05</v>
      </c>
      <c r="U133" s="54" t="str">
        <f t="shared" si="164"/>
        <v>公斤</v>
      </c>
      <c r="V133" s="204" t="s">
        <v>325</v>
      </c>
      <c r="W133" s="156">
        <v>2</v>
      </c>
      <c r="X133" s="54" t="str">
        <f t="shared" si="165"/>
        <v>公斤</v>
      </c>
      <c r="Y133" s="70"/>
      <c r="Z133" s="249"/>
      <c r="AA133" s="148"/>
      <c r="AB133" s="151"/>
      <c r="AC133" s="120"/>
      <c r="AD133" s="117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74"/>
      <c r="AR133" s="74"/>
      <c r="AS133" s="74"/>
      <c r="AT133" s="74"/>
      <c r="AU133" s="74"/>
      <c r="AV133" s="74"/>
      <c r="AW133" s="74"/>
    </row>
    <row r="134" spans="1:49" s="83" customFormat="1" ht="15" customHeight="1">
      <c r="A134" s="95"/>
      <c r="B134" s="255"/>
      <c r="C134" s="256"/>
      <c r="D134" s="257"/>
      <c r="E134" s="257"/>
      <c r="F134" s="257"/>
      <c r="G134" s="257"/>
      <c r="H134" s="257"/>
      <c r="I134" s="259"/>
      <c r="J134" s="193"/>
      <c r="K134" s="193"/>
      <c r="L134" s="54" t="str">
        <f t="shared" si="161"/>
        <v/>
      </c>
      <c r="M134" s="236" t="s">
        <v>201</v>
      </c>
      <c r="N134" s="236">
        <v>0.5</v>
      </c>
      <c r="O134" s="54" t="str">
        <f t="shared" si="162"/>
        <v>公斤</v>
      </c>
      <c r="P134" s="236" t="s">
        <v>252</v>
      </c>
      <c r="Q134" s="236">
        <v>0.6</v>
      </c>
      <c r="R134" s="54" t="str">
        <f t="shared" si="163"/>
        <v>公斤</v>
      </c>
      <c r="S134" s="50"/>
      <c r="T134" s="50"/>
      <c r="U134" s="54" t="str">
        <f t="shared" si="164"/>
        <v/>
      </c>
      <c r="V134" s="236"/>
      <c r="W134" s="236"/>
      <c r="X134" s="54" t="str">
        <f t="shared" si="165"/>
        <v/>
      </c>
      <c r="Y134" s="70"/>
      <c r="Z134" s="249"/>
      <c r="AA134" s="148"/>
      <c r="AB134" s="151"/>
      <c r="AC134" s="120"/>
      <c r="AD134" s="117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74"/>
      <c r="AR134" s="74"/>
      <c r="AS134" s="74"/>
      <c r="AT134" s="74"/>
      <c r="AU134" s="74"/>
      <c r="AV134" s="74"/>
      <c r="AW134" s="74"/>
    </row>
    <row r="135" spans="1:49" s="83" customFormat="1" ht="15" customHeight="1">
      <c r="A135" s="95"/>
      <c r="B135" s="255"/>
      <c r="C135" s="256"/>
      <c r="D135" s="257"/>
      <c r="E135" s="257"/>
      <c r="F135" s="257"/>
      <c r="G135" s="257"/>
      <c r="H135" s="257"/>
      <c r="I135" s="259"/>
      <c r="J135" s="193"/>
      <c r="K135" s="193"/>
      <c r="L135" s="54" t="str">
        <f t="shared" si="161"/>
        <v/>
      </c>
      <c r="M135" s="236" t="s">
        <v>239</v>
      </c>
      <c r="N135" s="236"/>
      <c r="O135" s="54" t="str">
        <f t="shared" si="162"/>
        <v/>
      </c>
      <c r="P135" s="236" t="s">
        <v>267</v>
      </c>
      <c r="Q135" s="236">
        <v>0.05</v>
      </c>
      <c r="R135" s="54" t="str">
        <f t="shared" si="163"/>
        <v>公斤</v>
      </c>
      <c r="S135" s="50"/>
      <c r="T135" s="50"/>
      <c r="U135" s="54" t="str">
        <f t="shared" si="164"/>
        <v/>
      </c>
      <c r="V135" s="236"/>
      <c r="W135" s="236"/>
      <c r="X135" s="54" t="str">
        <f t="shared" si="165"/>
        <v/>
      </c>
      <c r="Y135" s="70"/>
      <c r="Z135" s="249"/>
      <c r="AA135" s="148"/>
      <c r="AB135" s="151"/>
      <c r="AC135" s="120"/>
      <c r="AD135" s="117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74"/>
      <c r="AR135" s="74"/>
      <c r="AS135" s="74"/>
      <c r="AT135" s="74"/>
      <c r="AU135" s="74"/>
      <c r="AV135" s="74"/>
      <c r="AW135" s="74"/>
    </row>
    <row r="136" spans="1:49" s="83" customFormat="1" ht="15" customHeight="1">
      <c r="A136" s="95"/>
      <c r="B136" s="255"/>
      <c r="C136" s="256"/>
      <c r="D136" s="257"/>
      <c r="E136" s="257"/>
      <c r="F136" s="257"/>
      <c r="G136" s="257"/>
      <c r="H136" s="257"/>
      <c r="I136" s="259"/>
      <c r="J136" s="193"/>
      <c r="K136" s="193"/>
      <c r="L136" s="54" t="str">
        <f t="shared" si="161"/>
        <v/>
      </c>
      <c r="M136" s="236" t="s">
        <v>240</v>
      </c>
      <c r="N136" s="236"/>
      <c r="O136" s="54" t="str">
        <f t="shared" si="162"/>
        <v/>
      </c>
      <c r="P136" s="236"/>
      <c r="Q136" s="236"/>
      <c r="R136" s="54" t="str">
        <f t="shared" si="163"/>
        <v/>
      </c>
      <c r="S136" s="50"/>
      <c r="T136" s="50"/>
      <c r="U136" s="54" t="str">
        <f t="shared" si="164"/>
        <v/>
      </c>
      <c r="V136" s="236"/>
      <c r="W136" s="236"/>
      <c r="X136" s="54" t="str">
        <f t="shared" si="165"/>
        <v/>
      </c>
      <c r="Y136" s="70"/>
      <c r="Z136" s="249"/>
      <c r="AA136" s="148"/>
      <c r="AB136" s="151"/>
      <c r="AC136" s="120"/>
      <c r="AD136" s="117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74"/>
      <c r="AR136" s="74"/>
      <c r="AS136" s="74"/>
      <c r="AT136" s="74"/>
      <c r="AU136" s="74"/>
      <c r="AV136" s="74"/>
      <c r="AW136" s="74"/>
    </row>
    <row r="137" spans="1:49" s="83" customFormat="1" ht="15" customHeight="1" thickBot="1">
      <c r="A137" s="96"/>
      <c r="B137" s="264"/>
      <c r="C137" s="265"/>
      <c r="D137" s="266"/>
      <c r="E137" s="266"/>
      <c r="F137" s="266"/>
      <c r="G137" s="266"/>
      <c r="H137" s="266"/>
      <c r="I137" s="267"/>
      <c r="J137" s="194"/>
      <c r="K137" s="194"/>
      <c r="L137" s="54" t="str">
        <f t="shared" si="161"/>
        <v/>
      </c>
      <c r="M137" s="238"/>
      <c r="N137" s="238"/>
      <c r="O137" s="54" t="str">
        <f t="shared" si="162"/>
        <v/>
      </c>
      <c r="P137" s="238"/>
      <c r="Q137" s="238"/>
      <c r="R137" s="54" t="str">
        <f t="shared" si="163"/>
        <v/>
      </c>
      <c r="S137" s="51"/>
      <c r="T137" s="51"/>
      <c r="U137" s="54" t="str">
        <f t="shared" si="164"/>
        <v/>
      </c>
      <c r="V137" s="238"/>
      <c r="W137" s="238"/>
      <c r="X137" s="54" t="str">
        <f t="shared" si="165"/>
        <v/>
      </c>
      <c r="Y137" s="93"/>
      <c r="Z137" s="250"/>
      <c r="AA137" s="148"/>
      <c r="AB137" s="152"/>
      <c r="AC137" s="120"/>
      <c r="AD137" s="117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74"/>
      <c r="AR137" s="74"/>
      <c r="AS137" s="74"/>
      <c r="AT137" s="74"/>
      <c r="AU137" s="74"/>
      <c r="AV137" s="74"/>
      <c r="AW137" s="74"/>
    </row>
    <row r="138" spans="1:49" s="83" customFormat="1" ht="15" customHeight="1">
      <c r="A138" s="95" t="s">
        <v>122</v>
      </c>
      <c r="B138" s="255" t="s">
        <v>106</v>
      </c>
      <c r="C138" s="260">
        <v>5.5</v>
      </c>
      <c r="D138" s="261">
        <v>2</v>
      </c>
      <c r="E138" s="261">
        <v>1.3</v>
      </c>
      <c r="F138" s="262">
        <v>0</v>
      </c>
      <c r="G138" s="262">
        <v>0</v>
      </c>
      <c r="H138" s="261">
        <v>2.8</v>
      </c>
      <c r="I138" s="263">
        <v>720.9</v>
      </c>
      <c r="J138" s="228" t="s">
        <v>346</v>
      </c>
      <c r="K138" s="184"/>
      <c r="L138" s="115"/>
      <c r="M138" s="312" t="s">
        <v>436</v>
      </c>
      <c r="N138" s="288"/>
      <c r="O138" s="115"/>
      <c r="P138" s="319" t="s">
        <v>462</v>
      </c>
      <c r="Q138" s="288"/>
      <c r="R138" s="115"/>
      <c r="S138" s="314" t="s">
        <v>16</v>
      </c>
      <c r="T138" s="315"/>
      <c r="U138" s="115"/>
      <c r="V138" s="312" t="s">
        <v>454</v>
      </c>
      <c r="W138" s="288"/>
      <c r="X138" s="115"/>
      <c r="Y138" s="110" t="s">
        <v>109</v>
      </c>
      <c r="Z138" s="221" t="s">
        <v>329</v>
      </c>
      <c r="AA138" s="148"/>
      <c r="AB138" s="146" t="str">
        <f>A138</f>
        <v>E5</v>
      </c>
      <c r="AC138" s="117" t="str">
        <f>J138</f>
        <v>燕麥飯</v>
      </c>
      <c r="AD138" s="117" t="str">
        <f>J139&amp;" "&amp;J140&amp;" "&amp;J141&amp;" "&amp;J142&amp;" "&amp;J143&amp;" "&amp;J144</f>
        <v xml:space="preserve">米 燕麥    </v>
      </c>
      <c r="AE138" s="117" t="str">
        <f>M138</f>
        <v>彩椒豆包</v>
      </c>
      <c r="AF138" s="117" t="str">
        <f>M139&amp;" "&amp;M140&amp;" "&amp;M141&amp;" "&amp;M142&amp;" "&amp;M143&amp;" "&amp;M144</f>
        <v>豆包 芹菜 胡蘿蔔 甜椒(黃皮) 薑 味噌</v>
      </c>
      <c r="AG138" s="117" t="str">
        <f>P138</f>
        <v>鮮菇油腐</v>
      </c>
      <c r="AH138" s="117" t="str">
        <f>P139&amp;" "&amp;P140&amp;" "&amp;P141&amp;" "&amp;P142&amp;" "&amp;P143&amp;" "&amp;P144</f>
        <v xml:space="preserve">鴻喜菇 油豆腐 胡蘿蔔 薑  </v>
      </c>
      <c r="AI138" s="117" t="e">
        <f>#REF!</f>
        <v>#REF!</v>
      </c>
      <c r="AJ138" s="117" t="e">
        <f>#REF!&amp;" "&amp;#REF!&amp;" "&amp;#REF!&amp;" "&amp;#REF!&amp;" "&amp;#REF!&amp;" "&amp;#REF!</f>
        <v>#REF!</v>
      </c>
      <c r="AK138" s="117" t="str">
        <f t="shared" ref="AK138" si="294">S138</f>
        <v>時蔬</v>
      </c>
      <c r="AL138" s="117" t="str">
        <f t="shared" ref="AL138" si="295">S139&amp;" "&amp;S140&amp;" "&amp;S141&amp;" "&amp;S142&amp;" "&amp;S143&amp;" "&amp;S144</f>
        <v xml:space="preserve">蔬菜 薑    </v>
      </c>
      <c r="AM138" s="117" t="str">
        <f t="shared" ref="AM138" si="296">V138</f>
        <v>金針粉絲湯</v>
      </c>
      <c r="AN138" s="117" t="str">
        <f t="shared" ref="AN138" si="297">V139&amp;" "&amp;V140&amp;" "&amp;V141&amp;" "&amp;V142&amp;" "&amp;V143&amp;" "&amp;V144</f>
        <v xml:space="preserve">金針菜乾 冬粉 薑   </v>
      </c>
      <c r="AO138" s="117" t="str">
        <f>Y138</f>
        <v>點心</v>
      </c>
      <c r="AP138" s="117" t="str">
        <f>Z138</f>
        <v>有機豆奶</v>
      </c>
      <c r="AQ138" s="118">
        <f t="shared" ref="AQ138" si="298">C138</f>
        <v>5.5</v>
      </c>
      <c r="AR138" s="118">
        <f t="shared" ref="AR138" si="299">D138</f>
        <v>2</v>
      </c>
      <c r="AS138" s="118">
        <f t="shared" ref="AS138" si="300">E138</f>
        <v>1.3</v>
      </c>
      <c r="AT138" s="118">
        <f t="shared" ref="AT138" si="301">F138</f>
        <v>0</v>
      </c>
      <c r="AU138" s="118">
        <f t="shared" ref="AU138" si="302">G138</f>
        <v>0</v>
      </c>
      <c r="AV138" s="118">
        <f t="shared" ref="AV138" si="303">H138</f>
        <v>2.8</v>
      </c>
      <c r="AW138" s="118">
        <f t="shared" ref="AW138" si="304">I138</f>
        <v>720.9</v>
      </c>
    </row>
    <row r="139" spans="1:49" s="83" customFormat="1" ht="15" customHeight="1">
      <c r="A139" s="95"/>
      <c r="B139" s="255"/>
      <c r="C139" s="256"/>
      <c r="D139" s="257"/>
      <c r="E139" s="257"/>
      <c r="F139" s="258"/>
      <c r="G139" s="258"/>
      <c r="H139" s="257"/>
      <c r="I139" s="259"/>
      <c r="J139" s="192" t="s">
        <v>174</v>
      </c>
      <c r="K139" s="192">
        <v>10</v>
      </c>
      <c r="L139" s="54" t="str">
        <f t="shared" ref="L139:L151" si="305">IF(K139,"公斤","")</f>
        <v>公斤</v>
      </c>
      <c r="M139" s="192" t="s">
        <v>378</v>
      </c>
      <c r="N139" s="192">
        <v>5</v>
      </c>
      <c r="O139" s="54" t="str">
        <f t="shared" ref="O139:O151" si="306">IF(N139,"公斤","")</f>
        <v>公斤</v>
      </c>
      <c r="P139" s="50" t="s">
        <v>447</v>
      </c>
      <c r="Q139" s="50">
        <v>4</v>
      </c>
      <c r="R139" s="54" t="str">
        <f>IF(Q139,"公斤","")</f>
        <v>公斤</v>
      </c>
      <c r="S139" s="50" t="s">
        <v>14</v>
      </c>
      <c r="T139" s="50">
        <v>7</v>
      </c>
      <c r="U139" s="54" t="str">
        <f t="shared" ref="U139:U151" si="307">IF(T139,"公斤","")</f>
        <v>公斤</v>
      </c>
      <c r="V139" s="192" t="s">
        <v>455</v>
      </c>
      <c r="W139" s="193">
        <v>0.5</v>
      </c>
      <c r="X139" s="54" t="str">
        <f t="shared" ref="X139:X151" si="308">IF(W139,"公斤","")</f>
        <v>公斤</v>
      </c>
      <c r="Y139" s="70" t="s">
        <v>109</v>
      </c>
      <c r="Z139" s="219" t="s">
        <v>329</v>
      </c>
      <c r="AA139" s="148"/>
      <c r="AB139" s="151"/>
      <c r="AC139" s="120"/>
      <c r="AD139" s="117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74"/>
      <c r="AR139" s="74"/>
      <c r="AS139" s="74"/>
      <c r="AT139" s="74"/>
      <c r="AU139" s="74"/>
      <c r="AV139" s="74"/>
      <c r="AW139" s="74"/>
    </row>
    <row r="140" spans="1:49" s="83" customFormat="1" ht="15" customHeight="1">
      <c r="A140" s="95"/>
      <c r="C140" s="260"/>
      <c r="D140" s="261"/>
      <c r="E140" s="261"/>
      <c r="F140" s="262"/>
      <c r="G140" s="262"/>
      <c r="H140" s="261"/>
      <c r="I140" s="263"/>
      <c r="J140" s="192" t="s">
        <v>347</v>
      </c>
      <c r="K140" s="192">
        <v>0.4</v>
      </c>
      <c r="L140" s="54" t="str">
        <f t="shared" si="305"/>
        <v>公斤</v>
      </c>
      <c r="M140" s="192" t="s">
        <v>373</v>
      </c>
      <c r="N140" s="192">
        <v>1.5</v>
      </c>
      <c r="O140" s="54" t="str">
        <f t="shared" si="306"/>
        <v>公斤</v>
      </c>
      <c r="P140" s="276" t="s">
        <v>149</v>
      </c>
      <c r="Q140" s="50">
        <v>2.7</v>
      </c>
      <c r="R140" s="54" t="str">
        <f t="shared" ref="R140:R151" si="309">IF(Q140,"公斤","")</f>
        <v>公斤</v>
      </c>
      <c r="S140" s="50" t="s">
        <v>17</v>
      </c>
      <c r="T140" s="50">
        <v>0.05</v>
      </c>
      <c r="U140" s="54" t="str">
        <f t="shared" si="307"/>
        <v>公斤</v>
      </c>
      <c r="V140" s="192" t="s">
        <v>391</v>
      </c>
      <c r="W140" s="193">
        <v>0.5</v>
      </c>
      <c r="X140" s="54" t="str">
        <f t="shared" si="308"/>
        <v>公斤</v>
      </c>
      <c r="Y140" s="70"/>
      <c r="Z140" s="249"/>
      <c r="AA140" s="148"/>
      <c r="AB140" s="151"/>
      <c r="AC140" s="120"/>
      <c r="AD140" s="117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74"/>
      <c r="AR140" s="74"/>
      <c r="AS140" s="74"/>
      <c r="AT140" s="74"/>
      <c r="AU140" s="74"/>
      <c r="AV140" s="74"/>
      <c r="AW140" s="74"/>
    </row>
    <row r="141" spans="1:49" s="83" customFormat="1" ht="15" customHeight="1">
      <c r="A141" s="95"/>
      <c r="B141" s="255"/>
      <c r="C141" s="256"/>
      <c r="D141" s="257"/>
      <c r="E141" s="257"/>
      <c r="F141" s="257"/>
      <c r="G141" s="257"/>
      <c r="H141" s="257"/>
      <c r="I141" s="259"/>
      <c r="J141" s="192"/>
      <c r="K141" s="192"/>
      <c r="L141" s="54" t="str">
        <f t="shared" si="305"/>
        <v/>
      </c>
      <c r="M141" s="192" t="s">
        <v>353</v>
      </c>
      <c r="N141" s="192">
        <v>0.5</v>
      </c>
      <c r="O141" s="54" t="str">
        <f t="shared" si="306"/>
        <v>公斤</v>
      </c>
      <c r="P141" s="50" t="s">
        <v>353</v>
      </c>
      <c r="Q141" s="50">
        <v>1</v>
      </c>
      <c r="R141" s="54" t="str">
        <f t="shared" si="309"/>
        <v>公斤</v>
      </c>
      <c r="S141" s="50"/>
      <c r="T141" s="50"/>
      <c r="U141" s="54" t="str">
        <f t="shared" si="307"/>
        <v/>
      </c>
      <c r="V141" s="192" t="s">
        <v>17</v>
      </c>
      <c r="W141" s="193">
        <v>0.05</v>
      </c>
      <c r="X141" s="54" t="str">
        <f t="shared" si="308"/>
        <v>公斤</v>
      </c>
      <c r="Y141" s="70"/>
      <c r="Z141" s="249"/>
      <c r="AA141" s="148"/>
      <c r="AB141" s="151"/>
      <c r="AC141" s="120"/>
      <c r="AD141" s="117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74"/>
      <c r="AR141" s="74"/>
      <c r="AS141" s="74"/>
      <c r="AT141" s="74"/>
      <c r="AU141" s="74"/>
      <c r="AV141" s="74"/>
      <c r="AW141" s="74"/>
    </row>
    <row r="142" spans="1:49" s="83" customFormat="1" ht="15" customHeight="1">
      <c r="A142" s="95"/>
      <c r="B142" s="255"/>
      <c r="C142" s="256"/>
      <c r="D142" s="257"/>
      <c r="E142" s="257"/>
      <c r="F142" s="257"/>
      <c r="G142" s="257"/>
      <c r="H142" s="257"/>
      <c r="I142" s="259"/>
      <c r="J142" s="192"/>
      <c r="K142" s="192"/>
      <c r="L142" s="54" t="str">
        <f t="shared" si="305"/>
        <v/>
      </c>
      <c r="M142" s="192" t="s">
        <v>437</v>
      </c>
      <c r="N142" s="192">
        <v>1.5</v>
      </c>
      <c r="O142" s="54" t="str">
        <f t="shared" si="306"/>
        <v>公斤</v>
      </c>
      <c r="P142" s="50" t="s">
        <v>17</v>
      </c>
      <c r="Q142" s="50">
        <v>0.05</v>
      </c>
      <c r="R142" s="54" t="str">
        <f t="shared" si="309"/>
        <v>公斤</v>
      </c>
      <c r="S142" s="50"/>
      <c r="T142" s="50"/>
      <c r="U142" s="54" t="str">
        <f t="shared" si="307"/>
        <v/>
      </c>
      <c r="V142" s="192"/>
      <c r="W142" s="192"/>
      <c r="X142" s="54" t="str">
        <f t="shared" si="308"/>
        <v/>
      </c>
      <c r="Y142" s="70"/>
      <c r="Z142" s="249"/>
      <c r="AA142" s="148"/>
      <c r="AB142" s="151"/>
      <c r="AC142" s="120"/>
      <c r="AD142" s="117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74"/>
      <c r="AR142" s="74"/>
      <c r="AS142" s="74"/>
      <c r="AT142" s="74"/>
      <c r="AU142" s="74"/>
      <c r="AV142" s="74"/>
      <c r="AW142" s="74"/>
    </row>
    <row r="143" spans="1:49" s="83" customFormat="1" ht="15" customHeight="1">
      <c r="A143" s="95"/>
      <c r="B143" s="255"/>
      <c r="C143" s="256"/>
      <c r="D143" s="257"/>
      <c r="E143" s="257"/>
      <c r="F143" s="257"/>
      <c r="G143" s="257"/>
      <c r="H143" s="257"/>
      <c r="I143" s="259"/>
      <c r="J143" s="192"/>
      <c r="K143" s="192"/>
      <c r="L143" s="54" t="str">
        <f t="shared" si="305"/>
        <v/>
      </c>
      <c r="M143" s="192" t="s">
        <v>17</v>
      </c>
      <c r="N143" s="192">
        <v>0.05</v>
      </c>
      <c r="O143" s="54" t="str">
        <f t="shared" si="306"/>
        <v>公斤</v>
      </c>
      <c r="P143" s="50"/>
      <c r="Q143" s="50"/>
      <c r="R143" s="54" t="str">
        <f>IF(Q143,"公斤","")</f>
        <v/>
      </c>
      <c r="S143" s="50"/>
      <c r="T143" s="50"/>
      <c r="U143" s="54" t="str">
        <f t="shared" si="307"/>
        <v/>
      </c>
      <c r="V143" s="192"/>
      <c r="W143" s="192"/>
      <c r="X143" s="54" t="str">
        <f t="shared" si="308"/>
        <v/>
      </c>
      <c r="Y143" s="70"/>
      <c r="Z143" s="249"/>
      <c r="AA143" s="148"/>
      <c r="AB143" s="151"/>
      <c r="AC143" s="120"/>
      <c r="AD143" s="117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74"/>
      <c r="AR143" s="74"/>
      <c r="AS143" s="74"/>
      <c r="AT143" s="74"/>
      <c r="AU143" s="74"/>
      <c r="AV143" s="74"/>
      <c r="AW143" s="74"/>
    </row>
    <row r="144" spans="1:49" s="83" customFormat="1" ht="15" customHeight="1" thickBot="1">
      <c r="A144" s="96"/>
      <c r="B144" s="264"/>
      <c r="C144" s="265"/>
      <c r="D144" s="266"/>
      <c r="E144" s="266"/>
      <c r="F144" s="266"/>
      <c r="G144" s="266"/>
      <c r="H144" s="266"/>
      <c r="I144" s="267"/>
      <c r="J144" s="194"/>
      <c r="K144" s="194"/>
      <c r="L144" s="54" t="str">
        <f t="shared" si="305"/>
        <v/>
      </c>
      <c r="M144" s="239" t="s">
        <v>411</v>
      </c>
      <c r="N144" s="239">
        <v>0.05</v>
      </c>
      <c r="O144" s="54" t="str">
        <f t="shared" si="306"/>
        <v>公斤</v>
      </c>
      <c r="P144" s="240"/>
      <c r="Q144" s="240"/>
      <c r="R144" s="54" t="str">
        <f t="shared" si="309"/>
        <v/>
      </c>
      <c r="S144" s="51"/>
      <c r="T144" s="51"/>
      <c r="U144" s="54" t="str">
        <f t="shared" si="307"/>
        <v/>
      </c>
      <c r="V144" s="194"/>
      <c r="W144" s="194"/>
      <c r="X144" s="54" t="str">
        <f t="shared" si="308"/>
        <v/>
      </c>
      <c r="Y144" s="93"/>
      <c r="Z144" s="250"/>
      <c r="AA144" s="148"/>
      <c r="AB144" s="152"/>
      <c r="AC144" s="120"/>
      <c r="AD144" s="117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74"/>
      <c r="AR144" s="74"/>
      <c r="AS144" s="74"/>
      <c r="AT144" s="74"/>
      <c r="AU144" s="74"/>
      <c r="AV144" s="74"/>
      <c r="AW144" s="74"/>
    </row>
    <row r="145" spans="1:49" ht="16.5">
      <c r="A145" s="95" t="s">
        <v>123</v>
      </c>
      <c r="B145" s="255" t="s">
        <v>106</v>
      </c>
      <c r="C145" s="260">
        <v>5</v>
      </c>
      <c r="D145" s="261">
        <v>2</v>
      </c>
      <c r="E145" s="261">
        <v>1.7</v>
      </c>
      <c r="F145" s="262">
        <v>0</v>
      </c>
      <c r="G145" s="262">
        <v>0.1</v>
      </c>
      <c r="H145" s="261">
        <v>2.2000000000000002</v>
      </c>
      <c r="I145" s="263">
        <v>656.9</v>
      </c>
      <c r="J145" s="228" t="s">
        <v>125</v>
      </c>
      <c r="K145" s="184"/>
      <c r="L145" s="115"/>
      <c r="M145" s="312" t="s">
        <v>438</v>
      </c>
      <c r="N145" s="288"/>
      <c r="O145" s="115"/>
      <c r="P145" s="318" t="s">
        <v>289</v>
      </c>
      <c r="Q145" s="288"/>
      <c r="R145" s="115"/>
      <c r="S145" s="314" t="s">
        <v>16</v>
      </c>
      <c r="T145" s="315"/>
      <c r="U145" s="115"/>
      <c r="V145" s="312" t="s">
        <v>153</v>
      </c>
      <c r="W145" s="288"/>
      <c r="X145" s="115"/>
      <c r="Y145" s="110" t="s">
        <v>109</v>
      </c>
      <c r="Z145" s="221"/>
      <c r="AA145" s="148"/>
      <c r="AB145" s="146" t="str">
        <f>A145</f>
        <v>F1</v>
      </c>
      <c r="AC145" s="117" t="str">
        <f>J145</f>
        <v>白米飯</v>
      </c>
      <c r="AD145" s="117" t="str">
        <f>J146&amp;" "&amp;J147&amp;" "&amp;J148&amp;" "&amp;J149&amp;" "&amp;J150&amp;" "&amp;J151</f>
        <v xml:space="preserve">米     </v>
      </c>
      <c r="AE145" s="117" t="str">
        <f>M145</f>
        <v>紅燒素排</v>
      </c>
      <c r="AF145" s="117" t="str">
        <f>M146&amp;" "&amp;M147&amp;" "&amp;M148&amp;" "&amp;M149&amp;" "&amp;M150&amp;" "&amp;M151</f>
        <v xml:space="preserve">素肉排 滷包    </v>
      </c>
      <c r="AG145" s="117" t="str">
        <f>P145</f>
        <v>紅仁炒蛋</v>
      </c>
      <c r="AH145" s="117" t="str">
        <f>P146&amp;" "&amp;P147&amp;" "&amp;P148&amp;" "&amp;P149&amp;" "&amp;P150&amp;" "&amp;P151</f>
        <v xml:space="preserve">雞蛋 胡蘿蔔 乾木耳 薑  </v>
      </c>
      <c r="AI145" s="117" t="e">
        <f>#REF!</f>
        <v>#REF!</v>
      </c>
      <c r="AJ145" s="117" t="e">
        <f>#REF!&amp;" "&amp;#REF!&amp;" "&amp;#REF!&amp;" "&amp;#REF!&amp;" "&amp;#REF!&amp;" "&amp;#REF!</f>
        <v>#REF!</v>
      </c>
      <c r="AK145" s="117" t="str">
        <f t="shared" ref="AK145" si="310">S145</f>
        <v>時蔬</v>
      </c>
      <c r="AL145" s="117" t="str">
        <f t="shared" ref="AL145" si="311">S146&amp;" "&amp;S147&amp;" "&amp;S148&amp;" "&amp;S149&amp;" "&amp;S150&amp;" "&amp;S151</f>
        <v xml:space="preserve">蔬菜 薑    </v>
      </c>
      <c r="AM145" s="117" t="str">
        <f t="shared" ref="AM145" si="312">V145</f>
        <v>麻油素片湯</v>
      </c>
      <c r="AN145" s="117" t="str">
        <f t="shared" ref="AN145" si="313">V146&amp;" "&amp;V147&amp;" "&amp;V148&amp;" "&amp;V149&amp;" "&amp;V150&amp;" "&amp;V151</f>
        <v xml:space="preserve">素肉片 杏鮑菇 薑 麻油  </v>
      </c>
      <c r="AO145" s="117" t="str">
        <f t="shared" ref="AO145" si="314">Y145</f>
        <v>點心</v>
      </c>
      <c r="AP145" s="117">
        <f t="shared" ref="AP145" si="315">Z145</f>
        <v>0</v>
      </c>
      <c r="AQ145" s="118">
        <f t="shared" ref="AQ145" si="316">C145</f>
        <v>5</v>
      </c>
      <c r="AR145" s="118">
        <f t="shared" ref="AR145" si="317">D145</f>
        <v>2</v>
      </c>
      <c r="AS145" s="118">
        <f t="shared" ref="AS145" si="318">E145</f>
        <v>1.7</v>
      </c>
      <c r="AT145" s="118">
        <f t="shared" ref="AT145" si="319">F145</f>
        <v>0</v>
      </c>
      <c r="AU145" s="118">
        <f t="shared" ref="AU145" si="320">G145</f>
        <v>0.1</v>
      </c>
      <c r="AV145" s="118">
        <f t="shared" ref="AV145" si="321">H145</f>
        <v>2.2000000000000002</v>
      </c>
      <c r="AW145" s="118">
        <f t="shared" ref="AW145" si="322">I145</f>
        <v>656.9</v>
      </c>
    </row>
    <row r="146" spans="1:49" ht="16.5">
      <c r="A146" s="95"/>
      <c r="B146" s="255"/>
      <c r="C146" s="256"/>
      <c r="D146" s="257"/>
      <c r="E146" s="257"/>
      <c r="F146" s="258"/>
      <c r="G146" s="258"/>
      <c r="H146" s="257"/>
      <c r="I146" s="259"/>
      <c r="J146" s="192" t="s">
        <v>124</v>
      </c>
      <c r="K146" s="192">
        <v>10</v>
      </c>
      <c r="L146" s="54" t="str">
        <f t="shared" si="305"/>
        <v>公斤</v>
      </c>
      <c r="M146" s="192" t="s">
        <v>439</v>
      </c>
      <c r="N146" s="192">
        <v>6</v>
      </c>
      <c r="O146" s="54" t="str">
        <f t="shared" si="306"/>
        <v>公斤</v>
      </c>
      <c r="P146" s="50" t="s">
        <v>133</v>
      </c>
      <c r="Q146" s="50">
        <v>1.5</v>
      </c>
      <c r="R146" s="54" t="str">
        <f t="shared" si="309"/>
        <v>公斤</v>
      </c>
      <c r="S146" s="50" t="s">
        <v>14</v>
      </c>
      <c r="T146" s="50">
        <v>7</v>
      </c>
      <c r="U146" s="54" t="str">
        <f t="shared" si="307"/>
        <v>公斤</v>
      </c>
      <c r="V146" s="192" t="s">
        <v>150</v>
      </c>
      <c r="W146" s="193">
        <v>0.6</v>
      </c>
      <c r="X146" s="54" t="str">
        <f t="shared" si="308"/>
        <v>公斤</v>
      </c>
      <c r="Y146" s="70" t="s">
        <v>109</v>
      </c>
      <c r="Z146" s="219"/>
      <c r="AA146" s="148"/>
      <c r="AB146" s="151"/>
      <c r="AC146" s="120"/>
      <c r="AD146" s="117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74"/>
      <c r="AR146" s="74"/>
      <c r="AS146" s="74"/>
      <c r="AT146" s="74"/>
      <c r="AU146" s="74"/>
      <c r="AV146" s="74"/>
      <c r="AW146" s="74"/>
    </row>
    <row r="147" spans="1:49" ht="16.5">
      <c r="A147" s="95"/>
      <c r="C147" s="260"/>
      <c r="D147" s="261"/>
      <c r="E147" s="261"/>
      <c r="F147" s="262"/>
      <c r="G147" s="262"/>
      <c r="H147" s="261"/>
      <c r="I147" s="263"/>
      <c r="J147" s="192"/>
      <c r="K147" s="192"/>
      <c r="L147" s="54" t="str">
        <f t="shared" si="305"/>
        <v/>
      </c>
      <c r="M147" s="192" t="s">
        <v>128</v>
      </c>
      <c r="N147" s="192"/>
      <c r="O147" s="54" t="str">
        <f t="shared" si="306"/>
        <v/>
      </c>
      <c r="P147" s="50" t="s">
        <v>130</v>
      </c>
      <c r="Q147" s="50">
        <v>5</v>
      </c>
      <c r="R147" s="54" t="str">
        <f t="shared" si="309"/>
        <v>公斤</v>
      </c>
      <c r="S147" s="50" t="s">
        <v>17</v>
      </c>
      <c r="T147" s="50">
        <v>0.05</v>
      </c>
      <c r="U147" s="54" t="str">
        <f t="shared" si="307"/>
        <v>公斤</v>
      </c>
      <c r="V147" s="192" t="s">
        <v>140</v>
      </c>
      <c r="W147" s="193">
        <v>3</v>
      </c>
      <c r="X147" s="54" t="str">
        <f t="shared" si="308"/>
        <v>公斤</v>
      </c>
      <c r="Y147" s="70"/>
      <c r="Z147" s="249"/>
      <c r="AA147" s="148"/>
      <c r="AB147" s="151"/>
      <c r="AC147" s="120"/>
      <c r="AD147" s="117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74"/>
      <c r="AR147" s="74"/>
      <c r="AS147" s="74"/>
      <c r="AT147" s="74"/>
      <c r="AU147" s="74"/>
      <c r="AV147" s="74"/>
      <c r="AW147" s="74"/>
    </row>
    <row r="148" spans="1:49" ht="16.5">
      <c r="A148" s="95"/>
      <c r="B148" s="255"/>
      <c r="C148" s="256"/>
      <c r="D148" s="257"/>
      <c r="E148" s="257"/>
      <c r="F148" s="257"/>
      <c r="G148" s="257"/>
      <c r="H148" s="257"/>
      <c r="I148" s="259"/>
      <c r="J148" s="192"/>
      <c r="K148" s="192"/>
      <c r="L148" s="54" t="str">
        <f t="shared" si="305"/>
        <v/>
      </c>
      <c r="M148" s="192"/>
      <c r="N148" s="192"/>
      <c r="O148" s="54" t="str">
        <f t="shared" si="306"/>
        <v/>
      </c>
      <c r="P148" s="50" t="s">
        <v>134</v>
      </c>
      <c r="Q148" s="50">
        <v>0.05</v>
      </c>
      <c r="R148" s="54" t="str">
        <f t="shared" si="309"/>
        <v>公斤</v>
      </c>
      <c r="S148" s="50"/>
      <c r="T148" s="50"/>
      <c r="U148" s="54" t="str">
        <f t="shared" si="307"/>
        <v/>
      </c>
      <c r="V148" s="192" t="s">
        <v>139</v>
      </c>
      <c r="W148" s="193">
        <v>0.1</v>
      </c>
      <c r="X148" s="54" t="str">
        <f t="shared" si="308"/>
        <v>公斤</v>
      </c>
      <c r="Y148" s="70"/>
      <c r="Z148" s="249"/>
      <c r="AA148" s="148"/>
      <c r="AB148" s="151"/>
      <c r="AC148" s="120"/>
      <c r="AD148" s="117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74"/>
      <c r="AR148" s="74"/>
      <c r="AS148" s="74"/>
      <c r="AT148" s="74"/>
      <c r="AU148" s="74"/>
      <c r="AV148" s="74"/>
      <c r="AW148" s="74"/>
    </row>
    <row r="149" spans="1:49" ht="16.5">
      <c r="A149" s="95"/>
      <c r="B149" s="255"/>
      <c r="C149" s="256"/>
      <c r="D149" s="257"/>
      <c r="E149" s="257"/>
      <c r="F149" s="257"/>
      <c r="G149" s="257"/>
      <c r="H149" s="257"/>
      <c r="I149" s="259"/>
      <c r="J149" s="192"/>
      <c r="K149" s="192"/>
      <c r="L149" s="54" t="str">
        <f t="shared" si="305"/>
        <v/>
      </c>
      <c r="M149" s="192"/>
      <c r="N149" s="192"/>
      <c r="O149" s="54" t="str">
        <f t="shared" si="306"/>
        <v/>
      </c>
      <c r="P149" s="50" t="s">
        <v>139</v>
      </c>
      <c r="Q149" s="50">
        <v>0.05</v>
      </c>
      <c r="R149" s="54" t="str">
        <f t="shared" si="309"/>
        <v>公斤</v>
      </c>
      <c r="S149" s="50"/>
      <c r="T149" s="50"/>
      <c r="U149" s="54" t="str">
        <f t="shared" si="307"/>
        <v/>
      </c>
      <c r="V149" s="192" t="s">
        <v>143</v>
      </c>
      <c r="W149" s="192"/>
      <c r="X149" s="54" t="str">
        <f t="shared" si="308"/>
        <v/>
      </c>
      <c r="Y149" s="70"/>
      <c r="Z149" s="249"/>
      <c r="AA149" s="148"/>
      <c r="AB149" s="151"/>
      <c r="AC149" s="120"/>
      <c r="AD149" s="117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74"/>
      <c r="AR149" s="74"/>
      <c r="AS149" s="74"/>
      <c r="AT149" s="74"/>
      <c r="AU149" s="74"/>
      <c r="AV149" s="74"/>
      <c r="AW149" s="74"/>
    </row>
    <row r="150" spans="1:49" ht="16.5">
      <c r="A150" s="95"/>
      <c r="B150" s="255"/>
      <c r="C150" s="256"/>
      <c r="D150" s="257"/>
      <c r="E150" s="257"/>
      <c r="F150" s="257"/>
      <c r="G150" s="257"/>
      <c r="H150" s="257"/>
      <c r="I150" s="259"/>
      <c r="J150" s="192"/>
      <c r="K150" s="192"/>
      <c r="L150" s="54" t="str">
        <f t="shared" si="305"/>
        <v/>
      </c>
      <c r="M150" s="192"/>
      <c r="N150" s="192"/>
      <c r="O150" s="54" t="str">
        <f t="shared" si="306"/>
        <v/>
      </c>
      <c r="P150" s="50"/>
      <c r="Q150" s="50"/>
      <c r="R150" s="54" t="str">
        <f t="shared" si="309"/>
        <v/>
      </c>
      <c r="S150" s="50"/>
      <c r="T150" s="50"/>
      <c r="U150" s="54" t="str">
        <f t="shared" si="307"/>
        <v/>
      </c>
      <c r="V150" s="192"/>
      <c r="W150" s="192"/>
      <c r="X150" s="54" t="str">
        <f t="shared" si="308"/>
        <v/>
      </c>
      <c r="Y150" s="70"/>
      <c r="Z150" s="249"/>
      <c r="AA150" s="148"/>
      <c r="AB150" s="151"/>
      <c r="AC150" s="120"/>
      <c r="AD150" s="117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96"/>
      <c r="B151" s="264"/>
      <c r="C151" s="265"/>
      <c r="D151" s="266"/>
      <c r="E151" s="266"/>
      <c r="F151" s="266"/>
      <c r="G151" s="266"/>
      <c r="H151" s="266"/>
      <c r="I151" s="267"/>
      <c r="J151" s="194"/>
      <c r="K151" s="194"/>
      <c r="L151" s="54" t="str">
        <f t="shared" si="305"/>
        <v/>
      </c>
      <c r="M151" s="239"/>
      <c r="N151" s="239"/>
      <c r="O151" s="54" t="str">
        <f t="shared" si="306"/>
        <v/>
      </c>
      <c r="P151" s="240"/>
      <c r="Q151" s="240"/>
      <c r="R151" s="54" t="str">
        <f t="shared" si="309"/>
        <v/>
      </c>
      <c r="S151" s="51"/>
      <c r="T151" s="51"/>
      <c r="U151" s="54" t="str">
        <f t="shared" si="307"/>
        <v/>
      </c>
      <c r="V151" s="194"/>
      <c r="W151" s="194"/>
      <c r="X151" s="54" t="str">
        <f t="shared" si="308"/>
        <v/>
      </c>
      <c r="Y151" s="93"/>
      <c r="Z151" s="250"/>
      <c r="AA151" s="148"/>
      <c r="AB151" s="152"/>
      <c r="AC151" s="120"/>
      <c r="AD151" s="117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74"/>
      <c r="AR151" s="74"/>
      <c r="AS151" s="74"/>
      <c r="AT151" s="74"/>
      <c r="AU151" s="74"/>
      <c r="AV151" s="74"/>
      <c r="AW151" s="74"/>
    </row>
    <row r="152" spans="1:49" ht="16.5">
      <c r="A152" s="47"/>
      <c r="B152" s="1"/>
      <c r="C152" s="2"/>
      <c r="D152" s="2"/>
      <c r="E152" s="2"/>
      <c r="F152" s="2"/>
      <c r="G152" s="2"/>
      <c r="H152" s="2"/>
      <c r="I152" s="2"/>
      <c r="J152" s="330"/>
      <c r="K152" s="331"/>
      <c r="L152" s="149"/>
      <c r="M152" s="153"/>
      <c r="N152" s="153"/>
      <c r="O152" s="149"/>
      <c r="P152" s="153"/>
      <c r="Q152" s="153"/>
      <c r="R152" s="149"/>
      <c r="S152" s="153"/>
      <c r="T152" s="153"/>
      <c r="U152" s="149"/>
      <c r="V152" s="153"/>
      <c r="W152" s="153"/>
      <c r="X152" s="149"/>
      <c r="Y152" s="149"/>
      <c r="Z152" s="148"/>
      <c r="AA152" s="124"/>
      <c r="AB152" s="153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234"/>
      <c r="K153" s="234"/>
      <c r="L153" s="149"/>
      <c r="M153" s="153"/>
      <c r="N153" s="153"/>
      <c r="O153" s="149"/>
      <c r="P153" s="153"/>
      <c r="Q153" s="153"/>
      <c r="R153" s="149"/>
      <c r="S153" s="153"/>
      <c r="T153" s="153"/>
      <c r="U153" s="149"/>
      <c r="V153" s="153"/>
      <c r="W153" s="153"/>
      <c r="X153" s="149"/>
      <c r="Y153" s="149"/>
      <c r="Z153" s="148"/>
      <c r="AA153" s="124"/>
      <c r="AB153" s="153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234"/>
      <c r="K154" s="234"/>
      <c r="L154" s="149"/>
      <c r="M154" s="153"/>
      <c r="N154" s="153"/>
      <c r="O154" s="149"/>
      <c r="P154" s="153"/>
      <c r="Q154" s="153"/>
      <c r="R154" s="149"/>
      <c r="S154" s="153"/>
      <c r="T154" s="153"/>
      <c r="U154" s="149"/>
      <c r="V154" s="153"/>
      <c r="W154" s="153"/>
      <c r="X154" s="149"/>
      <c r="Y154" s="149"/>
      <c r="Z154" s="148"/>
      <c r="AA154" s="124"/>
      <c r="AB154" s="153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234"/>
      <c r="K155" s="234"/>
      <c r="L155" s="149"/>
      <c r="M155" s="153"/>
      <c r="N155" s="153"/>
      <c r="O155" s="149"/>
      <c r="P155" s="153"/>
      <c r="Q155" s="153"/>
      <c r="R155" s="149"/>
      <c r="S155" s="153"/>
      <c r="T155" s="153"/>
      <c r="U155" s="149"/>
      <c r="V155" s="153"/>
      <c r="W155" s="153"/>
      <c r="X155" s="149"/>
      <c r="Y155" s="149"/>
      <c r="Z155" s="148"/>
      <c r="AA155" s="124"/>
      <c r="AB155" s="153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234"/>
      <c r="K156" s="234"/>
      <c r="L156" s="149"/>
      <c r="M156" s="153"/>
      <c r="N156" s="153"/>
      <c r="O156" s="149"/>
      <c r="P156" s="153"/>
      <c r="Q156" s="153"/>
      <c r="R156" s="149"/>
      <c r="S156" s="153"/>
      <c r="T156" s="153"/>
      <c r="U156" s="149"/>
      <c r="V156" s="153"/>
      <c r="W156" s="153"/>
      <c r="X156" s="149"/>
      <c r="Y156" s="149"/>
      <c r="Z156" s="148"/>
      <c r="AA156" s="124"/>
      <c r="AB156" s="153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234"/>
      <c r="K157" s="234"/>
      <c r="L157" s="149"/>
      <c r="M157" s="153"/>
      <c r="N157" s="153"/>
      <c r="O157" s="149"/>
      <c r="P157" s="153"/>
      <c r="Q157" s="153"/>
      <c r="R157" s="149"/>
      <c r="S157" s="153"/>
      <c r="T157" s="153"/>
      <c r="U157" s="149"/>
      <c r="V157" s="153"/>
      <c r="W157" s="153"/>
      <c r="X157" s="149"/>
      <c r="Y157" s="149"/>
      <c r="Z157" s="148"/>
      <c r="AA157" s="124"/>
      <c r="AB157" s="153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47"/>
      <c r="B158" s="1"/>
      <c r="C158" s="2"/>
      <c r="D158" s="2"/>
      <c r="E158" s="2"/>
      <c r="F158" s="2"/>
      <c r="G158" s="2"/>
      <c r="H158" s="2"/>
      <c r="I158" s="2"/>
      <c r="J158" s="234"/>
      <c r="K158" s="234"/>
      <c r="L158" s="149"/>
      <c r="M158" s="153"/>
      <c r="N158" s="153"/>
      <c r="O158" s="149"/>
      <c r="P158" s="153"/>
      <c r="Q158" s="153"/>
      <c r="R158" s="149"/>
      <c r="S158" s="153"/>
      <c r="T158" s="153"/>
      <c r="U158" s="149"/>
      <c r="V158" s="153"/>
      <c r="W158" s="153"/>
      <c r="X158" s="149"/>
      <c r="Y158" s="149"/>
      <c r="Z158" s="148"/>
      <c r="AA158" s="124"/>
      <c r="AB158" s="153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4"/>
      <c r="AB159" s="153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4"/>
      <c r="AB160" s="153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4"/>
      <c r="AB161" s="153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4"/>
      <c r="AB162" s="153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4"/>
      <c r="AB163" s="153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4"/>
      <c r="AB164" s="153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4"/>
      <c r="AB165" s="153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4"/>
      <c r="AB166" s="153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4"/>
      <c r="AB167" s="153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4"/>
      <c r="AB168" s="153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4"/>
      <c r="AB169" s="153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4"/>
      <c r="AB170" s="153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4"/>
      <c r="AB171" s="153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4"/>
      <c r="AB172" s="153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4"/>
      <c r="AB173" s="153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4"/>
      <c r="AB174" s="153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4"/>
      <c r="AB175" s="153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4"/>
      <c r="AB176" s="153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4"/>
      <c r="AB177" s="153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4"/>
      <c r="AB178" s="153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4"/>
      <c r="AB179" s="153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4"/>
      <c r="AB180" s="153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4"/>
      <c r="AB181" s="153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4"/>
      <c r="AB182" s="153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4"/>
      <c r="AB183" s="153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4"/>
      <c r="AB184" s="153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4"/>
      <c r="AB185" s="153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4"/>
      <c r="AB186" s="153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4"/>
      <c r="AB187" s="153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4"/>
      <c r="AB188" s="153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4"/>
      <c r="AB189" s="153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4"/>
      <c r="AB190" s="153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4"/>
      <c r="AB191" s="153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4"/>
      <c r="AB192" s="153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4"/>
      <c r="AB193" s="153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4"/>
      <c r="AB194" s="153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4"/>
      <c r="AB195" s="153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4"/>
      <c r="AB196" s="153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4"/>
      <c r="AB197" s="153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4"/>
      <c r="AB198" s="153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4"/>
      <c r="AB199" s="153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4"/>
      <c r="AB200" s="153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4"/>
      <c r="AB201" s="153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4"/>
      <c r="AB202" s="153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4"/>
      <c r="AB203" s="153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4"/>
      <c r="AB204" s="153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4"/>
      <c r="AB205" s="153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4"/>
      <c r="AB206" s="153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4"/>
      <c r="AB207" s="153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4"/>
      <c r="AB208" s="153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4"/>
      <c r="AB209" s="153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4"/>
      <c r="AB210" s="153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4"/>
      <c r="AB211" s="153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4"/>
      <c r="AB212" s="153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4"/>
      <c r="AB213" s="153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4"/>
      <c r="AB214" s="153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4"/>
      <c r="AB215" s="153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4"/>
      <c r="AB216" s="153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4"/>
      <c r="AB217" s="153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4"/>
      <c r="AB218" s="153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4"/>
      <c r="AB219" s="153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4"/>
      <c r="AB220" s="153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4"/>
      <c r="AB221" s="153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4"/>
      <c r="AB222" s="153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4"/>
      <c r="AB223" s="153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4"/>
      <c r="AB224" s="153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4"/>
      <c r="AB225" s="153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4"/>
      <c r="AB226" s="153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4"/>
      <c r="AB227" s="153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4"/>
      <c r="AB228" s="153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4"/>
      <c r="AB229" s="153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4"/>
      <c r="AB230" s="153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4"/>
      <c r="AB231" s="153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4"/>
      <c r="AB232" s="153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4"/>
      <c r="AB233" s="153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4"/>
      <c r="AB234" s="153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4"/>
      <c r="AB235" s="153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4"/>
      <c r="AB236" s="153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4"/>
      <c r="AB237" s="153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4"/>
      <c r="AB238" s="153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4"/>
      <c r="AB239" s="153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4"/>
      <c r="AB240" s="153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4"/>
      <c r="AB241" s="153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4"/>
      <c r="AB242" s="153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4"/>
      <c r="AB243" s="153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4"/>
      <c r="AB244" s="153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4"/>
      <c r="AB245" s="153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4"/>
      <c r="AB246" s="153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4"/>
      <c r="AB247" s="153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4"/>
      <c r="AB248" s="153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4"/>
      <c r="AB249" s="153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4"/>
      <c r="AB250" s="153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4"/>
      <c r="AB251" s="153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4"/>
      <c r="AB252" s="153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4"/>
      <c r="AB253" s="153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4"/>
      <c r="AB254" s="153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4"/>
      <c r="AB255" s="153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4"/>
      <c r="AB256" s="153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4"/>
      <c r="AB257" s="153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4"/>
      <c r="AB258" s="153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4"/>
      <c r="AB259" s="153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4"/>
      <c r="AB260" s="153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4"/>
      <c r="AB261" s="153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4"/>
      <c r="AB262" s="153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4"/>
      <c r="AB263" s="153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4"/>
      <c r="AB264" s="153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4"/>
      <c r="AB265" s="153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4"/>
      <c r="AB266" s="153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4"/>
      <c r="AB267" s="153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4"/>
      <c r="AB268" s="153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4"/>
      <c r="AB269" s="153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4"/>
      <c r="AB270" s="153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4"/>
      <c r="AB271" s="153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4"/>
      <c r="AB272" s="153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4"/>
      <c r="AB273" s="153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4"/>
      <c r="AB274" s="153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4"/>
      <c r="AB275" s="153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4"/>
      <c r="AB276" s="153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4"/>
      <c r="AB277" s="153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4"/>
      <c r="AB278" s="153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4"/>
      <c r="AB279" s="153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4"/>
      <c r="AB280" s="153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4"/>
      <c r="AB281" s="153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4"/>
      <c r="AB282" s="153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4"/>
      <c r="AB283" s="153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4"/>
      <c r="AB284" s="153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4"/>
      <c r="AB285" s="153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4"/>
      <c r="AB286" s="153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4"/>
      <c r="AB287" s="153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4"/>
      <c r="AB288" s="153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4"/>
      <c r="AB289" s="153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4"/>
      <c r="AB290" s="153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4"/>
      <c r="AB291" s="153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4"/>
      <c r="AB292" s="153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4"/>
      <c r="AB293" s="153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4"/>
      <c r="AB294" s="153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4"/>
      <c r="AB295" s="153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4"/>
      <c r="AB296" s="153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4"/>
      <c r="AB297" s="153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4"/>
      <c r="AB298" s="153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4"/>
      <c r="AB299" s="153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4"/>
      <c r="AB300" s="153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4"/>
      <c r="AB301" s="153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4"/>
      <c r="AB302" s="153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4"/>
      <c r="AB303" s="153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4"/>
      <c r="AB304" s="153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4"/>
      <c r="AB305" s="153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4"/>
      <c r="AB306" s="153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4"/>
      <c r="AB307" s="153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4"/>
      <c r="AB308" s="153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4"/>
      <c r="AB309" s="153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4"/>
      <c r="AB310" s="153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4"/>
      <c r="AB311" s="153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4"/>
      <c r="AB312" s="153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4"/>
      <c r="AB313" s="153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4"/>
      <c r="AB314" s="153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4"/>
      <c r="AB315" s="153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4"/>
      <c r="AB316" s="153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4"/>
      <c r="AB317" s="153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4"/>
      <c r="AB318" s="153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4"/>
      <c r="AB319" s="153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4"/>
      <c r="AB320" s="153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4"/>
      <c r="AB321" s="153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4"/>
      <c r="AB322" s="153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4"/>
      <c r="AB323" s="153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4"/>
      <c r="AB324" s="153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4"/>
      <c r="AB325" s="153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4"/>
      <c r="AB326" s="153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4"/>
      <c r="AB327" s="153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4"/>
      <c r="AB328" s="153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4"/>
      <c r="AB329" s="153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4"/>
      <c r="AB330" s="153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4"/>
      <c r="AB331" s="153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4"/>
      <c r="AB332" s="153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4"/>
      <c r="AB333" s="153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4"/>
      <c r="AB334" s="153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4"/>
      <c r="AB335" s="153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4"/>
      <c r="AB336" s="153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4"/>
      <c r="AB337" s="153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4"/>
      <c r="AB338" s="153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4"/>
      <c r="AB339" s="153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4"/>
      <c r="AB340" s="153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4"/>
      <c r="AB341" s="153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4"/>
      <c r="AB342" s="153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4"/>
      <c r="AB343" s="153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4"/>
      <c r="AB344" s="153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4"/>
      <c r="AB345" s="153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4"/>
      <c r="AB346" s="153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4"/>
      <c r="AB347" s="153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4"/>
      <c r="AB348" s="153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4"/>
      <c r="AB349" s="153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4"/>
      <c r="AB350" s="153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4"/>
      <c r="AB351" s="153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4"/>
      <c r="AB352" s="153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4"/>
      <c r="AB353" s="153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4"/>
      <c r="AB354" s="153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4"/>
      <c r="AB355" s="153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4"/>
      <c r="AB356" s="153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4"/>
      <c r="AB357" s="153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4"/>
      <c r="AB358" s="153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4"/>
      <c r="AB359" s="153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4"/>
      <c r="AB360" s="153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4"/>
      <c r="AB361" s="153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4"/>
      <c r="AB362" s="153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4"/>
      <c r="AB363" s="153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4"/>
      <c r="AB364" s="153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4"/>
      <c r="AB365" s="153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4"/>
      <c r="AB366" s="153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4"/>
      <c r="AB367" s="153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4"/>
      <c r="AB368" s="153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4"/>
      <c r="AB369" s="153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4"/>
      <c r="AB370" s="153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4"/>
      <c r="AB371" s="153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4"/>
      <c r="AB372" s="153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4"/>
      <c r="AB373" s="153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4"/>
      <c r="AB374" s="153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4"/>
      <c r="AB375" s="153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4"/>
      <c r="AB376" s="153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4"/>
      <c r="AB377" s="153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4"/>
      <c r="AB378" s="153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4"/>
      <c r="AB379" s="153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4"/>
      <c r="AB380" s="153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4"/>
      <c r="AB381" s="153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4"/>
      <c r="AB382" s="153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4"/>
      <c r="AB383" s="153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4"/>
      <c r="AB384" s="153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4"/>
      <c r="AB385" s="153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4"/>
      <c r="AB386" s="153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4"/>
      <c r="AB387" s="153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4"/>
      <c r="AB388" s="153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4"/>
      <c r="AB389" s="153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4"/>
      <c r="AB390" s="153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4"/>
      <c r="AB391" s="153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4"/>
      <c r="AB392" s="153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4"/>
      <c r="AB393" s="153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4"/>
      <c r="AB394" s="153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4"/>
      <c r="AB395" s="153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4"/>
      <c r="AB396" s="153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4"/>
      <c r="AB397" s="153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4"/>
      <c r="AB398" s="153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4"/>
      <c r="AB399" s="153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4"/>
      <c r="AB400" s="153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4"/>
      <c r="AB401" s="153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4"/>
      <c r="AB402" s="153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4"/>
      <c r="AB403" s="153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4"/>
      <c r="AB404" s="153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4"/>
      <c r="AB405" s="153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4"/>
      <c r="AB406" s="153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4"/>
      <c r="AB407" s="153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4"/>
      <c r="AB408" s="153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4"/>
      <c r="AB409" s="153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4"/>
      <c r="AB410" s="153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4"/>
      <c r="AB411" s="153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4"/>
      <c r="AB412" s="153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4"/>
      <c r="AB413" s="153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4"/>
      <c r="AB414" s="153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4"/>
      <c r="AB415" s="153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4"/>
      <c r="AB416" s="153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4"/>
      <c r="AB417" s="153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4"/>
      <c r="AB418" s="153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4"/>
      <c r="AB419" s="153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4"/>
      <c r="AB420" s="153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4"/>
      <c r="AB421" s="153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4"/>
      <c r="AB422" s="153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4"/>
      <c r="AB423" s="153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4"/>
      <c r="AB424" s="153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4"/>
      <c r="AB425" s="153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4"/>
      <c r="AB426" s="153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4"/>
      <c r="AB427" s="153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4"/>
      <c r="AB428" s="153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4"/>
      <c r="AB429" s="153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4"/>
      <c r="AB430" s="153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4"/>
      <c r="AB431" s="153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4"/>
      <c r="AB432" s="153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4"/>
      <c r="AB433" s="153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4"/>
      <c r="AB434" s="153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4"/>
      <c r="AB435" s="153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4"/>
      <c r="AB436" s="153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4"/>
      <c r="AB437" s="153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4"/>
      <c r="AB438" s="153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4"/>
      <c r="AB439" s="153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4"/>
      <c r="AB440" s="153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4"/>
      <c r="AB441" s="153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4"/>
      <c r="AB442" s="153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4"/>
      <c r="AB443" s="153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4"/>
      <c r="AB444" s="153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4"/>
      <c r="AB445" s="153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4"/>
      <c r="AB446" s="153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4"/>
      <c r="AB447" s="153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4"/>
      <c r="AB448" s="153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4"/>
      <c r="AB449" s="153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4"/>
      <c r="AB450" s="153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4"/>
      <c r="AB451" s="153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4"/>
      <c r="AB452" s="153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4"/>
      <c r="AB453" s="153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4"/>
      <c r="AB454" s="153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4"/>
      <c r="AB455" s="153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4"/>
      <c r="AB456" s="153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4"/>
      <c r="AB457" s="153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4"/>
      <c r="AB458" s="153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4"/>
      <c r="AB459" s="153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4"/>
      <c r="AB460" s="153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4"/>
      <c r="AB461" s="153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4"/>
      <c r="AB462" s="153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4"/>
      <c r="AB463" s="153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4"/>
      <c r="AB464" s="153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4"/>
      <c r="AB465" s="153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4"/>
      <c r="AB466" s="153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4"/>
      <c r="AB467" s="153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4"/>
      <c r="AB468" s="153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4"/>
      <c r="AB469" s="153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4"/>
      <c r="AB470" s="153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4"/>
      <c r="AB471" s="153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4"/>
      <c r="AB472" s="153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4"/>
      <c r="AB473" s="153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4"/>
      <c r="AB474" s="153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4"/>
      <c r="AB475" s="153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4"/>
      <c r="AB476" s="153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4"/>
      <c r="AB477" s="153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4"/>
      <c r="AB478" s="153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4"/>
      <c r="AB479" s="153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4"/>
      <c r="AB480" s="153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4"/>
      <c r="AB481" s="153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4"/>
      <c r="AB482" s="153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4"/>
      <c r="AB483" s="153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4"/>
      <c r="AB484" s="153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4"/>
      <c r="AB485" s="153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4"/>
      <c r="AB486" s="153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4"/>
      <c r="AB487" s="153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4"/>
      <c r="AB488" s="153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4"/>
      <c r="AB489" s="153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4"/>
      <c r="AB490" s="153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4"/>
      <c r="AB491" s="153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4"/>
      <c r="AB492" s="153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4"/>
      <c r="AB493" s="153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4"/>
      <c r="AB494" s="153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4"/>
      <c r="AB495" s="153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4"/>
      <c r="AB496" s="153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4"/>
      <c r="AB497" s="153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4"/>
      <c r="AB498" s="153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4"/>
      <c r="AB499" s="153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4"/>
      <c r="AB500" s="153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4"/>
      <c r="AB501" s="153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4"/>
      <c r="AB502" s="153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4"/>
      <c r="AB503" s="153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4"/>
      <c r="AB504" s="153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4"/>
      <c r="AB505" s="153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4"/>
      <c r="AB506" s="153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4"/>
      <c r="AB507" s="153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4"/>
      <c r="AB508" s="153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4"/>
      <c r="AB509" s="153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4"/>
      <c r="AB510" s="153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4"/>
      <c r="AB511" s="153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4"/>
      <c r="AB512" s="153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4"/>
      <c r="AB513" s="153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4"/>
      <c r="AB514" s="153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4"/>
      <c r="AB515" s="153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4"/>
      <c r="AB516" s="153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4"/>
      <c r="AB517" s="153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4"/>
      <c r="AB518" s="153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4"/>
      <c r="AB519" s="153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4"/>
      <c r="AB520" s="153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4"/>
      <c r="AB521" s="153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4"/>
      <c r="AB522" s="153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4"/>
      <c r="AB523" s="153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4"/>
      <c r="AB524" s="153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4"/>
      <c r="AB525" s="153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4"/>
      <c r="AB526" s="153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4"/>
      <c r="AB527" s="153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4"/>
      <c r="AB528" s="153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4"/>
      <c r="AB529" s="153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4"/>
      <c r="AB530" s="153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4"/>
      <c r="AB531" s="153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4"/>
      <c r="AB532" s="153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4"/>
      <c r="AB533" s="153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4"/>
      <c r="AB534" s="153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4"/>
      <c r="AB535" s="153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4"/>
      <c r="AB536" s="153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4"/>
      <c r="AB537" s="153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4"/>
      <c r="AB538" s="153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4"/>
      <c r="AB539" s="153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4"/>
      <c r="AB540" s="153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4"/>
      <c r="AB541" s="153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4"/>
      <c r="AB542" s="153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4"/>
      <c r="AB543" s="153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4"/>
      <c r="AB544" s="153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4"/>
      <c r="AB545" s="153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4"/>
      <c r="AB546" s="153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4"/>
      <c r="AB547" s="153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4"/>
      <c r="AB548" s="153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4"/>
      <c r="AB549" s="153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4"/>
      <c r="AB550" s="153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4"/>
      <c r="AB551" s="153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4"/>
      <c r="AB552" s="153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4"/>
      <c r="AB553" s="153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4"/>
      <c r="AB554" s="153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4"/>
      <c r="AB555" s="153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4"/>
      <c r="AB556" s="153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4"/>
      <c r="AB557" s="153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4"/>
      <c r="AB558" s="153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4"/>
      <c r="AB559" s="153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4"/>
      <c r="AB560" s="153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4"/>
      <c r="AB561" s="153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4"/>
      <c r="AB562" s="153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4"/>
      <c r="AB563" s="153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4"/>
      <c r="AB564" s="153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4"/>
      <c r="AB565" s="153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4"/>
      <c r="AB566" s="153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4"/>
      <c r="AB567" s="153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4"/>
      <c r="AB568" s="153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4"/>
      <c r="AB569" s="153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4"/>
      <c r="AB570" s="153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4"/>
      <c r="AB571" s="153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4"/>
      <c r="AB572" s="153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4"/>
      <c r="AB573" s="153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4"/>
      <c r="AB574" s="153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4"/>
      <c r="AB575" s="153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4"/>
      <c r="AB576" s="153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4"/>
      <c r="AB577" s="153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4"/>
      <c r="AB578" s="153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4"/>
      <c r="AB579" s="153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4"/>
      <c r="AB580" s="153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4"/>
      <c r="AB581" s="153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4"/>
      <c r="AB582" s="153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4"/>
      <c r="AB583" s="153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4"/>
      <c r="AB584" s="153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4"/>
      <c r="AB585" s="153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4"/>
      <c r="AB586" s="153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4"/>
      <c r="AB587" s="153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4"/>
      <c r="AB588" s="153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4"/>
      <c r="AB589" s="153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4"/>
      <c r="AB590" s="153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4"/>
      <c r="AB591" s="153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4"/>
      <c r="AB592" s="153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4"/>
      <c r="AB593" s="153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4"/>
      <c r="AB594" s="153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4"/>
      <c r="AB595" s="153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4"/>
      <c r="AB596" s="153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4"/>
      <c r="AB597" s="153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24"/>
      <c r="AB598" s="153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24"/>
      <c r="AB599" s="153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24"/>
      <c r="AB600" s="153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24"/>
      <c r="AB601" s="153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24"/>
      <c r="AB602" s="153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24"/>
      <c r="AB603" s="153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24"/>
      <c r="AB604" s="153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24"/>
      <c r="AB605" s="153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24"/>
      <c r="AB606" s="153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24"/>
      <c r="AB607" s="153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24"/>
      <c r="AB608" s="153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24"/>
      <c r="AB609" s="153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24"/>
      <c r="AB610" s="153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24"/>
      <c r="AB611" s="153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24"/>
      <c r="AB612" s="153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53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Z614" s="1"/>
      <c r="AB614" s="153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Z615" s="1"/>
      <c r="AB615" s="153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Z616" s="1"/>
      <c r="AB616" s="153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Z617" s="1"/>
      <c r="AB617" s="153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Z618" s="1"/>
      <c r="AB618" s="153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Z619" s="1"/>
      <c r="AB619" s="153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Z620" s="1"/>
      <c r="AB620" s="153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53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53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53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53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53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53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87">
    <mergeCell ref="S54:T54"/>
    <mergeCell ref="S68:T68"/>
    <mergeCell ref="S61:T61"/>
    <mergeCell ref="S75:T75"/>
    <mergeCell ref="S89:T89"/>
    <mergeCell ref="S103:T103"/>
    <mergeCell ref="S124:T124"/>
    <mergeCell ref="S82:T82"/>
    <mergeCell ref="V47:W47"/>
    <mergeCell ref="V54:W54"/>
    <mergeCell ref="V61:W61"/>
    <mergeCell ref="V75:W75"/>
    <mergeCell ref="V82:W82"/>
    <mergeCell ref="V12:W12"/>
    <mergeCell ref="V19:W19"/>
    <mergeCell ref="V26:W26"/>
    <mergeCell ref="V33:W33"/>
    <mergeCell ref="V40:W40"/>
    <mergeCell ref="J54:K54"/>
    <mergeCell ref="P89:Q89"/>
    <mergeCell ref="P96:Q96"/>
    <mergeCell ref="P103:Q103"/>
    <mergeCell ref="P110:Q110"/>
    <mergeCell ref="P61:Q61"/>
    <mergeCell ref="J61:K61"/>
    <mergeCell ref="J68:K68"/>
    <mergeCell ref="J12:K12"/>
    <mergeCell ref="J19:K19"/>
    <mergeCell ref="J33:K33"/>
    <mergeCell ref="J40:K40"/>
    <mergeCell ref="J47:K47"/>
    <mergeCell ref="J152:K152"/>
    <mergeCell ref="M5:N5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M96:N96"/>
    <mergeCell ref="M103:N103"/>
    <mergeCell ref="J75:K75"/>
    <mergeCell ref="J82:K82"/>
    <mergeCell ref="A2:Z2"/>
    <mergeCell ref="A3:Z3"/>
    <mergeCell ref="S5:T5"/>
    <mergeCell ref="V5:W5"/>
    <mergeCell ref="A1:I1"/>
    <mergeCell ref="J1:L1"/>
    <mergeCell ref="M1:O1"/>
    <mergeCell ref="P1:R1"/>
    <mergeCell ref="S1:U1"/>
    <mergeCell ref="V1:X1"/>
    <mergeCell ref="Y1:Z1"/>
    <mergeCell ref="J5:K5"/>
    <mergeCell ref="P5:Q5"/>
    <mergeCell ref="Z5:AA5"/>
    <mergeCell ref="S26:T26"/>
    <mergeCell ref="S47:T47"/>
    <mergeCell ref="S33:T33"/>
    <mergeCell ref="P12:Q12"/>
    <mergeCell ref="S12:T12"/>
    <mergeCell ref="S19:T19"/>
    <mergeCell ref="P26:Q26"/>
    <mergeCell ref="P33:Q33"/>
    <mergeCell ref="P47:Q47"/>
    <mergeCell ref="S40:T40"/>
    <mergeCell ref="M145:N145"/>
    <mergeCell ref="S110:T110"/>
    <mergeCell ref="S117:T117"/>
    <mergeCell ref="P145:Q145"/>
    <mergeCell ref="S131:T131"/>
    <mergeCell ref="M110:N110"/>
    <mergeCell ref="M138:N138"/>
    <mergeCell ref="P138:Q138"/>
    <mergeCell ref="S138:T138"/>
    <mergeCell ref="V89:W89"/>
    <mergeCell ref="V103:W103"/>
    <mergeCell ref="V110:W110"/>
    <mergeCell ref="V145:W145"/>
    <mergeCell ref="S145:T145"/>
    <mergeCell ref="V138:W138"/>
    <mergeCell ref="S96:T96"/>
  </mergeCells>
  <phoneticPr fontId="22" type="noConversion"/>
  <printOptions horizontalCentered="1"/>
  <pageMargins left="0.25" right="0.25" top="0.75" bottom="0.75" header="0.3" footer="0.3"/>
  <pageSetup paperSize="9" scale="63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5"/>
  <sheetViews>
    <sheetView zoomScale="70" zoomScaleNormal="70" workbookViewId="0">
      <pane ySplit="4" topLeftCell="A5" activePane="bottomLeft" state="frozen"/>
      <selection pane="bottomLeft" activeCell="D37" sqref="D37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308" t="s">
        <v>332</v>
      </c>
      <c r="B1" s="309"/>
      <c r="C1" s="309"/>
      <c r="D1" s="309"/>
      <c r="E1" s="310" t="s">
        <v>103</v>
      </c>
      <c r="F1" s="310"/>
      <c r="G1" s="271" t="s">
        <v>331</v>
      </c>
      <c r="H1" s="271" t="s">
        <v>457</v>
      </c>
      <c r="I1" s="309" t="s">
        <v>155</v>
      </c>
      <c r="J1" s="309"/>
      <c r="K1" s="309" t="s">
        <v>104</v>
      </c>
      <c r="L1" s="309"/>
      <c r="M1" s="309" t="s">
        <v>0</v>
      </c>
      <c r="N1" s="311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35" t="s">
        <v>97</v>
      </c>
      <c r="B3" s="337" t="s">
        <v>98</v>
      </c>
      <c r="C3" s="337" t="s">
        <v>69</v>
      </c>
      <c r="D3" s="339" t="s">
        <v>75</v>
      </c>
      <c r="E3" s="337" t="s">
        <v>70</v>
      </c>
      <c r="F3" s="342" t="s">
        <v>76</v>
      </c>
      <c r="G3" s="337" t="s">
        <v>71</v>
      </c>
      <c r="H3" s="342" t="s">
        <v>77</v>
      </c>
      <c r="I3" s="337" t="s">
        <v>73</v>
      </c>
      <c r="J3" s="342" t="s">
        <v>78</v>
      </c>
      <c r="K3" s="337" t="s">
        <v>74</v>
      </c>
      <c r="L3" s="342" t="s">
        <v>79</v>
      </c>
      <c r="M3" s="337" t="s">
        <v>99</v>
      </c>
      <c r="N3" s="337" t="s">
        <v>100</v>
      </c>
      <c r="O3" s="337" t="s">
        <v>95</v>
      </c>
      <c r="P3" s="337"/>
      <c r="Q3" s="337"/>
      <c r="R3" s="337"/>
      <c r="S3" s="337"/>
      <c r="T3" s="337"/>
      <c r="U3" s="341"/>
    </row>
    <row r="4" spans="1:21" ht="15.75" customHeight="1" thickBot="1">
      <c r="A4" s="336"/>
      <c r="B4" s="338"/>
      <c r="C4" s="338"/>
      <c r="D4" s="340"/>
      <c r="E4" s="338"/>
      <c r="F4" s="343"/>
      <c r="G4" s="338"/>
      <c r="H4" s="343"/>
      <c r="I4" s="338"/>
      <c r="J4" s="343"/>
      <c r="K4" s="338"/>
      <c r="L4" s="343"/>
      <c r="M4" s="338"/>
      <c r="N4" s="338"/>
      <c r="O4" s="122" t="s">
        <v>80</v>
      </c>
      <c r="P4" s="122" t="s">
        <v>81</v>
      </c>
      <c r="Q4" s="122" t="s">
        <v>82</v>
      </c>
      <c r="R4" s="122" t="s">
        <v>83</v>
      </c>
      <c r="S4" s="122" t="s">
        <v>84</v>
      </c>
      <c r="T4" s="122" t="s">
        <v>85</v>
      </c>
      <c r="U4" s="123" t="s">
        <v>86</v>
      </c>
    </row>
    <row r="5" spans="1:21" ht="18.75" customHeight="1" thickBot="1">
      <c r="A5" s="161">
        <v>45534</v>
      </c>
      <c r="B5" s="162" t="str">
        <f>'偏鄉國小(素)'!AB5</f>
        <v>A5</v>
      </c>
      <c r="C5" s="162" t="str">
        <f>'偏鄉國小(素)'!AC5</f>
        <v>紅藜飯</v>
      </c>
      <c r="D5" s="103" t="str">
        <f>'偏鄉國小(素)'!AD5</f>
        <v xml:space="preserve">米 紅藜    </v>
      </c>
      <c r="E5" s="162" t="str">
        <f>'偏鄉國小(素)'!AE5</f>
        <v>堅果麵腸</v>
      </c>
      <c r="F5" s="103" t="str">
        <f>'偏鄉國小(素)'!AF5</f>
        <v xml:space="preserve">麵腸 時蔬 腰果 南瓜子 薑 </v>
      </c>
      <c r="G5" s="162" t="str">
        <f>'偏鄉國小(素)'!AG5</f>
        <v>關東煮</v>
      </c>
      <c r="H5" s="103" t="str">
        <f>'偏鄉國小(素)'!AH5</f>
        <v xml:space="preserve">方油豆腐 白蘿蔔 玉米 胡蘿蔔 素黑輪 </v>
      </c>
      <c r="I5" s="162" t="str">
        <f>'偏鄉國小(素)'!AK5</f>
        <v>時蔬</v>
      </c>
      <c r="J5" s="103" t="str">
        <f>'偏鄉國小(素)'!AL5</f>
        <v xml:space="preserve">蔬菜 薑    </v>
      </c>
      <c r="K5" s="162" t="str">
        <f>'偏鄉國小(素)'!AM5</f>
        <v>時瓜湯</v>
      </c>
      <c r="L5" s="103" t="str">
        <f>'偏鄉國小(素)'!AN5</f>
        <v xml:space="preserve">時瓜 胡蘿蔔 薑 素羊肉  </v>
      </c>
      <c r="M5" s="162" t="str">
        <f>'偏鄉國小(素)'!AO5</f>
        <v>點心</v>
      </c>
      <c r="N5" s="162">
        <f>'偏鄉國小(素)'!AP5</f>
        <v>0</v>
      </c>
      <c r="O5" s="162">
        <f>'偏鄉國小(素)'!AQ5</f>
        <v>6.4</v>
      </c>
      <c r="P5" s="162">
        <f>'偏鄉國小(素)'!AR5</f>
        <v>2.2000000000000002</v>
      </c>
      <c r="Q5" s="162">
        <f>'偏鄉國小(素)'!AS5</f>
        <v>1.8</v>
      </c>
      <c r="R5" s="162">
        <f>'偏鄉國小(素)'!AT5</f>
        <v>0</v>
      </c>
      <c r="S5" s="162">
        <f>'偏鄉國小(素)'!AU5</f>
        <v>0</v>
      </c>
      <c r="T5" s="162">
        <f>'偏鄉國小(素)'!AV5</f>
        <v>2.6</v>
      </c>
      <c r="U5" s="163">
        <f>'偏鄉國小(素)'!AW5</f>
        <v>782.7</v>
      </c>
    </row>
    <row r="6" spans="1:21" ht="18.75" customHeight="1">
      <c r="A6" s="80">
        <f>A5+3</f>
        <v>45537</v>
      </c>
      <c r="B6" s="52" t="str">
        <f>'偏鄉國小(素)'!AB12</f>
        <v>B1</v>
      </c>
      <c r="C6" s="52" t="str">
        <f>'偏鄉國小(素)'!AC12</f>
        <v>白米飯</v>
      </c>
      <c r="D6" s="71" t="str">
        <f>'偏鄉國小(素)'!AD12</f>
        <v xml:space="preserve">米     </v>
      </c>
      <c r="E6" s="52" t="str">
        <f>'偏鄉國小(素)'!AE12</f>
        <v>回鍋若片</v>
      </c>
      <c r="F6" s="71" t="str">
        <f>'偏鄉國小(素)'!AF12</f>
        <v xml:space="preserve">素肉片 時蔬 胡蘿蔔 冷凍毛豆仁 薑 </v>
      </c>
      <c r="G6" s="52" t="str">
        <f>'偏鄉國小(素)'!AG12</f>
        <v>蛋香白菜</v>
      </c>
      <c r="H6" s="71" t="str">
        <f>'偏鄉國小(素)'!AH12</f>
        <v xml:space="preserve">雞蛋 結球白菜 胡蘿蔔 薑 素火腿 </v>
      </c>
      <c r="I6" s="52" t="str">
        <f>'偏鄉國小(素)'!AK12</f>
        <v>時蔬</v>
      </c>
      <c r="J6" s="71" t="str">
        <f>'偏鄉國小(素)'!AL12</f>
        <v xml:space="preserve">蔬菜 薑    </v>
      </c>
      <c r="K6" s="52" t="str">
        <f>'偏鄉國小(素)'!AM12</f>
        <v>時蔬湯</v>
      </c>
      <c r="L6" s="71" t="str">
        <f>'偏鄉國小(素)'!AN12</f>
        <v xml:space="preserve">時蔬 薑 枸杞 素羊肉  </v>
      </c>
      <c r="M6" s="52" t="str">
        <f>'偏鄉國小(素)'!AO12</f>
        <v>點心</v>
      </c>
      <c r="N6" s="52">
        <f>'偏鄉國小(素)'!AP12</f>
        <v>0</v>
      </c>
      <c r="O6" s="52">
        <f>'偏鄉國小(素)'!AQ12</f>
        <v>5</v>
      </c>
      <c r="P6" s="52">
        <f>'偏鄉國小(素)'!AR12</f>
        <v>2.1</v>
      </c>
      <c r="Q6" s="52">
        <f>'偏鄉國小(素)'!AS12</f>
        <v>2</v>
      </c>
      <c r="R6" s="52">
        <f>'偏鄉國小(素)'!AT12</f>
        <v>0</v>
      </c>
      <c r="S6" s="52">
        <f>'偏鄉國小(素)'!AU12</f>
        <v>0</v>
      </c>
      <c r="T6" s="52">
        <f>'偏鄉國小(素)'!AV12</f>
        <v>2.2000000000000002</v>
      </c>
      <c r="U6" s="88">
        <f>'偏鄉國小(素)'!AW12</f>
        <v>658.5</v>
      </c>
    </row>
    <row r="7" spans="1:21" ht="18.75" customHeight="1">
      <c r="A7" s="81">
        <f t="shared" ref="A7:A24" si="0">A6+1</f>
        <v>45538</v>
      </c>
      <c r="B7" s="67" t="str">
        <f>'偏鄉國小(素)'!AB19</f>
        <v>B2</v>
      </c>
      <c r="C7" s="67" t="str">
        <f>'偏鄉國小(素)'!AC19</f>
        <v>糙米飯</v>
      </c>
      <c r="D7" s="72" t="str">
        <f>'偏鄉國小(素)'!AD19</f>
        <v xml:space="preserve">米 糙米    </v>
      </c>
      <c r="E7" s="67" t="str">
        <f>'偏鄉國小(素)'!AE19</f>
        <v>香滷豆包</v>
      </c>
      <c r="F7" s="72" t="str">
        <f>'偏鄉國小(素)'!AF19</f>
        <v xml:space="preserve">豆包 滷包    </v>
      </c>
      <c r="G7" s="67" t="str">
        <f>'偏鄉國小(素)'!AG19</f>
        <v>茄汁凍腐</v>
      </c>
      <c r="H7" s="72" t="str">
        <f>'偏鄉國小(素)'!AH19</f>
        <v xml:space="preserve">凍豆腐 芹菜 番茄糊 蕃茄醬  </v>
      </c>
      <c r="I7" s="67" t="str">
        <f>'偏鄉國小(素)'!AK19</f>
        <v>時蔬</v>
      </c>
      <c r="J7" s="72" t="str">
        <f>'偏鄉國小(素)'!AL19</f>
        <v xml:space="preserve">蔬菜 薑    </v>
      </c>
      <c r="K7" s="67" t="str">
        <f>'偏鄉國小(素)'!AM19</f>
        <v>味噌海芽湯</v>
      </c>
      <c r="L7" s="72" t="str">
        <f>'偏鄉國小(素)'!AN19</f>
        <v xml:space="preserve">乾裙帶菜 味噌 高麗菜 薑  </v>
      </c>
      <c r="M7" s="67" t="str">
        <f>'偏鄉國小(素)'!AO19</f>
        <v>點心</v>
      </c>
      <c r="N7" s="67">
        <f>'偏鄉國小(素)'!AP19</f>
        <v>0</v>
      </c>
      <c r="O7" s="67">
        <f>'偏鄉國小(素)'!AQ19</f>
        <v>5</v>
      </c>
      <c r="P7" s="67">
        <f>'偏鄉國小(素)'!AR19</f>
        <v>2.2999999999999998</v>
      </c>
      <c r="Q7" s="67">
        <f>'偏鄉國小(素)'!AS19</f>
        <v>1.5</v>
      </c>
      <c r="R7" s="67">
        <f>'偏鄉國小(素)'!AT19</f>
        <v>0</v>
      </c>
      <c r="S7" s="67">
        <f>'偏鄉國小(素)'!AU19</f>
        <v>0</v>
      </c>
      <c r="T7" s="67">
        <f>'偏鄉國小(素)'!AV19</f>
        <v>3.1</v>
      </c>
      <c r="U7" s="89">
        <f>'偏鄉國小(素)'!AW19</f>
        <v>722.1</v>
      </c>
    </row>
    <row r="8" spans="1:21" ht="18.75" customHeight="1">
      <c r="A8" s="81">
        <f>A7+1</f>
        <v>45539</v>
      </c>
      <c r="B8" s="67" t="str">
        <f>'偏鄉國小(素)'!AB26</f>
        <v>B3</v>
      </c>
      <c r="C8" s="67" t="str">
        <f>'偏鄉國小(素)'!AC26</f>
        <v>越式特餐</v>
      </c>
      <c r="D8" s="72" t="str">
        <f>'偏鄉國小(素)'!AD26</f>
        <v xml:space="preserve">米粉     </v>
      </c>
      <c r="E8" s="67" t="str">
        <f>'偏鄉國小(素)'!AE26</f>
        <v>特餐配料</v>
      </c>
      <c r="F8" s="72" t="str">
        <f>'偏鄉國小(素)'!AF26</f>
        <v xml:space="preserve">百頁豆腐 甘藍 薑 九層塔  </v>
      </c>
      <c r="G8" s="67" t="str">
        <f>'偏鄉國小(素)'!AG26</f>
        <v>豆包豆芽</v>
      </c>
      <c r="H8" s="72" t="str">
        <f>'偏鄉國小(素)'!AH26</f>
        <v xml:space="preserve">綠豆芽 豆包 薑   </v>
      </c>
      <c r="I8" s="67" t="str">
        <f>'偏鄉國小(素)'!AK26</f>
        <v>時蔬</v>
      </c>
      <c r="J8" s="72" t="str">
        <f>'偏鄉國小(素)'!AL26</f>
        <v xml:space="preserve">蔬菜 薑    </v>
      </c>
      <c r="K8" s="67" t="str">
        <f>'偏鄉國小(素)'!AM26</f>
        <v>越式湯底</v>
      </c>
      <c r="L8" s="72" t="str">
        <f>'偏鄉國小(素)'!AN26</f>
        <v xml:space="preserve">白蘿蔔 胡蘿蔔 檸檬汁 南薑  </v>
      </c>
      <c r="M8" s="67" t="str">
        <f>'偏鄉國小(素)'!AO26</f>
        <v>點心</v>
      </c>
      <c r="N8" s="67">
        <f>'偏鄉國小(素)'!AP26</f>
        <v>0</v>
      </c>
      <c r="O8" s="67">
        <f>'偏鄉國小(素)'!AQ26</f>
        <v>2</v>
      </c>
      <c r="P8" s="67">
        <f>'偏鄉國小(素)'!AR26</f>
        <v>2.1</v>
      </c>
      <c r="Q8" s="67">
        <f>'偏鄉國小(素)'!AS26</f>
        <v>2</v>
      </c>
      <c r="R8" s="67">
        <f>'偏鄉國小(素)'!AT26</f>
        <v>0</v>
      </c>
      <c r="S8" s="67">
        <f>'偏鄉國小(素)'!AU26</f>
        <v>0</v>
      </c>
      <c r="T8" s="67">
        <f>'偏鄉國小(素)'!AV26</f>
        <v>2.2000000000000002</v>
      </c>
      <c r="U8" s="89">
        <f>'偏鄉國小(素)'!AW26</f>
        <v>449.5</v>
      </c>
    </row>
    <row r="9" spans="1:21" ht="18.75" customHeight="1">
      <c r="A9" s="81">
        <f t="shared" si="0"/>
        <v>45540</v>
      </c>
      <c r="B9" s="67" t="str">
        <f>'偏鄉國小(素)'!AB33</f>
        <v>B4</v>
      </c>
      <c r="C9" s="67" t="str">
        <f>'偏鄉國小(素)'!AC33</f>
        <v>糙米飯</v>
      </c>
      <c r="D9" s="72" t="str">
        <f>'偏鄉國小(素)'!AD33</f>
        <v xml:space="preserve">米 糙米    </v>
      </c>
      <c r="E9" s="67" t="str">
        <f>'偏鄉國小(素)'!AE33</f>
        <v>沙茶油腐</v>
      </c>
      <c r="F9" s="72" t="str">
        <f>'偏鄉國小(素)'!AF33</f>
        <v xml:space="preserve">四角油豆腐 油菜 素沙茶醬 胡蘿蔔 薑 </v>
      </c>
      <c r="G9" s="67" t="str">
        <f>'偏鄉國小(素)'!AG33</f>
        <v>蔬香冬粉</v>
      </c>
      <c r="H9" s="72" t="str">
        <f>'偏鄉國小(素)'!AH33</f>
        <v xml:space="preserve">冬粉 素絞肉 時蔬 胡蘿蔔 乾木耳 </v>
      </c>
      <c r="I9" s="67" t="str">
        <f>'偏鄉國小(素)'!AK33</f>
        <v>時蔬</v>
      </c>
      <c r="J9" s="72" t="str">
        <f>'偏鄉國小(素)'!AL33</f>
        <v xml:space="preserve">蔬菜 薑    </v>
      </c>
      <c r="K9" s="67" t="str">
        <f>'偏鄉國小(素)'!AM33</f>
        <v>銀耳甜湯</v>
      </c>
      <c r="L9" s="72" t="str">
        <f>'偏鄉國小(素)'!AN33</f>
        <v xml:space="preserve">乾銀耳 紅砂糖 枸杞   </v>
      </c>
      <c r="M9" s="67" t="str">
        <f>'偏鄉國小(素)'!AO33</f>
        <v>點心</v>
      </c>
      <c r="N9" s="67">
        <f>'偏鄉國小(素)'!AP33</f>
        <v>0</v>
      </c>
      <c r="O9" s="67">
        <f>'偏鄉國小(素)'!AQ33</f>
        <v>5.8</v>
      </c>
      <c r="P9" s="67">
        <f>'偏鄉國小(素)'!AR33</f>
        <v>2.1</v>
      </c>
      <c r="Q9" s="67">
        <f>'偏鄉國小(素)'!AS33</f>
        <v>2</v>
      </c>
      <c r="R9" s="67">
        <f>'偏鄉國小(素)'!AT33</f>
        <v>0</v>
      </c>
      <c r="S9" s="67">
        <f>'偏鄉國小(素)'!AU33</f>
        <v>0</v>
      </c>
      <c r="T9" s="67">
        <f>'偏鄉國小(素)'!AV33</f>
        <v>2.2000000000000002</v>
      </c>
      <c r="U9" s="89">
        <f>'偏鄉國小(素)'!AW33</f>
        <v>710.3</v>
      </c>
    </row>
    <row r="10" spans="1:21" ht="18.75" customHeight="1" thickBot="1">
      <c r="A10" s="82">
        <f>A9+1</f>
        <v>45541</v>
      </c>
      <c r="B10" s="68" t="str">
        <f>'偏鄉國小(素)'!AB40</f>
        <v>B5</v>
      </c>
      <c r="C10" s="68" t="str">
        <f>'偏鄉國小(素)'!AC40</f>
        <v>小米飯</v>
      </c>
      <c r="D10" s="73" t="str">
        <f>'偏鄉國小(素)'!AD40</f>
        <v xml:space="preserve">米 小米    </v>
      </c>
      <c r="E10" s="68" t="str">
        <f>'偏鄉國小(素)'!AE40</f>
        <v>京醬麵腸</v>
      </c>
      <c r="F10" s="73" t="str">
        <f>'偏鄉國小(素)'!AF40</f>
        <v xml:space="preserve">麵腸 時蔬 胡蘿蔔 甜麵醬  </v>
      </c>
      <c r="G10" s="68" t="str">
        <f>'偏鄉國小(素)'!AG40</f>
        <v>田園花椰</v>
      </c>
      <c r="H10" s="73" t="str">
        <f>'偏鄉國小(素)'!AH40</f>
        <v xml:space="preserve">冷凍花椰菜 馬鈴薯 胡蘿蔔 薑 素肉 </v>
      </c>
      <c r="I10" s="68" t="str">
        <f>'偏鄉國小(素)'!AK40</f>
        <v>時蔬</v>
      </c>
      <c r="J10" s="73" t="str">
        <f>'偏鄉國小(素)'!AL40</f>
        <v xml:space="preserve">蔬菜 薑    </v>
      </c>
      <c r="K10" s="68" t="str">
        <f>'偏鄉國小(素)'!AM40</f>
        <v>冬瓜湯</v>
      </c>
      <c r="L10" s="73" t="str">
        <f>'偏鄉國小(素)'!AN40</f>
        <v xml:space="preserve">冬瓜 薑 素羊肉   </v>
      </c>
      <c r="M10" s="68" t="str">
        <f>'偏鄉國小(素)'!AO40</f>
        <v>點心</v>
      </c>
      <c r="N10" s="68" t="str">
        <f>'偏鄉國小(素)'!AP40</f>
        <v>有機豆奶</v>
      </c>
      <c r="O10" s="68">
        <f>'偏鄉國小(素)'!AQ40</f>
        <v>5.4</v>
      </c>
      <c r="P10" s="68">
        <f>'偏鄉國小(素)'!AR40</f>
        <v>2.1</v>
      </c>
      <c r="Q10" s="68">
        <f>'偏鄉國小(素)'!AS40</f>
        <v>2.1</v>
      </c>
      <c r="R10" s="68">
        <f>'偏鄉國小(素)'!AT40</f>
        <v>0</v>
      </c>
      <c r="S10" s="68">
        <f>'偏鄉國小(素)'!AU40</f>
        <v>0</v>
      </c>
      <c r="T10" s="68">
        <f>'偏鄉國小(素)'!AV40</f>
        <v>2.1</v>
      </c>
      <c r="U10" s="90">
        <f>'偏鄉國小(素)'!AW40</f>
        <v>682.5</v>
      </c>
    </row>
    <row r="11" spans="1:21" ht="18.75" customHeight="1">
      <c r="A11" s="80">
        <f t="shared" ref="A11" si="1">A10+3</f>
        <v>45544</v>
      </c>
      <c r="B11" s="52" t="str">
        <f>'偏鄉國小(素)'!AB47</f>
        <v>C1</v>
      </c>
      <c r="C11" s="52" t="str">
        <f>'偏鄉國小(素)'!AC47</f>
        <v>白米飯</v>
      </c>
      <c r="D11" s="71" t="str">
        <f>'偏鄉國小(素)'!AD47</f>
        <v xml:space="preserve">米     </v>
      </c>
      <c r="E11" s="52" t="str">
        <f>'偏鄉國小(素)'!AE47</f>
        <v>咖哩凍腐</v>
      </c>
      <c r="F11" s="71" t="str">
        <f>'偏鄉國小(素)'!AF47</f>
        <v xml:space="preserve">凍豆腐 馬鈴薯 胡蘿蔔 咖哩粉  </v>
      </c>
      <c r="G11" s="52" t="str">
        <f>'偏鄉國小(素)'!AG47</f>
        <v>蛋香玉菜</v>
      </c>
      <c r="H11" s="71" t="str">
        <f>'偏鄉國小(素)'!AH47</f>
        <v xml:space="preserve">雞蛋 甘藍 薑   </v>
      </c>
      <c r="I11" s="52" t="str">
        <f>'偏鄉國小(素)'!AK47</f>
        <v>時蔬</v>
      </c>
      <c r="J11" s="71" t="str">
        <f>'偏鄉國小(素)'!AL47</f>
        <v xml:space="preserve">蔬菜 薑    </v>
      </c>
      <c r="K11" s="52" t="str">
        <f>'偏鄉國小(素)'!AM47</f>
        <v>羅宋湯</v>
      </c>
      <c r="L11" s="71" t="str">
        <f>'偏鄉國小(素)'!AN47</f>
        <v xml:space="preserve">時蔬 芹菜 大番茄   </v>
      </c>
      <c r="M11" s="52" t="str">
        <f>'偏鄉國小(素)'!AO47</f>
        <v>點心</v>
      </c>
      <c r="N11" s="52">
        <f>'偏鄉國小(素)'!AP47</f>
        <v>0</v>
      </c>
      <c r="O11" s="52">
        <f>'偏鄉國小(素)'!AQ47</f>
        <v>5.3</v>
      </c>
      <c r="P11" s="52">
        <f>'偏鄉國小(素)'!AR47</f>
        <v>2.2000000000000002</v>
      </c>
      <c r="Q11" s="52">
        <f>'偏鄉國小(素)'!AS47</f>
        <v>2</v>
      </c>
      <c r="R11" s="52">
        <f>'偏鄉國小(素)'!AT47</f>
        <v>0</v>
      </c>
      <c r="S11" s="52">
        <f>'偏鄉國小(素)'!AU47</f>
        <v>0</v>
      </c>
      <c r="T11" s="52">
        <f>'偏鄉國小(素)'!AV47</f>
        <v>2.2999999999999998</v>
      </c>
      <c r="U11" s="88">
        <f>'偏鄉國小(素)'!AW47</f>
        <v>693.1</v>
      </c>
    </row>
    <row r="12" spans="1:21" ht="18.75" customHeight="1">
      <c r="A12" s="81">
        <f t="shared" si="0"/>
        <v>45545</v>
      </c>
      <c r="B12" s="67" t="str">
        <f>'偏鄉國小(素)'!AB54</f>
        <v>C2</v>
      </c>
      <c r="C12" s="67" t="str">
        <f>'偏鄉國小(素)'!AC54</f>
        <v>糙米飯</v>
      </c>
      <c r="D12" s="72" t="str">
        <f>'偏鄉國小(素)'!AD54</f>
        <v xml:space="preserve">米 糙米    </v>
      </c>
      <c r="E12" s="67" t="str">
        <f>'偏鄉國小(素)'!AE54</f>
        <v>花瓜豆干</v>
      </c>
      <c r="F12" s="72" t="str">
        <f>'偏鄉國小(素)'!AF54</f>
        <v xml:space="preserve">豆干 醃漬花胡瓜 胡蘿蔔 薑  </v>
      </c>
      <c r="G12" s="67" t="str">
        <f>'偏鄉國小(素)'!AG54</f>
        <v>塔香鮑菇</v>
      </c>
      <c r="H12" s="72" t="str">
        <f>'偏鄉國小(素)'!AH54</f>
        <v xml:space="preserve">杏鮑菇 薑 九層塔 麵腸  </v>
      </c>
      <c r="I12" s="67" t="str">
        <f>'偏鄉國小(素)'!AK54</f>
        <v>時蔬</v>
      </c>
      <c r="J12" s="72" t="str">
        <f>'偏鄉國小(素)'!AL54</f>
        <v xml:space="preserve">蔬菜 薑    </v>
      </c>
      <c r="K12" s="67" t="str">
        <f>'偏鄉國小(素)'!AM54</f>
        <v>時蔬湯</v>
      </c>
      <c r="L12" s="72" t="str">
        <f>'偏鄉國小(素)'!AN54</f>
        <v xml:space="preserve">時蔬 胡蘿蔔 薑 素羊肉  </v>
      </c>
      <c r="M12" s="67" t="str">
        <f>'偏鄉國小(素)'!AO54</f>
        <v>點心</v>
      </c>
      <c r="N12" s="67">
        <f>'偏鄉國小(素)'!AP54</f>
        <v>0</v>
      </c>
      <c r="O12" s="67">
        <f>'偏鄉國小(素)'!AQ54</f>
        <v>5</v>
      </c>
      <c r="P12" s="67">
        <f>'偏鄉國小(素)'!AR54</f>
        <v>2.2000000000000002</v>
      </c>
      <c r="Q12" s="67">
        <f>'偏鄉國小(素)'!AS54</f>
        <v>1.7</v>
      </c>
      <c r="R12" s="67">
        <f>'偏鄉國小(素)'!AT54</f>
        <v>0</v>
      </c>
      <c r="S12" s="67">
        <f>'偏鄉國小(素)'!AU54</f>
        <v>0</v>
      </c>
      <c r="T12" s="67">
        <f>'偏鄉國小(素)'!AV54</f>
        <v>2.7</v>
      </c>
      <c r="U12" s="89">
        <f>'偏鄉國小(素)'!AW54</f>
        <v>691.4</v>
      </c>
    </row>
    <row r="13" spans="1:21" ht="18.75" customHeight="1">
      <c r="A13" s="81">
        <f t="shared" si="0"/>
        <v>45546</v>
      </c>
      <c r="B13" s="67" t="str">
        <f>'偏鄉國小(素)'!AB61</f>
        <v>C3</v>
      </c>
      <c r="C13" s="67" t="str">
        <f>'偏鄉國小(素)'!AC61</f>
        <v>DIY漢堡餐</v>
      </c>
      <c r="D13" s="72" t="str">
        <f>'偏鄉國小(素)'!AD61</f>
        <v xml:space="preserve">漢堡     </v>
      </c>
      <c r="E13" s="67" t="str">
        <f>'偏鄉國小(素)'!AE61</f>
        <v>芹香素熱狗</v>
      </c>
      <c r="F13" s="72" t="str">
        <f>'偏鄉國小(素)'!AF61</f>
        <v xml:space="preserve">素熱狗 芹菜 薑 胡椒鹽  </v>
      </c>
      <c r="G13" s="67" t="str">
        <f>'偏鄉國小(素)'!AG61</f>
        <v>西式配料</v>
      </c>
      <c r="H13" s="72" t="str">
        <f>'偏鄉國小(素)'!AH61</f>
        <v xml:space="preserve">彎管麵 冷凍玉米粒 馬鈴薯 大番茄 冷凍毛豆仁 </v>
      </c>
      <c r="I13" s="67" t="str">
        <f>'偏鄉國小(素)'!AK61</f>
        <v>時蔬</v>
      </c>
      <c r="J13" s="72" t="str">
        <f>'偏鄉國小(素)'!AL61</f>
        <v xml:space="preserve">蔬菜 薑    </v>
      </c>
      <c r="K13" s="67" t="str">
        <f>'偏鄉國小(素)'!AM61</f>
        <v>南瓜濃湯</v>
      </c>
      <c r="L13" s="72" t="str">
        <f>'偏鄉國小(素)'!AN61</f>
        <v xml:space="preserve">雞蛋 南瓜 玉米濃湯調理包 胡蘿蔔  </v>
      </c>
      <c r="M13" s="67" t="str">
        <f>'偏鄉國小(素)'!AO61</f>
        <v>點心</v>
      </c>
      <c r="N13" s="67">
        <f>'偏鄉國小(素)'!AP61</f>
        <v>0</v>
      </c>
      <c r="O13" s="67">
        <f>'偏鄉國小(素)'!AQ61</f>
        <v>4.5999999999999996</v>
      </c>
      <c r="P13" s="67">
        <f>'偏鄉國小(素)'!AR61</f>
        <v>1.9</v>
      </c>
      <c r="Q13" s="67">
        <f>'偏鄉國小(素)'!AS61</f>
        <v>1.5</v>
      </c>
      <c r="R13" s="67">
        <f>'偏鄉國小(素)'!AT61</f>
        <v>0</v>
      </c>
      <c r="S13" s="67">
        <f>'偏鄉國小(素)'!AU61</f>
        <v>0</v>
      </c>
      <c r="T13" s="67">
        <f>'偏鄉國小(素)'!AV61</f>
        <v>2.4</v>
      </c>
      <c r="U13" s="89">
        <f>'偏鄉國小(素)'!AW61</f>
        <v>622.29999999999995</v>
      </c>
    </row>
    <row r="14" spans="1:21" ht="18.75" customHeight="1">
      <c r="A14" s="81">
        <f t="shared" si="0"/>
        <v>45547</v>
      </c>
      <c r="B14" s="67" t="str">
        <f>'偏鄉國小(素)'!AB68</f>
        <v>C4</v>
      </c>
      <c r="C14" s="67" t="str">
        <f>'偏鄉國小(素)'!AC68</f>
        <v>糙米飯</v>
      </c>
      <c r="D14" s="72" t="str">
        <f>'偏鄉國小(素)'!AD68</f>
        <v xml:space="preserve">米 糙米    </v>
      </c>
      <c r="E14" s="67" t="str">
        <f>'偏鄉國小(素)'!AE68</f>
        <v>筍乾麵腸</v>
      </c>
      <c r="F14" s="72" t="str">
        <f>'偏鄉國小(素)'!AF68</f>
        <v xml:space="preserve">麵腸 麻竹筍干 胡蘿蔔 薑  </v>
      </c>
      <c r="G14" s="67" t="str">
        <f>'偏鄉國小(素)'!AG68</f>
        <v>蛋香白菜</v>
      </c>
      <c r="H14" s="72" t="str">
        <f>'偏鄉國小(素)'!AH68</f>
        <v>雞蛋 結球白菜 胡蘿蔔 大蒜 乾木耳 素絞肉</v>
      </c>
      <c r="I14" s="67" t="str">
        <f>'偏鄉國小(素)'!AK68</f>
        <v>時蔬</v>
      </c>
      <c r="J14" s="72" t="str">
        <f>'偏鄉國小(素)'!AL68</f>
        <v xml:space="preserve">蔬菜 薑    </v>
      </c>
      <c r="K14" s="67" t="str">
        <f>'偏鄉國小(素)'!AM68</f>
        <v>綠豆粉角湯</v>
      </c>
      <c r="L14" s="72" t="str">
        <f>'偏鄉國小(素)'!AN68</f>
        <v xml:space="preserve">粉角 紅砂糖 綠豆   </v>
      </c>
      <c r="M14" s="67" t="str">
        <f>'偏鄉國小(素)'!AO68</f>
        <v>點心</v>
      </c>
      <c r="N14" s="67">
        <f>'偏鄉國小(素)'!AP68</f>
        <v>0</v>
      </c>
      <c r="O14" s="67">
        <f>'偏鄉國小(素)'!AQ68</f>
        <v>6.5</v>
      </c>
      <c r="P14" s="67">
        <f>'偏鄉國小(素)'!AR68</f>
        <v>2.2000000000000002</v>
      </c>
      <c r="Q14" s="67">
        <f>'偏鄉國小(素)'!AS68</f>
        <v>1.9</v>
      </c>
      <c r="R14" s="67">
        <f>'偏鄉國小(素)'!AT68</f>
        <v>0</v>
      </c>
      <c r="S14" s="67">
        <f>'偏鄉國小(素)'!AU68</f>
        <v>0</v>
      </c>
      <c r="T14" s="67">
        <f>'偏鄉國小(素)'!AV68</f>
        <v>2.2000000000000002</v>
      </c>
      <c r="U14" s="89">
        <f>'偏鄉國小(素)'!AW68</f>
        <v>760.7</v>
      </c>
    </row>
    <row r="15" spans="1:21" ht="18.75" customHeight="1" thickBot="1">
      <c r="A15" s="82">
        <f t="shared" si="0"/>
        <v>45548</v>
      </c>
      <c r="B15" s="68" t="str">
        <f>'偏鄉國小(素)'!AB75</f>
        <v>C5</v>
      </c>
      <c r="C15" s="68" t="str">
        <f>'偏鄉國小(素)'!AC75</f>
        <v>紫米飯</v>
      </c>
      <c r="D15" s="73" t="str">
        <f>'偏鄉國小(素)'!AD75</f>
        <v xml:space="preserve">米 黑秈糯米    </v>
      </c>
      <c r="E15" s="68" t="str">
        <f>'偏鄉國小(素)'!AE75</f>
        <v>豆包甘藍</v>
      </c>
      <c r="F15" s="73" t="str">
        <f>'偏鄉國小(素)'!AF75</f>
        <v xml:space="preserve">豆包 甘藍 薑   </v>
      </c>
      <c r="G15" s="68" t="str">
        <f>'偏鄉國小(素)'!AG75</f>
        <v>玉米炒蛋</v>
      </c>
      <c r="H15" s="73" t="str">
        <f>'偏鄉國小(素)'!AH75</f>
        <v xml:space="preserve">雞蛋 冷凍玉米粒 胡蘿蔔 薑  </v>
      </c>
      <c r="I15" s="68" t="str">
        <f>'偏鄉國小(素)'!AK75</f>
        <v>時蔬</v>
      </c>
      <c r="J15" s="73" t="str">
        <f>'偏鄉國小(素)'!AL75</f>
        <v xml:space="preserve">蔬菜 薑    </v>
      </c>
      <c r="K15" s="68" t="str">
        <f>'偏鄉國小(素)'!AM75</f>
        <v>四神湯</v>
      </c>
      <c r="L15" s="73" t="str">
        <f>'偏鄉國小(素)'!AN75</f>
        <v xml:space="preserve">四神 白蘿蔔 薑   </v>
      </c>
      <c r="M15" s="68" t="str">
        <f>'偏鄉國小(素)'!AO75</f>
        <v>點心</v>
      </c>
      <c r="N15" s="68">
        <f>'偏鄉國小(素)'!AP75</f>
        <v>0</v>
      </c>
      <c r="O15" s="68">
        <f>'偏鄉國小(素)'!AQ75</f>
        <v>6.7</v>
      </c>
      <c r="P15" s="68">
        <f>'偏鄉國小(素)'!AR75</f>
        <v>2</v>
      </c>
      <c r="Q15" s="68">
        <f>'偏鄉國小(素)'!AS75</f>
        <v>1.6</v>
      </c>
      <c r="R15" s="68">
        <f>'偏鄉國小(素)'!AT75</f>
        <v>0</v>
      </c>
      <c r="S15" s="68">
        <f>'偏鄉國小(素)'!AU75</f>
        <v>0</v>
      </c>
      <c r="T15" s="68">
        <f>'偏鄉國小(素)'!AV75</f>
        <v>2.4</v>
      </c>
      <c r="U15" s="90">
        <f>'偏鄉國小(素)'!AW75</f>
        <v>773.4</v>
      </c>
    </row>
    <row r="16" spans="1:21" ht="18.75" customHeight="1">
      <c r="A16" s="80">
        <f t="shared" ref="A16" si="2">A15+3</f>
        <v>45551</v>
      </c>
      <c r="B16" s="52" t="str">
        <f>'偏鄉國小(素)'!AB82</f>
        <v>D1</v>
      </c>
      <c r="C16" s="52" t="str">
        <f>'偏鄉國小(素)'!AC82</f>
        <v>白米飯</v>
      </c>
      <c r="D16" s="71" t="str">
        <f>'偏鄉國小(素)'!AD82</f>
        <v xml:space="preserve">米     </v>
      </c>
      <c r="E16" s="52" t="str">
        <f>'偏鄉國小(素)'!AE82</f>
        <v>香炸豆包</v>
      </c>
      <c r="F16" s="71" t="str">
        <f>'偏鄉國小(素)'!AF82</f>
        <v xml:space="preserve">豆包     </v>
      </c>
      <c r="G16" s="52" t="str">
        <f>'偏鄉國小(素)'!AG82</f>
        <v>絞若冬瓜</v>
      </c>
      <c r="H16" s="71" t="str">
        <f>'偏鄉國小(素)'!AH82</f>
        <v xml:space="preserve">素肉 冬瓜 胡蘿蔔 薑  </v>
      </c>
      <c r="I16" s="52" t="str">
        <f>'偏鄉國小(素)'!AK82</f>
        <v>時蔬</v>
      </c>
      <c r="J16" s="71" t="str">
        <f>'偏鄉國小(素)'!AL82</f>
        <v xml:space="preserve">蔬菜 薑    </v>
      </c>
      <c r="K16" s="52" t="str">
        <f>'偏鄉國小(素)'!AM82</f>
        <v>蘿蔔湯</v>
      </c>
      <c r="L16" s="71" t="str">
        <f>'偏鄉國小(素)'!AN82</f>
        <v xml:space="preserve">白蘿蔔 薑 素羊肉   </v>
      </c>
      <c r="M16" s="52" t="str">
        <f>'偏鄉國小(素)'!AO82</f>
        <v>點心</v>
      </c>
      <c r="N16" s="52">
        <f>'偏鄉國小(素)'!AP82</f>
        <v>0</v>
      </c>
      <c r="O16" s="52">
        <f>'偏鄉國小(素)'!AQ82</f>
        <v>5</v>
      </c>
      <c r="P16" s="52">
        <f>'偏鄉國小(素)'!AR82</f>
        <v>2</v>
      </c>
      <c r="Q16" s="52">
        <f>'偏鄉國小(素)'!AS82</f>
        <v>1.9</v>
      </c>
      <c r="R16" s="52">
        <f>'偏鄉國小(素)'!AT82</f>
        <v>0</v>
      </c>
      <c r="S16" s="52">
        <f>'偏鄉國小(素)'!AU82</f>
        <v>0</v>
      </c>
      <c r="T16" s="52">
        <f>'偏鄉國小(素)'!AV82</f>
        <v>2.1</v>
      </c>
      <c r="U16" s="88">
        <f>'偏鄉國小(素)'!AW82</f>
        <v>645.4</v>
      </c>
    </row>
    <row r="17" spans="1:21" ht="18.75" customHeight="1">
      <c r="A17" s="81">
        <f>A16+2</f>
        <v>45553</v>
      </c>
      <c r="B17" s="67" t="str">
        <f>'偏鄉國小(素)'!AB89</f>
        <v>D3</v>
      </c>
      <c r="C17" s="67" t="str">
        <f>'偏鄉國小(素)'!AC89</f>
        <v>丼飯特餐</v>
      </c>
      <c r="D17" s="72" t="str">
        <f>'偏鄉國小(素)'!AD89</f>
        <v xml:space="preserve">米 糙米    </v>
      </c>
      <c r="E17" s="67" t="str">
        <f>'偏鄉國小(素)'!AE89</f>
        <v>滷煎蒸炒蛋</v>
      </c>
      <c r="F17" s="72" t="str">
        <f>'偏鄉國小(素)'!AF89</f>
        <v xml:space="preserve">雞蛋     </v>
      </c>
      <c r="G17" s="67" t="str">
        <f>'偏鄉國小(素)'!AG89</f>
        <v>丼飯配料</v>
      </c>
      <c r="H17" s="72" t="str">
        <f>'偏鄉國小(素)'!AH89</f>
        <v xml:space="preserve">素絞肉 時蔬 胡蘿蔔 冷凍玉米粒 海苔絲 </v>
      </c>
      <c r="I17" s="67" t="str">
        <f>'偏鄉國小(素)'!AK89</f>
        <v>時蔬</v>
      </c>
      <c r="J17" s="72" t="str">
        <f>'偏鄉國小(素)'!AL89</f>
        <v xml:space="preserve">蔬菜 薑    </v>
      </c>
      <c r="K17" s="67" t="str">
        <f>'偏鄉國小(素)'!AM89</f>
        <v>大醬湯</v>
      </c>
      <c r="L17" s="72" t="str">
        <f>'偏鄉國小(素)'!AN89</f>
        <v xml:space="preserve">時蔬 味噌    </v>
      </c>
      <c r="M17" s="67" t="str">
        <f>'偏鄉國小(素)'!AO89</f>
        <v>點心</v>
      </c>
      <c r="N17" s="67">
        <f>'偏鄉國小(素)'!AP89</f>
        <v>0</v>
      </c>
      <c r="O17" s="67">
        <f>'偏鄉國小(素)'!AQ89</f>
        <v>5.2</v>
      </c>
      <c r="P17" s="67">
        <f>'偏鄉國小(素)'!AR89</f>
        <v>2.1</v>
      </c>
      <c r="Q17" s="67">
        <f>'偏鄉國小(素)'!AS89</f>
        <v>1.7</v>
      </c>
      <c r="R17" s="67">
        <f>'偏鄉國小(素)'!AT89</f>
        <v>0</v>
      </c>
      <c r="S17" s="67">
        <f>'偏鄉國小(素)'!AU89</f>
        <v>0</v>
      </c>
      <c r="T17" s="67">
        <f>'偏鄉國小(素)'!AV89</f>
        <v>2.5</v>
      </c>
      <c r="U17" s="89">
        <f>'偏鄉國小(素)'!AW89</f>
        <v>689.7</v>
      </c>
    </row>
    <row r="18" spans="1:21" ht="18.75" customHeight="1">
      <c r="A18" s="81">
        <f t="shared" si="0"/>
        <v>45554</v>
      </c>
      <c r="B18" s="67" t="str">
        <f>'偏鄉國小(素)'!AB96</f>
        <v>D4</v>
      </c>
      <c r="C18" s="67" t="str">
        <f>'偏鄉國小(素)'!AC96</f>
        <v>糙米飯</v>
      </c>
      <c r="D18" s="72" t="str">
        <f>'偏鄉國小(素)'!AD96</f>
        <v xml:space="preserve">米 糙米    </v>
      </c>
      <c r="E18" s="67" t="str">
        <f>'偏鄉國小(素)'!AE96</f>
        <v>三杯麵腸</v>
      </c>
      <c r="F18" s="72" t="str">
        <f>'偏鄉國小(素)'!AF96</f>
        <v xml:space="preserve">麵腸 杏鮑菇 九層塔 胡蘿蔔 薑 </v>
      </c>
      <c r="G18" s="67" t="str">
        <f>'偏鄉國小(素)'!AG96</f>
        <v>蛋香時蔬</v>
      </c>
      <c r="H18" s="72" t="str">
        <f>'偏鄉國小(素)'!AH96</f>
        <v xml:space="preserve">雞蛋 時蔬 乾香菇 薑  </v>
      </c>
      <c r="I18" s="67" t="str">
        <f>'偏鄉國小(素)'!AK96</f>
        <v>時蔬</v>
      </c>
      <c r="J18" s="72" t="str">
        <f>'偏鄉國小(素)'!AL96</f>
        <v xml:space="preserve">蔬菜 薑    </v>
      </c>
      <c r="K18" s="67" t="str">
        <f>'偏鄉國小(素)'!AM96</f>
        <v>仙草甜湯</v>
      </c>
      <c r="L18" s="72" t="str">
        <f>'偏鄉國小(素)'!AN96</f>
        <v xml:space="preserve">仙草凍 紅砂糖 奶粉   </v>
      </c>
      <c r="M18" s="67" t="str">
        <f>'偏鄉國小(素)'!AO96</f>
        <v>點心</v>
      </c>
      <c r="N18" s="67">
        <f>'偏鄉國小(素)'!AP96</f>
        <v>0</v>
      </c>
      <c r="O18" s="67">
        <f>'偏鄉國小(素)'!AQ96</f>
        <v>5.2</v>
      </c>
      <c r="P18" s="67">
        <f>'偏鄉國小(素)'!AR96</f>
        <v>2.1</v>
      </c>
      <c r="Q18" s="67">
        <f>'偏鄉國小(素)'!AS96</f>
        <v>1.8</v>
      </c>
      <c r="R18" s="67">
        <f>'偏鄉國小(素)'!AT96</f>
        <v>0</v>
      </c>
      <c r="S18" s="67">
        <f>'偏鄉國小(素)'!AU96</f>
        <v>0</v>
      </c>
      <c r="T18" s="67">
        <f>'偏鄉國小(素)'!AV96</f>
        <v>2.4</v>
      </c>
      <c r="U18" s="89">
        <f>'偏鄉國小(素)'!AW96</f>
        <v>682.8</v>
      </c>
    </row>
    <row r="19" spans="1:21" ht="18.75" customHeight="1" thickBot="1">
      <c r="A19" s="82">
        <f t="shared" si="0"/>
        <v>45555</v>
      </c>
      <c r="B19" s="68" t="str">
        <f>'偏鄉國小(素)'!AB103</f>
        <v>D5</v>
      </c>
      <c r="C19" s="68" t="str">
        <f>'偏鄉國小(素)'!AC103</f>
        <v>紫米飯</v>
      </c>
      <c r="D19" s="73" t="str">
        <f>'偏鄉國小(素)'!AD103</f>
        <v xml:space="preserve">米 紫米飯    </v>
      </c>
      <c r="E19" s="68" t="str">
        <f>'偏鄉國小(素)'!AE103</f>
        <v>洋芋豆干</v>
      </c>
      <c r="F19" s="73" t="str">
        <f>'偏鄉國小(素)'!AF103</f>
        <v xml:space="preserve">豆干 馬鈴薯 胡蘿蔔 冷凍毛豆仁 薑 </v>
      </c>
      <c r="G19" s="68" t="str">
        <f>'偏鄉國小(素)'!AG103</f>
        <v>紅仁炒蛋</v>
      </c>
      <c r="H19" s="73" t="str">
        <f>'偏鄉國小(素)'!AH103</f>
        <v xml:space="preserve">雞蛋 胡蘿蔔 薑   </v>
      </c>
      <c r="I19" s="68" t="str">
        <f>'偏鄉國小(素)'!AK103</f>
        <v>時蔬</v>
      </c>
      <c r="J19" s="73" t="str">
        <f>'偏鄉國小(素)'!AL103</f>
        <v xml:space="preserve">蔬菜 薑    </v>
      </c>
      <c r="K19" s="68" t="str">
        <f>'偏鄉國小(素)'!AM103</f>
        <v>味噌凍腐湯</v>
      </c>
      <c r="L19" s="73" t="str">
        <f>'偏鄉國小(素)'!AN103</f>
        <v xml:space="preserve">凍豆腐 味噌 時蔬   </v>
      </c>
      <c r="M19" s="68" t="str">
        <f>'偏鄉國小(素)'!AO103</f>
        <v>點心</v>
      </c>
      <c r="N19" s="68" t="str">
        <f>'偏鄉國小(素)'!AP103</f>
        <v>有機豆奶</v>
      </c>
      <c r="O19" s="68">
        <f>'偏鄉國小(素)'!AQ103</f>
        <v>5.4</v>
      </c>
      <c r="P19" s="68">
        <f>'偏鄉國小(素)'!AR103</f>
        <v>2</v>
      </c>
      <c r="Q19" s="68">
        <f>'偏鄉國小(素)'!AS103</f>
        <v>1.5</v>
      </c>
      <c r="R19" s="68">
        <f>'偏鄉國小(素)'!AT103</f>
        <v>0</v>
      </c>
      <c r="S19" s="68">
        <f>'偏鄉國小(素)'!AU103</f>
        <v>0</v>
      </c>
      <c r="T19" s="68">
        <f>'偏鄉國小(素)'!AV103</f>
        <v>2.5</v>
      </c>
      <c r="U19" s="90">
        <f>'偏鄉國小(素)'!AW103</f>
        <v>691</v>
      </c>
    </row>
    <row r="20" spans="1:21" ht="18.75" customHeight="1">
      <c r="A20" s="80">
        <f t="shared" ref="A20" si="3">A19+3</f>
        <v>45558</v>
      </c>
      <c r="B20" s="52" t="str">
        <f>'偏鄉國小(素)'!AB110</f>
        <v>E1</v>
      </c>
      <c r="C20" s="52" t="str">
        <f>'偏鄉國小(素)'!AC110</f>
        <v>白米飯</v>
      </c>
      <c r="D20" s="71" t="str">
        <f>'偏鄉國小(素)'!AD110</f>
        <v xml:space="preserve">米     </v>
      </c>
      <c r="E20" s="52" t="str">
        <f>'偏鄉國小(素)'!AE110</f>
        <v>茄汁麵腸</v>
      </c>
      <c r="F20" s="71" t="str">
        <f>'偏鄉國小(素)'!AF110</f>
        <v xml:space="preserve">麵腸 甜椒(青皮) 胡蘿蔔 大番茄 薑 </v>
      </c>
      <c r="G20" s="52" t="str">
        <f>'偏鄉國小(素)'!AG110</f>
        <v>海結豆干</v>
      </c>
      <c r="H20" s="71" t="str">
        <f>'偏鄉國小(素)'!AH110</f>
        <v xml:space="preserve">乾海帶 豆干 薑   </v>
      </c>
      <c r="I20" s="52" t="str">
        <f>'偏鄉國小(素)'!AK110</f>
        <v>時蔬</v>
      </c>
      <c r="J20" s="71" t="str">
        <f>'偏鄉國小(素)'!AL110</f>
        <v xml:space="preserve">蔬菜 薑    </v>
      </c>
      <c r="K20" s="52" t="str">
        <f>'偏鄉國小(素)'!AM110</f>
        <v>蘿蔔湯</v>
      </c>
      <c r="L20" s="71" t="str">
        <f>'偏鄉國小(素)'!AN110</f>
        <v xml:space="preserve">白蘿蔔 胡蘿蔔 薑 素羊肉  </v>
      </c>
      <c r="M20" s="52" t="str">
        <f>'偏鄉國小(素)'!AO110</f>
        <v>點心</v>
      </c>
      <c r="N20" s="52">
        <f>'偏鄉國小(素)'!AP110</f>
        <v>0</v>
      </c>
      <c r="O20" s="52">
        <f>'偏鄉國小(素)'!AQ110</f>
        <v>5</v>
      </c>
      <c r="P20" s="52">
        <f>'偏鄉國小(素)'!AR110</f>
        <v>2.4</v>
      </c>
      <c r="Q20" s="52">
        <f>'偏鄉國小(素)'!AS110</f>
        <v>2</v>
      </c>
      <c r="R20" s="52">
        <f>'偏鄉國小(素)'!AT110</f>
        <v>0</v>
      </c>
      <c r="S20" s="52">
        <f>'偏鄉國小(素)'!AU110</f>
        <v>0</v>
      </c>
      <c r="T20" s="52">
        <f>'偏鄉國小(素)'!AV110</f>
        <v>2.8</v>
      </c>
      <c r="U20" s="88">
        <f>'偏鄉國小(素)'!AW110</f>
        <v>717</v>
      </c>
    </row>
    <row r="21" spans="1:21" ht="18.75" customHeight="1">
      <c r="A21" s="81">
        <f t="shared" si="0"/>
        <v>45559</v>
      </c>
      <c r="B21" s="67" t="str">
        <f>'偏鄉國小(素)'!AB117</f>
        <v>E2</v>
      </c>
      <c r="C21" s="67" t="str">
        <f>'偏鄉國小(素)'!AC117</f>
        <v>糙米飯</v>
      </c>
      <c r="D21" s="72" t="str">
        <f>'偏鄉國小(素)'!AD117</f>
        <v xml:space="preserve">米 糙米    </v>
      </c>
      <c r="E21" s="67" t="str">
        <f>'偏鄉國小(素)'!AE117</f>
        <v>奶香油豆腐</v>
      </c>
      <c r="F21" s="72" t="str">
        <f>'偏鄉國小(素)'!AF117</f>
        <v xml:space="preserve">油豆腐 冷凍玉米筍 奶油(固態)   </v>
      </c>
      <c r="G21" s="67" t="str">
        <f>'偏鄉國小(素)'!AG117</f>
        <v>刈薯炒蛋</v>
      </c>
      <c r="H21" s="72" t="str">
        <f>'偏鄉國小(素)'!AH117</f>
        <v xml:space="preserve">刈薯 雞蛋 胡蘿蔔   </v>
      </c>
      <c r="I21" s="67" t="str">
        <f>'偏鄉國小(素)'!AK117</f>
        <v>時蔬</v>
      </c>
      <c r="J21" s="72" t="str">
        <f>'偏鄉國小(素)'!AL117</f>
        <v xml:space="preserve">蔬菜 薑    </v>
      </c>
      <c r="K21" s="67" t="str">
        <f>'偏鄉國小(素)'!AM117</f>
        <v>紫菜素丸湯</v>
      </c>
      <c r="L21" s="72" t="str">
        <f>'偏鄉國小(素)'!AN117</f>
        <v xml:space="preserve">紫菜 素丸 薑   </v>
      </c>
      <c r="M21" s="67" t="str">
        <f>'偏鄉國小(素)'!AO117</f>
        <v>點心</v>
      </c>
      <c r="N21" s="67">
        <f>'偏鄉國小(素)'!AP117</f>
        <v>0</v>
      </c>
      <c r="O21" s="67">
        <f>'偏鄉國小(素)'!AQ117</f>
        <v>5</v>
      </c>
      <c r="P21" s="67">
        <f>'偏鄉國小(素)'!AR117</f>
        <v>2.4</v>
      </c>
      <c r="Q21" s="67">
        <f>'偏鄉國小(素)'!AS117</f>
        <v>1.7</v>
      </c>
      <c r="R21" s="67">
        <f>'偏鄉國小(素)'!AT117</f>
        <v>0</v>
      </c>
      <c r="S21" s="67">
        <f>'偏鄉國小(素)'!AU117</f>
        <v>0</v>
      </c>
      <c r="T21" s="67">
        <f>'偏鄉國小(素)'!AV117</f>
        <v>3</v>
      </c>
      <c r="U21" s="89">
        <f>'偏鄉國小(素)'!AW117</f>
        <v>725.3</v>
      </c>
    </row>
    <row r="22" spans="1:21" ht="18.75" customHeight="1">
      <c r="A22" s="81">
        <f t="shared" si="0"/>
        <v>45560</v>
      </c>
      <c r="B22" s="67" t="str">
        <f>'偏鄉國小(素)'!AB124</f>
        <v>E3</v>
      </c>
      <c r="C22" s="67" t="str">
        <f>'偏鄉國小(素)'!AC124</f>
        <v>刈包特餐</v>
      </c>
      <c r="D22" s="72" t="str">
        <f>'偏鄉國小(素)'!AD124</f>
        <v xml:space="preserve">刈包     </v>
      </c>
      <c r="E22" s="67" t="str">
        <f>'偏鄉國小(素)'!AE124</f>
        <v>香滷素排</v>
      </c>
      <c r="F22" s="72" t="str">
        <f>'偏鄉國小(素)'!AF124</f>
        <v xml:space="preserve">素排 大蒜    </v>
      </c>
      <c r="G22" s="67" t="str">
        <f>'偏鄉國小(素)'!AG124</f>
        <v>刈包配料</v>
      </c>
      <c r="H22" s="72" t="str">
        <f>'偏鄉國小(素)'!AH124</f>
        <v xml:space="preserve">麵腸 酸菜 胡蘿蔔   </v>
      </c>
      <c r="I22" s="67" t="str">
        <f>'偏鄉國小(素)'!AK124</f>
        <v>時蔬</v>
      </c>
      <c r="J22" s="72" t="str">
        <f>'偏鄉國小(素)'!AL124</f>
        <v xml:space="preserve">蔬菜 薑    </v>
      </c>
      <c r="K22" s="67" t="str">
        <f>'偏鄉國小(素)'!AM124</f>
        <v>麵線糊</v>
      </c>
      <c r="L22" s="72" t="str">
        <f>'偏鄉國小(素)'!AN124</f>
        <v>麵線 素肉 脆筍 胡蘿蔔 乾木耳 刈薯</v>
      </c>
      <c r="M22" s="67" t="str">
        <f>'偏鄉國小(素)'!AO124</f>
        <v>點心</v>
      </c>
      <c r="N22" s="67">
        <f>'偏鄉國小(素)'!AP124</f>
        <v>0</v>
      </c>
      <c r="O22" s="67">
        <f>'偏鄉國小(素)'!AQ124</f>
        <v>5</v>
      </c>
      <c r="P22" s="67">
        <f>'偏鄉國小(素)'!AR124</f>
        <v>2</v>
      </c>
      <c r="Q22" s="67">
        <f>'偏鄉國小(素)'!AS124</f>
        <v>1.5</v>
      </c>
      <c r="R22" s="67">
        <f>'偏鄉國小(素)'!AT124</f>
        <v>0</v>
      </c>
      <c r="S22" s="67">
        <f>'偏鄉國小(素)'!AU124</f>
        <v>0</v>
      </c>
      <c r="T22" s="67">
        <f>'偏鄉國小(素)'!AV124</f>
        <v>2.5</v>
      </c>
      <c r="U22" s="89">
        <f>'偏鄉國小(素)'!AW124</f>
        <v>661.2</v>
      </c>
    </row>
    <row r="23" spans="1:21" ht="18.75" customHeight="1">
      <c r="A23" s="81">
        <f t="shared" si="0"/>
        <v>45561</v>
      </c>
      <c r="B23" s="67" t="str">
        <f>'偏鄉國小(素)'!AB131</f>
        <v>E4</v>
      </c>
      <c r="C23" s="67" t="str">
        <f>'偏鄉國小(素)'!AC131</f>
        <v>糙米飯</v>
      </c>
      <c r="D23" s="72" t="str">
        <f>'偏鄉國小(素)'!AD131</f>
        <v xml:space="preserve">米 糙米    </v>
      </c>
      <c r="E23" s="67" t="str">
        <f>'偏鄉國小(素)'!AE131</f>
        <v>照燒麵輪</v>
      </c>
      <c r="F23" s="72" t="str">
        <f>'偏鄉國小(素)'!AF131</f>
        <v xml:space="preserve">麵輪 白蘿蔔 胡蘿蔔 醬油 紅砂糖 </v>
      </c>
      <c r="G23" s="67" t="str">
        <f>'偏鄉國小(素)'!AG131</f>
        <v>絲瓜蛋凍腐</v>
      </c>
      <c r="H23" s="72" t="str">
        <f>'偏鄉國小(素)'!AH131</f>
        <v xml:space="preserve">凍豆腐 絲瓜 雞蛋 薑  </v>
      </c>
      <c r="I23" s="67" t="str">
        <f>'偏鄉國小(素)'!AK131</f>
        <v>時蔬</v>
      </c>
      <c r="J23" s="72" t="str">
        <f>'偏鄉國小(素)'!AL131</f>
        <v xml:space="preserve">蔬菜 薑    </v>
      </c>
      <c r="K23" s="67" t="str">
        <f>'偏鄉國小(素)'!AM131</f>
        <v>冬瓜米苔目</v>
      </c>
      <c r="L23" s="72" t="str">
        <f>'偏鄉國小(素)'!AN131</f>
        <v xml:space="preserve">米苔目 冬瓜糖磚    </v>
      </c>
      <c r="M23" s="67" t="str">
        <f>'偏鄉國小(素)'!AO131</f>
        <v>點心</v>
      </c>
      <c r="N23" s="67">
        <f>'偏鄉國小(素)'!AP131</f>
        <v>0</v>
      </c>
      <c r="O23" s="67">
        <f>'偏鄉國小(素)'!AQ131</f>
        <v>5.4</v>
      </c>
      <c r="P23" s="67">
        <f>'偏鄉國小(素)'!AR131</f>
        <v>2.1</v>
      </c>
      <c r="Q23" s="67">
        <f>'偏鄉國小(素)'!AS131</f>
        <v>1.5</v>
      </c>
      <c r="R23" s="67">
        <f>'偏鄉國小(素)'!AT131</f>
        <v>0</v>
      </c>
      <c r="S23" s="67">
        <f>'偏鄉國小(素)'!AU131</f>
        <v>0</v>
      </c>
      <c r="T23" s="67">
        <f>'偏鄉國小(素)'!AV131</f>
        <v>2.7</v>
      </c>
      <c r="U23" s="89">
        <f>'偏鄉國小(素)'!AW131</f>
        <v>715.6</v>
      </c>
    </row>
    <row r="24" spans="1:21" ht="18.75" customHeight="1" thickBot="1">
      <c r="A24" s="82">
        <f t="shared" si="0"/>
        <v>45562</v>
      </c>
      <c r="B24" s="68" t="str">
        <f>'偏鄉國小(素)'!AB138</f>
        <v>E5</v>
      </c>
      <c r="C24" s="68" t="str">
        <f>'偏鄉國小(素)'!AC138</f>
        <v>燕麥飯</v>
      </c>
      <c r="D24" s="73" t="str">
        <f>'偏鄉國小(素)'!AD138</f>
        <v xml:space="preserve">米 燕麥    </v>
      </c>
      <c r="E24" s="68" t="str">
        <f>'偏鄉國小(素)'!AE138</f>
        <v>彩椒豆包</v>
      </c>
      <c r="F24" s="73" t="str">
        <f>'偏鄉國小(素)'!AF138</f>
        <v>豆包 芹菜 胡蘿蔔 甜椒(黃皮) 薑 味噌</v>
      </c>
      <c r="G24" s="68" t="str">
        <f>'偏鄉國小(素)'!AG138</f>
        <v>鮮菇油腐</v>
      </c>
      <c r="H24" s="73" t="str">
        <f>'偏鄉國小(素)'!AH138</f>
        <v xml:space="preserve">鴻喜菇 油豆腐 胡蘿蔔 薑  </v>
      </c>
      <c r="I24" s="68" t="str">
        <f>'偏鄉國小(素)'!AK138</f>
        <v>時蔬</v>
      </c>
      <c r="J24" s="73" t="str">
        <f>'偏鄉國小(素)'!AL138</f>
        <v xml:space="preserve">蔬菜 薑    </v>
      </c>
      <c r="K24" s="68" t="str">
        <f>'偏鄉國小(素)'!AM138</f>
        <v>金針粉絲湯</v>
      </c>
      <c r="L24" s="73" t="str">
        <f>'偏鄉國小(素)'!AN138</f>
        <v xml:space="preserve">金針菜乾 冬粉 薑   </v>
      </c>
      <c r="M24" s="68" t="str">
        <f>'偏鄉國小(素)'!AO138</f>
        <v>點心</v>
      </c>
      <c r="N24" s="68" t="str">
        <f>'偏鄉國小(素)'!AP138</f>
        <v>有機豆奶</v>
      </c>
      <c r="O24" s="68">
        <f>'偏鄉國小(素)'!AQ138</f>
        <v>5.5</v>
      </c>
      <c r="P24" s="68">
        <f>'偏鄉國小(素)'!AR138</f>
        <v>2</v>
      </c>
      <c r="Q24" s="68">
        <f>'偏鄉國小(素)'!AS138</f>
        <v>1.3</v>
      </c>
      <c r="R24" s="68">
        <f>'偏鄉國小(素)'!AT138</f>
        <v>0</v>
      </c>
      <c r="S24" s="68">
        <f>'偏鄉國小(素)'!AU138</f>
        <v>0</v>
      </c>
      <c r="T24" s="68">
        <f>'偏鄉國小(素)'!AV138</f>
        <v>2.8</v>
      </c>
      <c r="U24" s="90">
        <f>'偏鄉國小(素)'!AW138</f>
        <v>720.9</v>
      </c>
    </row>
    <row r="25" spans="1:21" ht="17.25" thickBot="1">
      <c r="A25" s="161">
        <f t="shared" ref="A25" si="4">A24+3</f>
        <v>45565</v>
      </c>
      <c r="B25" s="162" t="str">
        <f>'偏鄉國小(素)'!AB145</f>
        <v>F1</v>
      </c>
      <c r="C25" s="162" t="str">
        <f>'偏鄉國小(素)'!AC145</f>
        <v>白米飯</v>
      </c>
      <c r="D25" s="103" t="str">
        <f>'偏鄉國小(素)'!AD145</f>
        <v xml:space="preserve">米     </v>
      </c>
      <c r="E25" s="162" t="str">
        <f>'偏鄉國小(素)'!AE145</f>
        <v>紅燒素排</v>
      </c>
      <c r="F25" s="103" t="str">
        <f>'偏鄉國小(素)'!AF145</f>
        <v xml:space="preserve">素肉排 滷包    </v>
      </c>
      <c r="G25" s="162" t="str">
        <f>'偏鄉國小(素)'!AG145</f>
        <v>紅仁炒蛋</v>
      </c>
      <c r="H25" s="103" t="str">
        <f>'偏鄉國小(素)'!AH145</f>
        <v xml:space="preserve">雞蛋 胡蘿蔔 乾木耳 薑  </v>
      </c>
      <c r="I25" s="162" t="str">
        <f>'偏鄉國小(素)'!AK145</f>
        <v>時蔬</v>
      </c>
      <c r="J25" s="103" t="str">
        <f>'偏鄉國小(素)'!AL145</f>
        <v xml:space="preserve">蔬菜 薑    </v>
      </c>
      <c r="K25" s="162" t="str">
        <f>'偏鄉國小(素)'!AM145</f>
        <v>麻油素片湯</v>
      </c>
      <c r="L25" s="103" t="str">
        <f>'偏鄉國小(素)'!AN145</f>
        <v xml:space="preserve">素肉片 杏鮑菇 薑 麻油  </v>
      </c>
      <c r="M25" s="162" t="str">
        <f>'偏鄉國小(素)'!AO145</f>
        <v>點心</v>
      </c>
      <c r="N25" s="162">
        <f>'偏鄉國小(素)'!AP145</f>
        <v>0</v>
      </c>
      <c r="O25" s="162">
        <f>'偏鄉國小(素)'!AQ145</f>
        <v>5</v>
      </c>
      <c r="P25" s="162">
        <f>'偏鄉國小(素)'!AR145</f>
        <v>2</v>
      </c>
      <c r="Q25" s="162">
        <f>'偏鄉國小(素)'!AS145</f>
        <v>1.7</v>
      </c>
      <c r="R25" s="162">
        <f>'偏鄉國小(素)'!AT145</f>
        <v>0</v>
      </c>
      <c r="S25" s="162">
        <f>'偏鄉國小(素)'!AU145</f>
        <v>0.1</v>
      </c>
      <c r="T25" s="162">
        <f>'偏鄉國小(素)'!AV145</f>
        <v>2.2000000000000002</v>
      </c>
      <c r="U25" s="163">
        <f>'偏鄉國小(素)'!AW145</f>
        <v>656.9</v>
      </c>
    </row>
    <row r="26" spans="1:21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3"/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s="62" customFormat="1" ht="16.5">
      <c r="A28" s="65" t="s">
        <v>87</v>
      </c>
      <c r="B28" s="65"/>
    </row>
    <row r="29" spans="1:21" s="62" customFormat="1" ht="16.5">
      <c r="A29" s="66" t="s">
        <v>88</v>
      </c>
    </row>
    <row r="30" spans="1:21" s="62" customFormat="1" ht="16.5" customHeight="1">
      <c r="A30" s="78" t="s">
        <v>91</v>
      </c>
      <c r="B30" s="62" t="s">
        <v>89</v>
      </c>
    </row>
    <row r="31" spans="1:21" s="62" customFormat="1" ht="16.5" customHeight="1">
      <c r="A31" s="78" t="s">
        <v>92</v>
      </c>
      <c r="B31" s="62" t="s">
        <v>160</v>
      </c>
    </row>
    <row r="32" spans="1:21" s="62" customFormat="1" ht="16.5" customHeight="1">
      <c r="A32" s="79" t="s">
        <v>93</v>
      </c>
      <c r="B32" s="272" t="s">
        <v>456</v>
      </c>
    </row>
    <row r="33" spans="1:14" s="62" customFormat="1" ht="16.5" customHeight="1">
      <c r="A33" s="63"/>
    </row>
    <row r="34" spans="1:14" ht="15.75">
      <c r="B34" s="3"/>
      <c r="C34" s="3"/>
      <c r="D34" s="74"/>
      <c r="E34" s="3"/>
      <c r="F34" s="74"/>
      <c r="G34" s="3"/>
      <c r="H34" s="74"/>
      <c r="I34" s="3"/>
      <c r="J34" s="74"/>
      <c r="K34" s="3"/>
      <c r="L34" s="74"/>
      <c r="M34" s="3"/>
      <c r="N34" s="3"/>
    </row>
    <row r="35" spans="1:14" ht="15.75">
      <c r="B35" s="3"/>
      <c r="C35" s="3"/>
      <c r="D35" s="74"/>
      <c r="E35" s="3"/>
      <c r="F35" s="74"/>
      <c r="G35" s="3"/>
      <c r="H35" s="74"/>
      <c r="I35" s="3"/>
      <c r="J35" s="74"/>
      <c r="K35" s="3"/>
      <c r="L35" s="74"/>
      <c r="M35" s="3"/>
      <c r="N35" s="3"/>
    </row>
    <row r="36" spans="1:14" ht="15.75">
      <c r="B36" s="3"/>
      <c r="C36" s="3"/>
      <c r="D36" s="74"/>
      <c r="E36" s="3"/>
      <c r="F36" s="74"/>
      <c r="G36" s="3"/>
      <c r="H36" s="74"/>
      <c r="I36" s="3"/>
      <c r="J36" s="74"/>
      <c r="K36" s="3"/>
      <c r="L36" s="74"/>
      <c r="M36" s="3"/>
      <c r="N36" s="3"/>
    </row>
    <row r="37" spans="1:14" ht="15.75">
      <c r="B37" s="3"/>
      <c r="C37" s="3"/>
      <c r="D37" s="74"/>
      <c r="E37" s="3"/>
      <c r="F37" s="74"/>
      <c r="G37" s="3"/>
      <c r="H37" s="74"/>
      <c r="I37" s="3"/>
      <c r="J37" s="74"/>
      <c r="K37" s="3"/>
      <c r="L37" s="74"/>
      <c r="M37" s="3"/>
      <c r="N37" s="3"/>
    </row>
    <row r="38" spans="1:14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3"/>
    </row>
    <row r="39" spans="1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1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</sheetData>
  <mergeCells count="20">
    <mergeCell ref="I1:J1"/>
    <mergeCell ref="K1:L1"/>
    <mergeCell ref="M1:N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2024-08-28T07:55:02Z</dcterms:modified>
</cp:coreProperties>
</file>