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9302A273-D15C-4766-B200-7B2560E74E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偏鄉國小O1-S2" sheetId="1" r:id="rId1"/>
    <sheet name="偏鄉葷食國小總表" sheetId="3" r:id="rId2"/>
    <sheet name="偏鄉國小O1-S2(素)" sheetId="2" r:id="rId3"/>
    <sheet name="偏鄉素食國小總表" sheetId="4" r:id="rId4"/>
    <sheet name="總表(開菜單參考用)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i6hRthH2ZIFF0r4qBWGVNvvUQIqvSlOIiL1GEDGBqw8="/>
    </ext>
  </extLst>
</workbook>
</file>

<file path=xl/calcChain.xml><?xml version="1.0" encoding="utf-8"?>
<calcChain xmlns="http://schemas.openxmlformats.org/spreadsheetml/2006/main">
  <c r="C26" i="4" l="1"/>
  <c r="D26" i="4"/>
  <c r="E26" i="4"/>
  <c r="F26" i="4"/>
  <c r="G26" i="4"/>
  <c r="H26" i="4"/>
  <c r="I26" i="4"/>
  <c r="J26" i="4"/>
  <c r="K26" i="4"/>
  <c r="L26" i="4"/>
  <c r="M26" i="4"/>
  <c r="N26" i="4"/>
  <c r="P26" i="4"/>
  <c r="Q26" i="4"/>
  <c r="T26" i="4"/>
  <c r="U2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P6" i="4"/>
  <c r="T6" i="4"/>
  <c r="P10" i="4"/>
  <c r="T10" i="4"/>
  <c r="P14" i="4"/>
  <c r="T14" i="4"/>
  <c r="P18" i="4"/>
  <c r="T18" i="4"/>
  <c r="P22" i="4"/>
  <c r="T22" i="4"/>
  <c r="AW5" i="2"/>
  <c r="P5" i="4" s="1"/>
  <c r="AX5" i="2"/>
  <c r="Q5" i="4" s="1"/>
  <c r="AY5" i="2"/>
  <c r="R5" i="4" s="1"/>
  <c r="AZ5" i="2"/>
  <c r="S5" i="4" s="1"/>
  <c r="BA5" i="2"/>
  <c r="T5" i="4" s="1"/>
  <c r="BB5" i="2"/>
  <c r="U5" i="4" s="1"/>
  <c r="AW6" i="2"/>
  <c r="AX6" i="2"/>
  <c r="Q6" i="4" s="1"/>
  <c r="AY6" i="2"/>
  <c r="R6" i="4" s="1"/>
  <c r="AZ6" i="2"/>
  <c r="S6" i="4" s="1"/>
  <c r="BA6" i="2"/>
  <c r="BB6" i="2"/>
  <c r="U6" i="4" s="1"/>
  <c r="AW7" i="2"/>
  <c r="P7" i="4" s="1"/>
  <c r="AX7" i="2"/>
  <c r="Q7" i="4" s="1"/>
  <c r="AY7" i="2"/>
  <c r="R7" i="4" s="1"/>
  <c r="AZ7" i="2"/>
  <c r="S7" i="4" s="1"/>
  <c r="BA7" i="2"/>
  <c r="T7" i="4" s="1"/>
  <c r="BB7" i="2"/>
  <c r="U7" i="4" s="1"/>
  <c r="AW8" i="2"/>
  <c r="P8" i="4" s="1"/>
  <c r="AX8" i="2"/>
  <c r="Q8" i="4" s="1"/>
  <c r="AY8" i="2"/>
  <c r="R8" i="4" s="1"/>
  <c r="AZ8" i="2"/>
  <c r="S8" i="4" s="1"/>
  <c r="BA8" i="2"/>
  <c r="T8" i="4" s="1"/>
  <c r="BB8" i="2"/>
  <c r="U8" i="4" s="1"/>
  <c r="AW9" i="2"/>
  <c r="P9" i="4" s="1"/>
  <c r="AX9" i="2"/>
  <c r="Q9" i="4" s="1"/>
  <c r="AY9" i="2"/>
  <c r="R9" i="4" s="1"/>
  <c r="AZ9" i="2"/>
  <c r="S9" i="4" s="1"/>
  <c r="BA9" i="2"/>
  <c r="T9" i="4" s="1"/>
  <c r="BB9" i="2"/>
  <c r="U9" i="4" s="1"/>
  <c r="AW10" i="2"/>
  <c r="AX10" i="2"/>
  <c r="Q10" i="4" s="1"/>
  <c r="AY10" i="2"/>
  <c r="R10" i="4" s="1"/>
  <c r="AZ10" i="2"/>
  <c r="S10" i="4" s="1"/>
  <c r="BA10" i="2"/>
  <c r="BB10" i="2"/>
  <c r="U10" i="4" s="1"/>
  <c r="AW11" i="2"/>
  <c r="P11" i="4" s="1"/>
  <c r="AX11" i="2"/>
  <c r="Q11" i="4" s="1"/>
  <c r="AY11" i="2"/>
  <c r="R11" i="4" s="1"/>
  <c r="AZ11" i="2"/>
  <c r="S11" i="4" s="1"/>
  <c r="BA11" i="2"/>
  <c r="T11" i="4" s="1"/>
  <c r="BB11" i="2"/>
  <c r="U11" i="4" s="1"/>
  <c r="AW12" i="2"/>
  <c r="P12" i="4" s="1"/>
  <c r="AX12" i="2"/>
  <c r="Q12" i="4" s="1"/>
  <c r="AY12" i="2"/>
  <c r="R12" i="4" s="1"/>
  <c r="AZ12" i="2"/>
  <c r="S12" i="4" s="1"/>
  <c r="BA12" i="2"/>
  <c r="T12" i="4" s="1"/>
  <c r="BB12" i="2"/>
  <c r="U12" i="4" s="1"/>
  <c r="AW13" i="2"/>
  <c r="P13" i="4" s="1"/>
  <c r="AX13" i="2"/>
  <c r="Q13" i="4" s="1"/>
  <c r="AY13" i="2"/>
  <c r="R13" i="4" s="1"/>
  <c r="AZ13" i="2"/>
  <c r="S13" i="4" s="1"/>
  <c r="BA13" i="2"/>
  <c r="T13" i="4" s="1"/>
  <c r="BB13" i="2"/>
  <c r="U13" i="4" s="1"/>
  <c r="AW14" i="2"/>
  <c r="AX14" i="2"/>
  <c r="Q14" i="4" s="1"/>
  <c r="AY14" i="2"/>
  <c r="R14" i="4" s="1"/>
  <c r="AZ14" i="2"/>
  <c r="S14" i="4" s="1"/>
  <c r="BA14" i="2"/>
  <c r="BB14" i="2"/>
  <c r="U14" i="4" s="1"/>
  <c r="AW15" i="2"/>
  <c r="P15" i="4" s="1"/>
  <c r="AX15" i="2"/>
  <c r="Q15" i="4" s="1"/>
  <c r="AY15" i="2"/>
  <c r="R15" i="4" s="1"/>
  <c r="AZ15" i="2"/>
  <c r="S15" i="4" s="1"/>
  <c r="BA15" i="2"/>
  <c r="T15" i="4" s="1"/>
  <c r="BB15" i="2"/>
  <c r="U15" i="4" s="1"/>
  <c r="AW16" i="2"/>
  <c r="P16" i="4" s="1"/>
  <c r="AX16" i="2"/>
  <c r="Q16" i="4" s="1"/>
  <c r="AY16" i="2"/>
  <c r="R16" i="4" s="1"/>
  <c r="AZ16" i="2"/>
  <c r="S16" i="4" s="1"/>
  <c r="BA16" i="2"/>
  <c r="T16" i="4" s="1"/>
  <c r="BB16" i="2"/>
  <c r="U16" i="4" s="1"/>
  <c r="AW17" i="2"/>
  <c r="P17" i="4" s="1"/>
  <c r="AX17" i="2"/>
  <c r="Q17" i="4" s="1"/>
  <c r="AY17" i="2"/>
  <c r="R17" i="4" s="1"/>
  <c r="AZ17" i="2"/>
  <c r="S17" i="4" s="1"/>
  <c r="BA17" i="2"/>
  <c r="T17" i="4" s="1"/>
  <c r="BB17" i="2"/>
  <c r="U17" i="4" s="1"/>
  <c r="AW18" i="2"/>
  <c r="AX18" i="2"/>
  <c r="Q18" i="4" s="1"/>
  <c r="AY18" i="2"/>
  <c r="R18" i="4" s="1"/>
  <c r="AZ18" i="2"/>
  <c r="S18" i="4" s="1"/>
  <c r="BA18" i="2"/>
  <c r="BB18" i="2"/>
  <c r="U18" i="4" s="1"/>
  <c r="AW19" i="2"/>
  <c r="P19" i="4" s="1"/>
  <c r="AX19" i="2"/>
  <c r="Q19" i="4" s="1"/>
  <c r="AY19" i="2"/>
  <c r="R19" i="4" s="1"/>
  <c r="AZ19" i="2"/>
  <c r="S19" i="4" s="1"/>
  <c r="BA19" i="2"/>
  <c r="T19" i="4" s="1"/>
  <c r="BB19" i="2"/>
  <c r="U19" i="4" s="1"/>
  <c r="AW20" i="2"/>
  <c r="P20" i="4" s="1"/>
  <c r="AX20" i="2"/>
  <c r="Q20" i="4" s="1"/>
  <c r="AY20" i="2"/>
  <c r="R20" i="4" s="1"/>
  <c r="AZ20" i="2"/>
  <c r="S20" i="4" s="1"/>
  <c r="BA20" i="2"/>
  <c r="T20" i="4" s="1"/>
  <c r="BB20" i="2"/>
  <c r="U20" i="4" s="1"/>
  <c r="AW21" i="2"/>
  <c r="P21" i="4" s="1"/>
  <c r="AX21" i="2"/>
  <c r="Q21" i="4" s="1"/>
  <c r="AY21" i="2"/>
  <c r="R21" i="4" s="1"/>
  <c r="AZ21" i="2"/>
  <c r="S21" i="4" s="1"/>
  <c r="BA21" i="2"/>
  <c r="T21" i="4" s="1"/>
  <c r="BB21" i="2"/>
  <c r="U21" i="4" s="1"/>
  <c r="AW22" i="2"/>
  <c r="AX22" i="2"/>
  <c r="Q22" i="4" s="1"/>
  <c r="AY22" i="2"/>
  <c r="R22" i="4" s="1"/>
  <c r="AZ22" i="2"/>
  <c r="S22" i="4" s="1"/>
  <c r="BA22" i="2"/>
  <c r="BB22" i="2"/>
  <c r="U22" i="4" s="1"/>
  <c r="AW23" i="2"/>
  <c r="P23" i="4" s="1"/>
  <c r="AX23" i="2"/>
  <c r="Q23" i="4" s="1"/>
  <c r="AY23" i="2"/>
  <c r="R23" i="4" s="1"/>
  <c r="AZ23" i="2"/>
  <c r="S23" i="4" s="1"/>
  <c r="BA23" i="2"/>
  <c r="T23" i="4" s="1"/>
  <c r="BB23" i="2"/>
  <c r="U23" i="4" s="1"/>
  <c r="AW24" i="2"/>
  <c r="P24" i="4" s="1"/>
  <c r="AX24" i="2"/>
  <c r="Q24" i="4" s="1"/>
  <c r="AY24" i="2"/>
  <c r="R24" i="4" s="1"/>
  <c r="AZ24" i="2"/>
  <c r="S24" i="4" s="1"/>
  <c r="BA24" i="2"/>
  <c r="T24" i="4" s="1"/>
  <c r="BB24" i="2"/>
  <c r="U24" i="4" s="1"/>
  <c r="AW25" i="2"/>
  <c r="P25" i="4" s="1"/>
  <c r="AX25" i="2"/>
  <c r="Q25" i="4" s="1"/>
  <c r="AY25" i="2"/>
  <c r="R25" i="4" s="1"/>
  <c r="AZ25" i="2"/>
  <c r="S25" i="4" s="1"/>
  <c r="BA25" i="2"/>
  <c r="T25" i="4" s="1"/>
  <c r="BB25" i="2"/>
  <c r="U25" i="4" s="1"/>
  <c r="AW26" i="2"/>
  <c r="AX26" i="2"/>
  <c r="AY26" i="2"/>
  <c r="R26" i="4" s="1"/>
  <c r="AZ26" i="2"/>
  <c r="S26" i="4" s="1"/>
  <c r="BA26" i="2"/>
  <c r="BB26" i="2"/>
  <c r="AV26" i="2"/>
  <c r="O26" i="4" s="1"/>
  <c r="AV25" i="2"/>
  <c r="O25" i="4" s="1"/>
  <c r="AV24" i="2"/>
  <c r="O24" i="4" s="1"/>
  <c r="AV23" i="2"/>
  <c r="O23" i="4" s="1"/>
  <c r="AV22" i="2"/>
  <c r="O22" i="4" s="1"/>
  <c r="AV21" i="2"/>
  <c r="O21" i="4" s="1"/>
  <c r="AV20" i="2"/>
  <c r="O20" i="4" s="1"/>
  <c r="AV19" i="2"/>
  <c r="O19" i="4" s="1"/>
  <c r="AV18" i="2"/>
  <c r="O18" i="4" s="1"/>
  <c r="AV17" i="2"/>
  <c r="O17" i="4" s="1"/>
  <c r="AV16" i="2"/>
  <c r="O16" i="4" s="1"/>
  <c r="AV15" i="2"/>
  <c r="O15" i="4" s="1"/>
  <c r="AV14" i="2"/>
  <c r="O14" i="4" s="1"/>
  <c r="AV13" i="2"/>
  <c r="O13" i="4" s="1"/>
  <c r="AV12" i="2"/>
  <c r="O12" i="4" s="1"/>
  <c r="AV11" i="2"/>
  <c r="O11" i="4" s="1"/>
  <c r="AV10" i="2"/>
  <c r="O10" i="4" s="1"/>
  <c r="AV9" i="2"/>
  <c r="O9" i="4" s="1"/>
  <c r="AV8" i="2"/>
  <c r="O8" i="4" s="1"/>
  <c r="AV7" i="2"/>
  <c r="O7" i="4" s="1"/>
  <c r="AV6" i="2"/>
  <c r="O6" i="4" s="1"/>
  <c r="AV5" i="2"/>
  <c r="O5" i="4" s="1"/>
  <c r="AO20" i="2"/>
  <c r="AS16" i="2"/>
  <c r="AS12" i="2"/>
  <c r="T5" i="3"/>
  <c r="O8" i="3"/>
  <c r="Q10" i="3"/>
  <c r="S12" i="3"/>
  <c r="U14" i="3"/>
  <c r="P17" i="3"/>
  <c r="R19" i="3"/>
  <c r="T21" i="3"/>
  <c r="O24" i="3"/>
  <c r="Q26" i="3"/>
  <c r="BB5" i="1"/>
  <c r="P5" i="3" s="1"/>
  <c r="BC5" i="1"/>
  <c r="Q5" i="3" s="1"/>
  <c r="BD5" i="1"/>
  <c r="R5" i="3" s="1"/>
  <c r="BE5" i="1"/>
  <c r="S5" i="3" s="1"/>
  <c r="BF5" i="1"/>
  <c r="BG5" i="1"/>
  <c r="U5" i="3" s="1"/>
  <c r="BH5" i="1"/>
  <c r="BB6" i="1"/>
  <c r="P6" i="3" s="1"/>
  <c r="BC6" i="1"/>
  <c r="Q6" i="3" s="1"/>
  <c r="BD6" i="1"/>
  <c r="R6" i="3" s="1"/>
  <c r="BE6" i="1"/>
  <c r="S6" i="3" s="1"/>
  <c r="BF6" i="1"/>
  <c r="T6" i="3" s="1"/>
  <c r="BG6" i="1"/>
  <c r="U6" i="3" s="1"/>
  <c r="BH6" i="1"/>
  <c r="BB7" i="1"/>
  <c r="P7" i="3" s="1"/>
  <c r="BC7" i="1"/>
  <c r="Q7" i="3" s="1"/>
  <c r="BD7" i="1"/>
  <c r="R7" i="3" s="1"/>
  <c r="BE7" i="1"/>
  <c r="S7" i="3" s="1"/>
  <c r="BF7" i="1"/>
  <c r="T7" i="3" s="1"/>
  <c r="BG7" i="1"/>
  <c r="U7" i="3" s="1"/>
  <c r="BH7" i="1"/>
  <c r="BB8" i="1"/>
  <c r="P8" i="3" s="1"/>
  <c r="BC8" i="1"/>
  <c r="Q8" i="3" s="1"/>
  <c r="BD8" i="1"/>
  <c r="R8" i="3" s="1"/>
  <c r="BE8" i="1"/>
  <c r="S8" i="3" s="1"/>
  <c r="BF8" i="1"/>
  <c r="T8" i="3" s="1"/>
  <c r="BG8" i="1"/>
  <c r="U8" i="3" s="1"/>
  <c r="BH8" i="1"/>
  <c r="BB9" i="1"/>
  <c r="P9" i="3" s="1"/>
  <c r="BC9" i="1"/>
  <c r="Q9" i="3" s="1"/>
  <c r="BD9" i="1"/>
  <c r="R9" i="3" s="1"/>
  <c r="BE9" i="1"/>
  <c r="S9" i="3" s="1"/>
  <c r="BF9" i="1"/>
  <c r="T9" i="3" s="1"/>
  <c r="BG9" i="1"/>
  <c r="U9" i="3" s="1"/>
  <c r="BH9" i="1"/>
  <c r="BB10" i="1"/>
  <c r="P10" i="3" s="1"/>
  <c r="BC10" i="1"/>
  <c r="BD10" i="1"/>
  <c r="R10" i="3" s="1"/>
  <c r="BE10" i="1"/>
  <c r="S10" i="3" s="1"/>
  <c r="BF10" i="1"/>
  <c r="T10" i="3" s="1"/>
  <c r="BG10" i="1"/>
  <c r="U10" i="3" s="1"/>
  <c r="BH10" i="1"/>
  <c r="BB11" i="1"/>
  <c r="P11" i="3" s="1"/>
  <c r="BC11" i="1"/>
  <c r="Q11" i="3" s="1"/>
  <c r="BD11" i="1"/>
  <c r="R11" i="3" s="1"/>
  <c r="BE11" i="1"/>
  <c r="S11" i="3" s="1"/>
  <c r="BF11" i="1"/>
  <c r="T11" i="3" s="1"/>
  <c r="BG11" i="1"/>
  <c r="U11" i="3" s="1"/>
  <c r="BH11" i="1"/>
  <c r="BB12" i="1"/>
  <c r="P12" i="3" s="1"/>
  <c r="BC12" i="1"/>
  <c r="Q12" i="3" s="1"/>
  <c r="BD12" i="1"/>
  <c r="R12" i="3" s="1"/>
  <c r="BE12" i="1"/>
  <c r="BF12" i="1"/>
  <c r="T12" i="3" s="1"/>
  <c r="BG12" i="1"/>
  <c r="U12" i="3" s="1"/>
  <c r="BH12" i="1"/>
  <c r="BB13" i="1"/>
  <c r="P13" i="3" s="1"/>
  <c r="BC13" i="1"/>
  <c r="Q13" i="3" s="1"/>
  <c r="BD13" i="1"/>
  <c r="R13" i="3" s="1"/>
  <c r="BE13" i="1"/>
  <c r="S13" i="3" s="1"/>
  <c r="BF13" i="1"/>
  <c r="T13" i="3" s="1"/>
  <c r="BG13" i="1"/>
  <c r="U13" i="3" s="1"/>
  <c r="BH13" i="1"/>
  <c r="BB14" i="1"/>
  <c r="P14" i="3" s="1"/>
  <c r="BC14" i="1"/>
  <c r="Q14" i="3" s="1"/>
  <c r="BD14" i="1"/>
  <c r="R14" i="3" s="1"/>
  <c r="BE14" i="1"/>
  <c r="S14" i="3" s="1"/>
  <c r="BF14" i="1"/>
  <c r="T14" i="3" s="1"/>
  <c r="BG14" i="1"/>
  <c r="BH14" i="1"/>
  <c r="BB15" i="1"/>
  <c r="P15" i="3" s="1"/>
  <c r="BC15" i="1"/>
  <c r="Q15" i="3" s="1"/>
  <c r="BD15" i="1"/>
  <c r="R15" i="3" s="1"/>
  <c r="BE15" i="1"/>
  <c r="S15" i="3" s="1"/>
  <c r="BF15" i="1"/>
  <c r="T15" i="3" s="1"/>
  <c r="BG15" i="1"/>
  <c r="U15" i="3" s="1"/>
  <c r="BH15" i="1"/>
  <c r="BB16" i="1"/>
  <c r="P16" i="3" s="1"/>
  <c r="BC16" i="1"/>
  <c r="Q16" i="3" s="1"/>
  <c r="BD16" i="1"/>
  <c r="R16" i="3" s="1"/>
  <c r="BE16" i="1"/>
  <c r="S16" i="3" s="1"/>
  <c r="BF16" i="1"/>
  <c r="T16" i="3" s="1"/>
  <c r="BG16" i="1"/>
  <c r="U16" i="3" s="1"/>
  <c r="BH16" i="1"/>
  <c r="BB17" i="1"/>
  <c r="BC17" i="1"/>
  <c r="Q17" i="3" s="1"/>
  <c r="BD17" i="1"/>
  <c r="R17" i="3" s="1"/>
  <c r="BE17" i="1"/>
  <c r="S17" i="3" s="1"/>
  <c r="BF17" i="1"/>
  <c r="T17" i="3" s="1"/>
  <c r="BG17" i="1"/>
  <c r="U17" i="3" s="1"/>
  <c r="BH17" i="1"/>
  <c r="BB18" i="1"/>
  <c r="P18" i="3" s="1"/>
  <c r="BC18" i="1"/>
  <c r="Q18" i="3" s="1"/>
  <c r="BD18" i="1"/>
  <c r="R18" i="3" s="1"/>
  <c r="BE18" i="1"/>
  <c r="S18" i="3" s="1"/>
  <c r="BF18" i="1"/>
  <c r="T18" i="3" s="1"/>
  <c r="BG18" i="1"/>
  <c r="U18" i="3" s="1"/>
  <c r="BH18" i="1"/>
  <c r="BB19" i="1"/>
  <c r="P19" i="3" s="1"/>
  <c r="BC19" i="1"/>
  <c r="Q19" i="3" s="1"/>
  <c r="BD19" i="1"/>
  <c r="BE19" i="1"/>
  <c r="S19" i="3" s="1"/>
  <c r="BF19" i="1"/>
  <c r="T19" i="3" s="1"/>
  <c r="BG19" i="1"/>
  <c r="U19" i="3" s="1"/>
  <c r="BH19" i="1"/>
  <c r="BB20" i="1"/>
  <c r="P20" i="3" s="1"/>
  <c r="BC20" i="1"/>
  <c r="Q20" i="3" s="1"/>
  <c r="BD20" i="1"/>
  <c r="R20" i="3" s="1"/>
  <c r="BE20" i="1"/>
  <c r="S20" i="3" s="1"/>
  <c r="BF20" i="1"/>
  <c r="T20" i="3" s="1"/>
  <c r="BG20" i="1"/>
  <c r="U20" i="3" s="1"/>
  <c r="BH20" i="1"/>
  <c r="BB21" i="1"/>
  <c r="P21" i="3" s="1"/>
  <c r="BC21" i="1"/>
  <c r="Q21" i="3" s="1"/>
  <c r="BD21" i="1"/>
  <c r="R21" i="3" s="1"/>
  <c r="BE21" i="1"/>
  <c r="S21" i="3" s="1"/>
  <c r="BF21" i="1"/>
  <c r="BG21" i="1"/>
  <c r="U21" i="3" s="1"/>
  <c r="BH21" i="1"/>
  <c r="BB22" i="1"/>
  <c r="P22" i="3" s="1"/>
  <c r="BC22" i="1"/>
  <c r="Q22" i="3" s="1"/>
  <c r="BD22" i="1"/>
  <c r="R22" i="3" s="1"/>
  <c r="BE22" i="1"/>
  <c r="S22" i="3" s="1"/>
  <c r="BF22" i="1"/>
  <c r="T22" i="3" s="1"/>
  <c r="BG22" i="1"/>
  <c r="U22" i="3" s="1"/>
  <c r="BH22" i="1"/>
  <c r="BB23" i="1"/>
  <c r="P23" i="3" s="1"/>
  <c r="BC23" i="1"/>
  <c r="Q23" i="3" s="1"/>
  <c r="BD23" i="1"/>
  <c r="R23" i="3" s="1"/>
  <c r="BE23" i="1"/>
  <c r="S23" i="3" s="1"/>
  <c r="BF23" i="1"/>
  <c r="T23" i="3" s="1"/>
  <c r="BG23" i="1"/>
  <c r="U23" i="3" s="1"/>
  <c r="BH23" i="1"/>
  <c r="BB24" i="1"/>
  <c r="P24" i="3" s="1"/>
  <c r="BC24" i="1"/>
  <c r="Q24" i="3" s="1"/>
  <c r="BD24" i="1"/>
  <c r="R24" i="3" s="1"/>
  <c r="BE24" i="1"/>
  <c r="S24" i="3" s="1"/>
  <c r="BF24" i="1"/>
  <c r="T24" i="3" s="1"/>
  <c r="BG24" i="1"/>
  <c r="U24" i="3" s="1"/>
  <c r="BH24" i="1"/>
  <c r="BB25" i="1"/>
  <c r="P25" i="3" s="1"/>
  <c r="BC25" i="1"/>
  <c r="Q25" i="3" s="1"/>
  <c r="BD25" i="1"/>
  <c r="R25" i="3" s="1"/>
  <c r="BE25" i="1"/>
  <c r="S25" i="3" s="1"/>
  <c r="BF25" i="1"/>
  <c r="T25" i="3" s="1"/>
  <c r="BG25" i="1"/>
  <c r="U25" i="3" s="1"/>
  <c r="BH25" i="1"/>
  <c r="BB26" i="1"/>
  <c r="P26" i="3" s="1"/>
  <c r="BC26" i="1"/>
  <c r="BD26" i="1"/>
  <c r="R26" i="3" s="1"/>
  <c r="BE26" i="1"/>
  <c r="S26" i="3" s="1"/>
  <c r="BF26" i="1"/>
  <c r="T26" i="3" s="1"/>
  <c r="BG26" i="1"/>
  <c r="U26" i="3" s="1"/>
  <c r="BH26" i="1"/>
  <c r="BA26" i="1"/>
  <c r="O26" i="3" s="1"/>
  <c r="BA25" i="1"/>
  <c r="O25" i="3" s="1"/>
  <c r="BA24" i="1"/>
  <c r="BA23" i="1"/>
  <c r="O23" i="3" s="1"/>
  <c r="BA22" i="1"/>
  <c r="O22" i="3" s="1"/>
  <c r="BA21" i="1"/>
  <c r="O21" i="3" s="1"/>
  <c r="BA20" i="1"/>
  <c r="O20" i="3" s="1"/>
  <c r="BA19" i="1"/>
  <c r="O19" i="3" s="1"/>
  <c r="BA18" i="1"/>
  <c r="O18" i="3" s="1"/>
  <c r="BA17" i="1"/>
  <c r="O17" i="3" s="1"/>
  <c r="BA16" i="1"/>
  <c r="O16" i="3" s="1"/>
  <c r="BA15" i="1"/>
  <c r="O15" i="3" s="1"/>
  <c r="BA14" i="1"/>
  <c r="O14" i="3" s="1"/>
  <c r="BA13" i="1"/>
  <c r="O13" i="3" s="1"/>
  <c r="BA12" i="1"/>
  <c r="O12" i="3" s="1"/>
  <c r="BA11" i="1"/>
  <c r="O11" i="3" s="1"/>
  <c r="BA10" i="1"/>
  <c r="O10" i="3" s="1"/>
  <c r="BA9" i="1"/>
  <c r="O9" i="3" s="1"/>
  <c r="BA8" i="1"/>
  <c r="BA7" i="1"/>
  <c r="O7" i="3" s="1"/>
  <c r="BA6" i="1"/>
  <c r="O6" i="3" s="1"/>
  <c r="BA5" i="1"/>
  <c r="O5" i="3" s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5" i="1"/>
  <c r="O94" i="1"/>
  <c r="O93" i="1"/>
  <c r="O92" i="1"/>
  <c r="O91" i="1"/>
  <c r="O90" i="1"/>
  <c r="O88" i="1"/>
  <c r="O87" i="1"/>
  <c r="O86" i="1"/>
  <c r="O85" i="1"/>
  <c r="O84" i="1"/>
  <c r="O83" i="1"/>
  <c r="O81" i="1"/>
  <c r="O80" i="1"/>
  <c r="O79" i="1"/>
  <c r="O78" i="1"/>
  <c r="O77" i="1"/>
  <c r="O76" i="1"/>
  <c r="O74" i="1"/>
  <c r="O73" i="1"/>
  <c r="O72" i="1"/>
  <c r="O71" i="1"/>
  <c r="O70" i="1"/>
  <c r="O69" i="1"/>
  <c r="O67" i="1"/>
  <c r="O66" i="1"/>
  <c r="O65" i="1"/>
  <c r="O64" i="1"/>
  <c r="O63" i="1"/>
  <c r="O62" i="1"/>
  <c r="O60" i="1"/>
  <c r="O59" i="1"/>
  <c r="O58" i="1"/>
  <c r="O57" i="1"/>
  <c r="O56" i="1"/>
  <c r="O55" i="1"/>
  <c r="O53" i="1"/>
  <c r="O52" i="1"/>
  <c r="O51" i="1"/>
  <c r="O50" i="1"/>
  <c r="O49" i="1"/>
  <c r="O48" i="1"/>
  <c r="O46" i="1"/>
  <c r="O45" i="1"/>
  <c r="O44" i="1"/>
  <c r="O43" i="1"/>
  <c r="O42" i="1"/>
  <c r="O41" i="1"/>
  <c r="O39" i="1"/>
  <c r="O38" i="1"/>
  <c r="O37" i="1"/>
  <c r="O36" i="1"/>
  <c r="O35" i="1"/>
  <c r="O34" i="1"/>
  <c r="O32" i="1"/>
  <c r="O31" i="1"/>
  <c r="O30" i="1"/>
  <c r="O29" i="1"/>
  <c r="O28" i="1"/>
  <c r="O27" i="1"/>
  <c r="O25" i="1"/>
  <c r="O24" i="1"/>
  <c r="O23" i="1"/>
  <c r="O22" i="1"/>
  <c r="O21" i="1"/>
  <c r="O20" i="1"/>
  <c r="O18" i="1"/>
  <c r="O17" i="1"/>
  <c r="O16" i="1"/>
  <c r="O15" i="1"/>
  <c r="O14" i="1"/>
  <c r="O13" i="1"/>
  <c r="O11" i="1"/>
  <c r="O10" i="1"/>
  <c r="O9" i="1"/>
  <c r="O8" i="1"/>
  <c r="O7" i="1"/>
  <c r="O6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R95" i="1"/>
  <c r="R94" i="1"/>
  <c r="R93" i="1"/>
  <c r="R92" i="1"/>
  <c r="R91" i="1"/>
  <c r="R90" i="1"/>
  <c r="R88" i="1"/>
  <c r="R87" i="1"/>
  <c r="R86" i="1"/>
  <c r="R85" i="1"/>
  <c r="R84" i="1"/>
  <c r="R83" i="1"/>
  <c r="R81" i="1"/>
  <c r="R80" i="1"/>
  <c r="R79" i="1"/>
  <c r="R78" i="1"/>
  <c r="R77" i="1"/>
  <c r="R76" i="1"/>
  <c r="R74" i="1"/>
  <c r="R73" i="1"/>
  <c r="R72" i="1"/>
  <c r="R71" i="1"/>
  <c r="R70" i="1"/>
  <c r="R69" i="1"/>
  <c r="R67" i="1"/>
  <c r="R66" i="1"/>
  <c r="R65" i="1"/>
  <c r="R64" i="1"/>
  <c r="R63" i="1"/>
  <c r="R62" i="1"/>
  <c r="R60" i="1"/>
  <c r="R59" i="1"/>
  <c r="R58" i="1"/>
  <c r="R57" i="1"/>
  <c r="R56" i="1"/>
  <c r="R55" i="1"/>
  <c r="R53" i="1"/>
  <c r="R52" i="1"/>
  <c r="R51" i="1"/>
  <c r="R50" i="1"/>
  <c r="R49" i="1"/>
  <c r="R48" i="1"/>
  <c r="R46" i="1"/>
  <c r="R45" i="1"/>
  <c r="R44" i="1"/>
  <c r="R43" i="1"/>
  <c r="R42" i="1"/>
  <c r="R41" i="1"/>
  <c r="R39" i="1"/>
  <c r="R38" i="1"/>
  <c r="R37" i="1"/>
  <c r="R36" i="1"/>
  <c r="R35" i="1"/>
  <c r="R34" i="1"/>
  <c r="R32" i="1"/>
  <c r="R31" i="1"/>
  <c r="R30" i="1"/>
  <c r="R29" i="1"/>
  <c r="R28" i="1"/>
  <c r="R27" i="1"/>
  <c r="R25" i="1"/>
  <c r="R24" i="1"/>
  <c r="R23" i="1"/>
  <c r="R22" i="1"/>
  <c r="R21" i="1"/>
  <c r="R20" i="1"/>
  <c r="R18" i="1"/>
  <c r="R17" i="1"/>
  <c r="R16" i="1"/>
  <c r="R15" i="1"/>
  <c r="R14" i="1"/>
  <c r="R13" i="1"/>
  <c r="R11" i="1"/>
  <c r="R10" i="1"/>
  <c r="R9" i="1"/>
  <c r="R8" i="1"/>
  <c r="R7" i="1"/>
  <c r="R6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U95" i="1"/>
  <c r="U94" i="1"/>
  <c r="U93" i="1"/>
  <c r="U92" i="1"/>
  <c r="U91" i="1"/>
  <c r="U90" i="1"/>
  <c r="U88" i="1"/>
  <c r="U87" i="1"/>
  <c r="U86" i="1"/>
  <c r="U85" i="1"/>
  <c r="U84" i="1"/>
  <c r="U83" i="1"/>
  <c r="U81" i="1"/>
  <c r="U80" i="1"/>
  <c r="U79" i="1"/>
  <c r="U78" i="1"/>
  <c r="U77" i="1"/>
  <c r="U76" i="1"/>
  <c r="U74" i="1"/>
  <c r="U73" i="1"/>
  <c r="U72" i="1"/>
  <c r="U71" i="1"/>
  <c r="U70" i="1"/>
  <c r="U69" i="1"/>
  <c r="U67" i="1"/>
  <c r="U66" i="1"/>
  <c r="U65" i="1"/>
  <c r="U64" i="1"/>
  <c r="U63" i="1"/>
  <c r="U62" i="1"/>
  <c r="U60" i="1"/>
  <c r="U59" i="1"/>
  <c r="U58" i="1"/>
  <c r="U57" i="1"/>
  <c r="U56" i="1"/>
  <c r="U55" i="1"/>
  <c r="U53" i="1"/>
  <c r="U52" i="1"/>
  <c r="U51" i="1"/>
  <c r="U50" i="1"/>
  <c r="U49" i="1"/>
  <c r="U48" i="1"/>
  <c r="U46" i="1"/>
  <c r="U45" i="1"/>
  <c r="U44" i="1"/>
  <c r="U43" i="1"/>
  <c r="U42" i="1"/>
  <c r="U41" i="1"/>
  <c r="U39" i="1"/>
  <c r="U38" i="1"/>
  <c r="U37" i="1"/>
  <c r="U36" i="1"/>
  <c r="U35" i="1"/>
  <c r="U34" i="1"/>
  <c r="U32" i="1"/>
  <c r="U31" i="1"/>
  <c r="U30" i="1"/>
  <c r="U29" i="1"/>
  <c r="U28" i="1"/>
  <c r="U27" i="1"/>
  <c r="U25" i="1"/>
  <c r="U24" i="1"/>
  <c r="U23" i="1"/>
  <c r="U22" i="1"/>
  <c r="U21" i="1"/>
  <c r="U20" i="1"/>
  <c r="U18" i="1"/>
  <c r="U17" i="1"/>
  <c r="U16" i="1"/>
  <c r="U15" i="1"/>
  <c r="U14" i="1"/>
  <c r="U13" i="1"/>
  <c r="U11" i="1"/>
  <c r="U10" i="1"/>
  <c r="U9" i="1"/>
  <c r="U8" i="1"/>
  <c r="U7" i="1"/>
  <c r="U6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X95" i="1"/>
  <c r="X94" i="1"/>
  <c r="X93" i="1"/>
  <c r="X92" i="1"/>
  <c r="X91" i="1"/>
  <c r="X90" i="1"/>
  <c r="X88" i="1"/>
  <c r="X87" i="1"/>
  <c r="X86" i="1"/>
  <c r="X85" i="1"/>
  <c r="X84" i="1"/>
  <c r="X83" i="1"/>
  <c r="X81" i="1"/>
  <c r="X80" i="1"/>
  <c r="X79" i="1"/>
  <c r="X78" i="1"/>
  <c r="X77" i="1"/>
  <c r="X76" i="1"/>
  <c r="X74" i="1"/>
  <c r="X73" i="1"/>
  <c r="X72" i="1"/>
  <c r="X71" i="1"/>
  <c r="X70" i="1"/>
  <c r="X69" i="1"/>
  <c r="X67" i="1"/>
  <c r="X66" i="1"/>
  <c r="X65" i="1"/>
  <c r="X64" i="1"/>
  <c r="X63" i="1"/>
  <c r="X62" i="1"/>
  <c r="X60" i="1"/>
  <c r="X59" i="1"/>
  <c r="X58" i="1"/>
  <c r="X57" i="1"/>
  <c r="X56" i="1"/>
  <c r="X55" i="1"/>
  <c r="X53" i="1"/>
  <c r="X52" i="1"/>
  <c r="X51" i="1"/>
  <c r="X50" i="1"/>
  <c r="X49" i="1"/>
  <c r="X48" i="1"/>
  <c r="X46" i="1"/>
  <c r="X45" i="1"/>
  <c r="X44" i="1"/>
  <c r="X43" i="1"/>
  <c r="X42" i="1"/>
  <c r="X41" i="1"/>
  <c r="X39" i="1"/>
  <c r="X38" i="1"/>
  <c r="X37" i="1"/>
  <c r="X36" i="1"/>
  <c r="X35" i="1"/>
  <c r="X34" i="1"/>
  <c r="X32" i="1"/>
  <c r="X31" i="1"/>
  <c r="X30" i="1"/>
  <c r="X29" i="1"/>
  <c r="X28" i="1"/>
  <c r="X27" i="1"/>
  <c r="X25" i="1"/>
  <c r="X24" i="1"/>
  <c r="X23" i="1"/>
  <c r="X22" i="1"/>
  <c r="X21" i="1"/>
  <c r="X20" i="1"/>
  <c r="X18" i="1"/>
  <c r="X17" i="1"/>
  <c r="X16" i="1"/>
  <c r="X15" i="1"/>
  <c r="X14" i="1"/>
  <c r="X13" i="1"/>
  <c r="X11" i="1"/>
  <c r="X10" i="1"/>
  <c r="X9" i="1"/>
  <c r="X8" i="1"/>
  <c r="X7" i="1"/>
  <c r="X6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L95" i="1"/>
  <c r="L94" i="1"/>
  <c r="L93" i="1"/>
  <c r="L92" i="1"/>
  <c r="L91" i="1"/>
  <c r="L90" i="1"/>
  <c r="L88" i="1"/>
  <c r="L87" i="1"/>
  <c r="L86" i="1"/>
  <c r="L85" i="1"/>
  <c r="L84" i="1"/>
  <c r="L83" i="1"/>
  <c r="L81" i="1"/>
  <c r="L80" i="1"/>
  <c r="L79" i="1"/>
  <c r="L78" i="1"/>
  <c r="L77" i="1"/>
  <c r="L76" i="1"/>
  <c r="L74" i="1"/>
  <c r="L73" i="1"/>
  <c r="L72" i="1"/>
  <c r="L71" i="1"/>
  <c r="L70" i="1"/>
  <c r="L69" i="1"/>
  <c r="L67" i="1"/>
  <c r="L66" i="1"/>
  <c r="L65" i="1"/>
  <c r="L64" i="1"/>
  <c r="L63" i="1"/>
  <c r="L62" i="1"/>
  <c r="L60" i="1"/>
  <c r="L59" i="1"/>
  <c r="L58" i="1"/>
  <c r="L57" i="1"/>
  <c r="L56" i="1"/>
  <c r="L55" i="1"/>
  <c r="L53" i="1"/>
  <c r="L52" i="1"/>
  <c r="L51" i="1"/>
  <c r="L50" i="1"/>
  <c r="L49" i="1"/>
  <c r="L48" i="1"/>
  <c r="L46" i="1"/>
  <c r="L45" i="1"/>
  <c r="L44" i="1"/>
  <c r="L43" i="1"/>
  <c r="L42" i="1"/>
  <c r="L41" i="1"/>
  <c r="L39" i="1"/>
  <c r="L38" i="1"/>
  <c r="L37" i="1"/>
  <c r="L36" i="1"/>
  <c r="L35" i="1"/>
  <c r="L34" i="1"/>
  <c r="L32" i="1"/>
  <c r="L31" i="1"/>
  <c r="L30" i="1"/>
  <c r="L29" i="1"/>
  <c r="L28" i="1"/>
  <c r="L27" i="1"/>
  <c r="L25" i="1"/>
  <c r="L24" i="1"/>
  <c r="L23" i="1"/>
  <c r="L22" i="1"/>
  <c r="L21" i="1"/>
  <c r="L20" i="1"/>
  <c r="L18" i="1"/>
  <c r="L17" i="1"/>
  <c r="L16" i="1"/>
  <c r="L15" i="1"/>
  <c r="L14" i="1"/>
  <c r="L13" i="1"/>
  <c r="L11" i="1"/>
  <c r="L10" i="1"/>
  <c r="L9" i="1"/>
  <c r="L8" i="1"/>
  <c r="L7" i="1"/>
  <c r="L6" i="1"/>
  <c r="AP10" i="1" l="1"/>
  <c r="AL119" i="2"/>
  <c r="AL117" i="2" s="1"/>
  <c r="AK119" i="2"/>
  <c r="AJ119" i="2"/>
  <c r="AI119" i="2"/>
  <c r="AG119" i="2"/>
  <c r="AI117" i="2"/>
  <c r="AG117" i="2"/>
  <c r="BU123" i="1"/>
  <c r="BP123" i="1"/>
  <c r="BK123" i="1"/>
  <c r="BF123" i="1"/>
  <c r="BA123" i="1"/>
  <c r="AV123" i="1"/>
  <c r="BU122" i="1"/>
  <c r="BP122" i="1"/>
  <c r="BK122" i="1"/>
  <c r="BF122" i="1"/>
  <c r="BA122" i="1"/>
  <c r="AV122" i="1"/>
  <c r="BU121" i="1"/>
  <c r="BP121" i="1"/>
  <c r="BK121" i="1"/>
  <c r="BF121" i="1"/>
  <c r="BA121" i="1"/>
  <c r="AV121" i="1"/>
  <c r="BU120" i="1"/>
  <c r="BP120" i="1"/>
  <c r="BK120" i="1"/>
  <c r="BF120" i="1"/>
  <c r="BA120" i="1"/>
  <c r="AV120" i="1"/>
  <c r="BU119" i="1"/>
  <c r="BP119" i="1"/>
  <c r="BK119" i="1"/>
  <c r="BF119" i="1"/>
  <c r="BA119" i="1"/>
  <c r="AV119" i="1"/>
  <c r="AQ119" i="1"/>
  <c r="AQ117" i="1" s="1"/>
  <c r="AP119" i="1"/>
  <c r="AO119" i="1"/>
  <c r="AN119" i="1"/>
  <c r="AN117" i="1" s="1"/>
  <c r="AL119" i="1"/>
  <c r="AL117" i="1" s="1"/>
  <c r="BU118" i="1"/>
  <c r="BP118" i="1"/>
  <c r="BK118" i="1"/>
  <c r="BF118" i="1"/>
  <c r="BA118" i="1"/>
  <c r="AV118" i="1"/>
  <c r="BU117" i="1"/>
  <c r="BP117" i="1"/>
  <c r="BK117" i="1"/>
  <c r="BF117" i="1"/>
  <c r="BA117" i="1"/>
  <c r="AV117" i="1"/>
  <c r="AH117" i="2" l="1"/>
  <c r="AW118" i="1"/>
  <c r="AM117" i="1"/>
  <c r="BQ118" i="1"/>
  <c r="BG118" i="1"/>
  <c r="AM119" i="1"/>
  <c r="AR119" i="1" s="1"/>
  <c r="BL118" i="1"/>
  <c r="BB118" i="1"/>
  <c r="AH119" i="2"/>
  <c r="AM117" i="2"/>
  <c r="AM119" i="2"/>
  <c r="AR117" i="1"/>
  <c r="AR52" i="1"/>
  <c r="AQ52" i="1"/>
  <c r="AP52" i="1"/>
  <c r="AO52" i="1"/>
  <c r="AM52" i="1"/>
  <c r="AM50" i="1" s="1"/>
  <c r="AR50" i="1"/>
  <c r="BO62" i="1"/>
  <c r="BJ62" i="1"/>
  <c r="BE62" i="1"/>
  <c r="AZ62" i="1"/>
  <c r="AU62" i="1"/>
  <c r="AP62" i="1"/>
  <c r="BO61" i="1"/>
  <c r="BJ61" i="1"/>
  <c r="BE61" i="1"/>
  <c r="AZ61" i="1"/>
  <c r="AU61" i="1"/>
  <c r="AP61" i="1"/>
  <c r="BO60" i="1"/>
  <c r="BJ60" i="1"/>
  <c r="BE60" i="1"/>
  <c r="AZ60" i="1"/>
  <c r="AU60" i="1"/>
  <c r="AP60" i="1"/>
  <c r="BO59" i="1"/>
  <c r="BJ59" i="1"/>
  <c r="BE59" i="1"/>
  <c r="AZ59" i="1"/>
  <c r="AU59" i="1"/>
  <c r="AP59" i="1"/>
  <c r="BO58" i="1"/>
  <c r="BJ58" i="1"/>
  <c r="BE58" i="1"/>
  <c r="AZ58" i="1"/>
  <c r="AU58" i="1"/>
  <c r="AP58" i="1"/>
  <c r="BO57" i="1"/>
  <c r="BJ57" i="1"/>
  <c r="BE57" i="1"/>
  <c r="AZ57" i="1"/>
  <c r="AU57" i="1"/>
  <c r="AP57" i="1"/>
  <c r="BO56" i="1"/>
  <c r="BJ56" i="1"/>
  <c r="BE56" i="1"/>
  <c r="AZ56" i="1"/>
  <c r="AU56" i="1"/>
  <c r="AP56" i="1"/>
  <c r="BA57" i="1" l="1"/>
  <c r="AN52" i="1"/>
  <c r="AV57" i="1"/>
  <c r="BP57" i="1"/>
  <c r="BF57" i="1"/>
  <c r="AQ57" i="1"/>
  <c r="BK57" i="1"/>
  <c r="AO50" i="1"/>
  <c r="AN50" i="1" s="1"/>
  <c r="AA110" i="2" l="1"/>
  <c r="Z110" i="2"/>
  <c r="AA103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E138" i="2"/>
  <c r="AD138" i="2"/>
  <c r="AC138" i="2"/>
  <c r="AB138" i="2"/>
  <c r="AA138" i="2"/>
  <c r="Z138" i="2"/>
  <c r="Y138" i="2"/>
  <c r="X138" i="2"/>
  <c r="AE131" i="2"/>
  <c r="AD131" i="2"/>
  <c r="AC131" i="2"/>
  <c r="AB131" i="2"/>
  <c r="AA131" i="2"/>
  <c r="Z131" i="2"/>
  <c r="Y131" i="2"/>
  <c r="X131" i="2"/>
  <c r="AE124" i="2"/>
  <c r="AD124" i="2"/>
  <c r="AC124" i="2"/>
  <c r="AB124" i="2"/>
  <c r="AA124" i="2"/>
  <c r="Z124" i="2"/>
  <c r="Y124" i="2"/>
  <c r="X124" i="2"/>
  <c r="AE117" i="2"/>
  <c r="AD117" i="2"/>
  <c r="AC117" i="2"/>
  <c r="AB117" i="2"/>
  <c r="AA117" i="2"/>
  <c r="Z117" i="2"/>
  <c r="Y117" i="2"/>
  <c r="X117" i="2"/>
  <c r="AE110" i="2"/>
  <c r="AD110" i="2"/>
  <c r="AC110" i="2"/>
  <c r="AB110" i="2"/>
  <c r="Y110" i="2"/>
  <c r="X110" i="2"/>
  <c r="AE103" i="2"/>
  <c r="AD103" i="2"/>
  <c r="AC103" i="2"/>
  <c r="AB103" i="2"/>
  <c r="Z103" i="2"/>
  <c r="Y103" i="2"/>
  <c r="X103" i="2"/>
  <c r="AE96" i="2"/>
  <c r="AD96" i="2"/>
  <c r="AC96" i="2"/>
  <c r="AB96" i="2"/>
  <c r="AA96" i="2"/>
  <c r="Z96" i="2"/>
  <c r="Y96" i="2"/>
  <c r="X96" i="2"/>
  <c r="AE89" i="2"/>
  <c r="AD89" i="2"/>
  <c r="AC89" i="2"/>
  <c r="AB89" i="2"/>
  <c r="AA89" i="2"/>
  <c r="Z89" i="2"/>
  <c r="Y89" i="2"/>
  <c r="X89" i="2"/>
  <c r="AE82" i="2"/>
  <c r="AD82" i="2"/>
  <c r="AC82" i="2"/>
  <c r="AB82" i="2"/>
  <c r="AA82" i="2"/>
  <c r="Z82" i="2"/>
  <c r="Y82" i="2"/>
  <c r="X82" i="2"/>
  <c r="AE75" i="2"/>
  <c r="AD75" i="2"/>
  <c r="AC75" i="2"/>
  <c r="AB75" i="2"/>
  <c r="AA75" i="2"/>
  <c r="Z75" i="2"/>
  <c r="Y75" i="2"/>
  <c r="X75" i="2"/>
  <c r="AE68" i="2"/>
  <c r="AD68" i="2"/>
  <c r="AC68" i="2"/>
  <c r="AB68" i="2"/>
  <c r="AA68" i="2"/>
  <c r="Z68" i="2"/>
  <c r="Y68" i="2"/>
  <c r="X68" i="2"/>
  <c r="AE61" i="2"/>
  <c r="AD61" i="2"/>
  <c r="AC61" i="2"/>
  <c r="AB61" i="2"/>
  <c r="AA61" i="2"/>
  <c r="Z61" i="2"/>
  <c r="Y61" i="2"/>
  <c r="X61" i="2"/>
  <c r="AE54" i="2"/>
  <c r="AD54" i="2"/>
  <c r="AC54" i="2"/>
  <c r="AB54" i="2"/>
  <c r="AA54" i="2"/>
  <c r="Z54" i="2"/>
  <c r="Y54" i="2"/>
  <c r="X54" i="2"/>
  <c r="AE47" i="2"/>
  <c r="AD47" i="2"/>
  <c r="AC47" i="2"/>
  <c r="AB47" i="2"/>
  <c r="AA47" i="2"/>
  <c r="Z47" i="2"/>
  <c r="Y47" i="2"/>
  <c r="X47" i="2"/>
  <c r="AE40" i="2"/>
  <c r="AD40" i="2"/>
  <c r="AC40" i="2"/>
  <c r="AB40" i="2"/>
  <c r="AA40" i="2"/>
  <c r="Z40" i="2"/>
  <c r="Y40" i="2"/>
  <c r="X40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E33" i="2"/>
  <c r="AD33" i="2"/>
  <c r="AC33" i="2"/>
  <c r="AB33" i="2"/>
  <c r="AA33" i="2"/>
  <c r="Z33" i="2"/>
  <c r="Y33" i="2"/>
  <c r="X33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E26" i="2"/>
  <c r="AD26" i="2"/>
  <c r="AC26" i="2"/>
  <c r="AB26" i="2"/>
  <c r="AA26" i="2"/>
  <c r="Z26" i="2"/>
  <c r="Y26" i="2"/>
  <c r="X26" i="2"/>
  <c r="AU25" i="2"/>
  <c r="N25" i="4" s="1"/>
  <c r="AT25" i="2"/>
  <c r="M25" i="4" s="1"/>
  <c r="AS25" i="2"/>
  <c r="L25" i="4" s="1"/>
  <c r="AR25" i="2"/>
  <c r="K25" i="4" s="1"/>
  <c r="AQ25" i="2"/>
  <c r="J25" i="4" s="1"/>
  <c r="AP25" i="2"/>
  <c r="I25" i="4" s="1"/>
  <c r="AO25" i="2"/>
  <c r="AN25" i="2"/>
  <c r="AM25" i="2"/>
  <c r="H25" i="4" s="1"/>
  <c r="AL25" i="2"/>
  <c r="G25" i="4" s="1"/>
  <c r="AK25" i="2"/>
  <c r="F25" i="4" s="1"/>
  <c r="AJ25" i="2"/>
  <c r="E25" i="4" s="1"/>
  <c r="AI25" i="2"/>
  <c r="D25" i="4" s="1"/>
  <c r="AH25" i="2"/>
  <c r="C25" i="4" s="1"/>
  <c r="AG25" i="2"/>
  <c r="AU24" i="2"/>
  <c r="N24" i="4" s="1"/>
  <c r="AT24" i="2"/>
  <c r="M24" i="4" s="1"/>
  <c r="AS24" i="2"/>
  <c r="L24" i="4" s="1"/>
  <c r="AR24" i="2"/>
  <c r="K24" i="4" s="1"/>
  <c r="AQ24" i="2"/>
  <c r="J24" i="4" s="1"/>
  <c r="AP24" i="2"/>
  <c r="I24" i="4" s="1"/>
  <c r="AO24" i="2"/>
  <c r="AN24" i="2"/>
  <c r="AM24" i="2"/>
  <c r="H24" i="4" s="1"/>
  <c r="AL24" i="2"/>
  <c r="G24" i="4" s="1"/>
  <c r="AK24" i="2"/>
  <c r="F24" i="4" s="1"/>
  <c r="AJ24" i="2"/>
  <c r="E24" i="4" s="1"/>
  <c r="AI24" i="2"/>
  <c r="D24" i="4" s="1"/>
  <c r="AH24" i="2"/>
  <c r="C24" i="4" s="1"/>
  <c r="AG24" i="2"/>
  <c r="AU23" i="2"/>
  <c r="N23" i="4" s="1"/>
  <c r="AT23" i="2"/>
  <c r="M23" i="4" s="1"/>
  <c r="AS23" i="2"/>
  <c r="L23" i="4" s="1"/>
  <c r="AR23" i="2"/>
  <c r="K23" i="4" s="1"/>
  <c r="AQ23" i="2"/>
  <c r="J23" i="4" s="1"/>
  <c r="AP23" i="2"/>
  <c r="I23" i="4" s="1"/>
  <c r="AO23" i="2"/>
  <c r="AN23" i="2"/>
  <c r="AM23" i="2"/>
  <c r="H23" i="4" s="1"/>
  <c r="AL23" i="2"/>
  <c r="G23" i="4" s="1"/>
  <c r="AK23" i="2"/>
  <c r="F23" i="4" s="1"/>
  <c r="AJ23" i="2"/>
  <c r="E23" i="4" s="1"/>
  <c r="AI23" i="2"/>
  <c r="D23" i="4" s="1"/>
  <c r="AH23" i="2"/>
  <c r="C23" i="4" s="1"/>
  <c r="AG23" i="2"/>
  <c r="AU22" i="2"/>
  <c r="N22" i="4" s="1"/>
  <c r="AT22" i="2"/>
  <c r="M22" i="4" s="1"/>
  <c r="AS22" i="2"/>
  <c r="L22" i="4" s="1"/>
  <c r="AR22" i="2"/>
  <c r="K22" i="4" s="1"/>
  <c r="AQ22" i="2"/>
  <c r="J22" i="4" s="1"/>
  <c r="AP22" i="2"/>
  <c r="I22" i="4" s="1"/>
  <c r="AO22" i="2"/>
  <c r="AN22" i="2"/>
  <c r="AM22" i="2"/>
  <c r="H22" i="4" s="1"/>
  <c r="AL22" i="2"/>
  <c r="G22" i="4" s="1"/>
  <c r="AK22" i="2"/>
  <c r="F22" i="4" s="1"/>
  <c r="AJ22" i="2"/>
  <c r="E22" i="4" s="1"/>
  <c r="AI22" i="2"/>
  <c r="D22" i="4" s="1"/>
  <c r="AH22" i="2"/>
  <c r="C22" i="4" s="1"/>
  <c r="AG22" i="2"/>
  <c r="AU21" i="2"/>
  <c r="N21" i="4" s="1"/>
  <c r="AT21" i="2"/>
  <c r="M21" i="4" s="1"/>
  <c r="AS21" i="2"/>
  <c r="L21" i="4" s="1"/>
  <c r="AR21" i="2"/>
  <c r="K21" i="4" s="1"/>
  <c r="AQ21" i="2"/>
  <c r="J21" i="4" s="1"/>
  <c r="AP21" i="2"/>
  <c r="I21" i="4" s="1"/>
  <c r="AO21" i="2"/>
  <c r="AN21" i="2"/>
  <c r="AM21" i="2"/>
  <c r="H21" i="4" s="1"/>
  <c r="AL21" i="2"/>
  <c r="G21" i="4" s="1"/>
  <c r="AK21" i="2"/>
  <c r="F21" i="4" s="1"/>
  <c r="AJ21" i="2"/>
  <c r="E21" i="4" s="1"/>
  <c r="AI21" i="2"/>
  <c r="D21" i="4" s="1"/>
  <c r="AH21" i="2"/>
  <c r="C21" i="4" s="1"/>
  <c r="AG21" i="2"/>
  <c r="AU20" i="2"/>
  <c r="N20" i="4" s="1"/>
  <c r="AT20" i="2"/>
  <c r="M20" i="4" s="1"/>
  <c r="AS20" i="2"/>
  <c r="L20" i="4" s="1"/>
  <c r="AR20" i="2"/>
  <c r="K20" i="4" s="1"/>
  <c r="AQ20" i="2"/>
  <c r="J20" i="4" s="1"/>
  <c r="AP20" i="2"/>
  <c r="I20" i="4" s="1"/>
  <c r="AN20" i="2"/>
  <c r="AM20" i="2"/>
  <c r="H20" i="4" s="1"/>
  <c r="AL20" i="2"/>
  <c r="G20" i="4" s="1"/>
  <c r="AK20" i="2"/>
  <c r="F20" i="4" s="1"/>
  <c r="AJ20" i="2"/>
  <c r="E20" i="4" s="1"/>
  <c r="AI20" i="2"/>
  <c r="D20" i="4" s="1"/>
  <c r="AH20" i="2"/>
  <c r="C20" i="4" s="1"/>
  <c r="AG20" i="2"/>
  <c r="AU19" i="2"/>
  <c r="N19" i="4" s="1"/>
  <c r="AT19" i="2"/>
  <c r="M19" i="4" s="1"/>
  <c r="AS19" i="2"/>
  <c r="L19" i="4" s="1"/>
  <c r="AR19" i="2"/>
  <c r="K19" i="4" s="1"/>
  <c r="AQ19" i="2"/>
  <c r="J19" i="4" s="1"/>
  <c r="AP19" i="2"/>
  <c r="I19" i="4" s="1"/>
  <c r="AO19" i="2"/>
  <c r="AN19" i="2"/>
  <c r="AM19" i="2"/>
  <c r="H19" i="4" s="1"/>
  <c r="AL19" i="2"/>
  <c r="G19" i="4" s="1"/>
  <c r="AK19" i="2"/>
  <c r="F19" i="4" s="1"/>
  <c r="AJ19" i="2"/>
  <c r="E19" i="4" s="1"/>
  <c r="AI19" i="2"/>
  <c r="D19" i="4" s="1"/>
  <c r="AH19" i="2"/>
  <c r="C19" i="4" s="1"/>
  <c r="AG19" i="2"/>
  <c r="AE19" i="2"/>
  <c r="AD19" i="2"/>
  <c r="AC19" i="2"/>
  <c r="AB19" i="2"/>
  <c r="AA19" i="2"/>
  <c r="Z19" i="2"/>
  <c r="Y19" i="2"/>
  <c r="X19" i="2"/>
  <c r="AU18" i="2"/>
  <c r="N18" i="4" s="1"/>
  <c r="AT18" i="2"/>
  <c r="M18" i="4" s="1"/>
  <c r="AS18" i="2"/>
  <c r="L18" i="4" s="1"/>
  <c r="AR18" i="2"/>
  <c r="K18" i="4" s="1"/>
  <c r="AQ18" i="2"/>
  <c r="J18" i="4" s="1"/>
  <c r="AP18" i="2"/>
  <c r="I18" i="4" s="1"/>
  <c r="AO18" i="2"/>
  <c r="AN18" i="2"/>
  <c r="AM18" i="2"/>
  <c r="H18" i="4" s="1"/>
  <c r="AL18" i="2"/>
  <c r="G18" i="4" s="1"/>
  <c r="AK18" i="2"/>
  <c r="F18" i="4" s="1"/>
  <c r="AJ18" i="2"/>
  <c r="E18" i="4" s="1"/>
  <c r="AI18" i="2"/>
  <c r="D18" i="4" s="1"/>
  <c r="AH18" i="2"/>
  <c r="C18" i="4" s="1"/>
  <c r="AG18" i="2"/>
  <c r="AU17" i="2"/>
  <c r="N17" i="4" s="1"/>
  <c r="AT17" i="2"/>
  <c r="M17" i="4" s="1"/>
  <c r="AS17" i="2"/>
  <c r="L17" i="4" s="1"/>
  <c r="AR17" i="2"/>
  <c r="K17" i="4" s="1"/>
  <c r="AQ17" i="2"/>
  <c r="J17" i="4" s="1"/>
  <c r="AP17" i="2"/>
  <c r="I17" i="4" s="1"/>
  <c r="AO17" i="2"/>
  <c r="AN17" i="2"/>
  <c r="AM17" i="2"/>
  <c r="H17" i="4" s="1"/>
  <c r="AL17" i="2"/>
  <c r="G17" i="4" s="1"/>
  <c r="AK17" i="2"/>
  <c r="F17" i="4" s="1"/>
  <c r="AJ17" i="2"/>
  <c r="E17" i="4" s="1"/>
  <c r="AI17" i="2"/>
  <c r="D17" i="4" s="1"/>
  <c r="AH17" i="2"/>
  <c r="C17" i="4" s="1"/>
  <c r="AG17" i="2"/>
  <c r="AU16" i="2"/>
  <c r="N16" i="4" s="1"/>
  <c r="AT16" i="2"/>
  <c r="M16" i="4" s="1"/>
  <c r="L16" i="4"/>
  <c r="AR16" i="2"/>
  <c r="K16" i="4" s="1"/>
  <c r="AQ16" i="2"/>
  <c r="J16" i="4" s="1"/>
  <c r="AP16" i="2"/>
  <c r="I16" i="4" s="1"/>
  <c r="AO16" i="2"/>
  <c r="AN16" i="2"/>
  <c r="AM16" i="2"/>
  <c r="H16" i="4" s="1"/>
  <c r="AL16" i="2"/>
  <c r="G16" i="4" s="1"/>
  <c r="AK16" i="2"/>
  <c r="F16" i="4" s="1"/>
  <c r="AJ16" i="2"/>
  <c r="E16" i="4" s="1"/>
  <c r="AI16" i="2"/>
  <c r="D16" i="4" s="1"/>
  <c r="AH16" i="2"/>
  <c r="C16" i="4" s="1"/>
  <c r="AG16" i="2"/>
  <c r="AU15" i="2"/>
  <c r="N15" i="4" s="1"/>
  <c r="AT15" i="2"/>
  <c r="M15" i="4" s="1"/>
  <c r="AS15" i="2"/>
  <c r="L15" i="4" s="1"/>
  <c r="AR15" i="2"/>
  <c r="K15" i="4" s="1"/>
  <c r="AQ15" i="2"/>
  <c r="J15" i="4" s="1"/>
  <c r="AP15" i="2"/>
  <c r="I15" i="4" s="1"/>
  <c r="AO15" i="2"/>
  <c r="AN15" i="2"/>
  <c r="AM15" i="2"/>
  <c r="H15" i="4" s="1"/>
  <c r="AL15" i="2"/>
  <c r="G15" i="4" s="1"/>
  <c r="AK15" i="2"/>
  <c r="F15" i="4" s="1"/>
  <c r="AJ15" i="2"/>
  <c r="E15" i="4" s="1"/>
  <c r="AI15" i="2"/>
  <c r="D15" i="4" s="1"/>
  <c r="AH15" i="2"/>
  <c r="C15" i="4" s="1"/>
  <c r="AG15" i="2"/>
  <c r="AU14" i="2"/>
  <c r="N14" i="4" s="1"/>
  <c r="AT14" i="2"/>
  <c r="M14" i="4" s="1"/>
  <c r="AS14" i="2"/>
  <c r="L14" i="4" s="1"/>
  <c r="AR14" i="2"/>
  <c r="K14" i="4" s="1"/>
  <c r="AQ14" i="2"/>
  <c r="J14" i="4" s="1"/>
  <c r="AP14" i="2"/>
  <c r="I14" i="4" s="1"/>
  <c r="AO14" i="2"/>
  <c r="AN14" i="2"/>
  <c r="AM14" i="2"/>
  <c r="H14" i="4" s="1"/>
  <c r="AL14" i="2"/>
  <c r="G14" i="4" s="1"/>
  <c r="AK14" i="2"/>
  <c r="F14" i="4" s="1"/>
  <c r="AJ14" i="2"/>
  <c r="E14" i="4" s="1"/>
  <c r="AI14" i="2"/>
  <c r="D14" i="4" s="1"/>
  <c r="AH14" i="2"/>
  <c r="C14" i="4" s="1"/>
  <c r="AG14" i="2"/>
  <c r="AU13" i="2"/>
  <c r="N13" i="4" s="1"/>
  <c r="AT13" i="2"/>
  <c r="M13" i="4" s="1"/>
  <c r="AS13" i="2"/>
  <c r="L13" i="4" s="1"/>
  <c r="AR13" i="2"/>
  <c r="K13" i="4" s="1"/>
  <c r="AQ13" i="2"/>
  <c r="J13" i="4" s="1"/>
  <c r="AP13" i="2"/>
  <c r="I13" i="4" s="1"/>
  <c r="AO13" i="2"/>
  <c r="AN13" i="2"/>
  <c r="AM13" i="2"/>
  <c r="H13" i="4" s="1"/>
  <c r="AL13" i="2"/>
  <c r="G13" i="4" s="1"/>
  <c r="AK13" i="2"/>
  <c r="F13" i="4" s="1"/>
  <c r="AJ13" i="2"/>
  <c r="E13" i="4" s="1"/>
  <c r="AI13" i="2"/>
  <c r="D13" i="4" s="1"/>
  <c r="AH13" i="2"/>
  <c r="C13" i="4" s="1"/>
  <c r="AG13" i="2"/>
  <c r="AU12" i="2"/>
  <c r="N12" i="4" s="1"/>
  <c r="AT12" i="2"/>
  <c r="M12" i="4" s="1"/>
  <c r="L12" i="4"/>
  <c r="AR12" i="2"/>
  <c r="K12" i="4" s="1"/>
  <c r="AQ12" i="2"/>
  <c r="J12" i="4" s="1"/>
  <c r="AP12" i="2"/>
  <c r="I12" i="4" s="1"/>
  <c r="AO12" i="2"/>
  <c r="AN12" i="2"/>
  <c r="AM12" i="2"/>
  <c r="H12" i="4" s="1"/>
  <c r="AL12" i="2"/>
  <c r="G12" i="4" s="1"/>
  <c r="AK12" i="2"/>
  <c r="F12" i="4" s="1"/>
  <c r="AJ12" i="2"/>
  <c r="E12" i="4" s="1"/>
  <c r="AI12" i="2"/>
  <c r="D12" i="4" s="1"/>
  <c r="AH12" i="2"/>
  <c r="C12" i="4" s="1"/>
  <c r="AG12" i="2"/>
  <c r="AE12" i="2"/>
  <c r="AD12" i="2"/>
  <c r="AC12" i="2"/>
  <c r="AB12" i="2"/>
  <c r="AA12" i="2"/>
  <c r="Z12" i="2"/>
  <c r="Y12" i="2"/>
  <c r="X12" i="2"/>
  <c r="AU11" i="2"/>
  <c r="N11" i="4" s="1"/>
  <c r="AT11" i="2"/>
  <c r="M11" i="4" s="1"/>
  <c r="AS11" i="2"/>
  <c r="L11" i="4" s="1"/>
  <c r="AR11" i="2"/>
  <c r="K11" i="4" s="1"/>
  <c r="AQ11" i="2"/>
  <c r="J11" i="4" s="1"/>
  <c r="AP11" i="2"/>
  <c r="I11" i="4" s="1"/>
  <c r="AO11" i="2"/>
  <c r="AN11" i="2"/>
  <c r="AM11" i="2"/>
  <c r="H11" i="4" s="1"/>
  <c r="AL11" i="2"/>
  <c r="G11" i="4" s="1"/>
  <c r="AK11" i="2"/>
  <c r="F11" i="4" s="1"/>
  <c r="AJ11" i="2"/>
  <c r="E11" i="4" s="1"/>
  <c r="AI11" i="2"/>
  <c r="D11" i="4" s="1"/>
  <c r="AH11" i="2"/>
  <c r="C11" i="4" s="1"/>
  <c r="AG11" i="2"/>
  <c r="AU10" i="2"/>
  <c r="N10" i="4" s="1"/>
  <c r="AT10" i="2"/>
  <c r="M10" i="4" s="1"/>
  <c r="AS10" i="2"/>
  <c r="L10" i="4" s="1"/>
  <c r="AR10" i="2"/>
  <c r="K10" i="4" s="1"/>
  <c r="AQ10" i="2"/>
  <c r="J10" i="4" s="1"/>
  <c r="AP10" i="2"/>
  <c r="I10" i="4" s="1"/>
  <c r="AO10" i="2"/>
  <c r="AN10" i="2"/>
  <c r="AM10" i="2"/>
  <c r="H10" i="4" s="1"/>
  <c r="AL10" i="2"/>
  <c r="G10" i="4" s="1"/>
  <c r="AK10" i="2"/>
  <c r="F10" i="4" s="1"/>
  <c r="AJ10" i="2"/>
  <c r="E10" i="4" s="1"/>
  <c r="AI10" i="2"/>
  <c r="D10" i="4" s="1"/>
  <c r="AH10" i="2"/>
  <c r="C10" i="4" s="1"/>
  <c r="AG10" i="2"/>
  <c r="AU9" i="2"/>
  <c r="N9" i="4" s="1"/>
  <c r="AT9" i="2"/>
  <c r="M9" i="4" s="1"/>
  <c r="AS9" i="2"/>
  <c r="L9" i="4" s="1"/>
  <c r="AR9" i="2"/>
  <c r="K9" i="4" s="1"/>
  <c r="AQ9" i="2"/>
  <c r="J9" i="4" s="1"/>
  <c r="AP9" i="2"/>
  <c r="I9" i="4" s="1"/>
  <c r="AO9" i="2"/>
  <c r="AN9" i="2"/>
  <c r="AM9" i="2"/>
  <c r="H9" i="4" s="1"/>
  <c r="AL9" i="2"/>
  <c r="G9" i="4" s="1"/>
  <c r="AK9" i="2"/>
  <c r="F9" i="4" s="1"/>
  <c r="AJ9" i="2"/>
  <c r="E9" i="4" s="1"/>
  <c r="AI9" i="2"/>
  <c r="D9" i="4" s="1"/>
  <c r="AH9" i="2"/>
  <c r="C9" i="4" s="1"/>
  <c r="AG9" i="2"/>
  <c r="AU8" i="2"/>
  <c r="N8" i="4" s="1"/>
  <c r="AT8" i="2"/>
  <c r="M8" i="4" s="1"/>
  <c r="AS8" i="2"/>
  <c r="L8" i="4" s="1"/>
  <c r="AR8" i="2"/>
  <c r="K8" i="4" s="1"/>
  <c r="AQ8" i="2"/>
  <c r="J8" i="4" s="1"/>
  <c r="AP8" i="2"/>
  <c r="I8" i="4" s="1"/>
  <c r="AO8" i="2"/>
  <c r="AN8" i="2"/>
  <c r="AM8" i="2"/>
  <c r="H8" i="4" s="1"/>
  <c r="AL8" i="2"/>
  <c r="G8" i="4" s="1"/>
  <c r="AK8" i="2"/>
  <c r="F8" i="4" s="1"/>
  <c r="AJ8" i="2"/>
  <c r="E8" i="4" s="1"/>
  <c r="AI8" i="2"/>
  <c r="D8" i="4" s="1"/>
  <c r="AH8" i="2"/>
  <c r="C8" i="4" s="1"/>
  <c r="AG8" i="2"/>
  <c r="AU7" i="2"/>
  <c r="N7" i="4" s="1"/>
  <c r="AT7" i="2"/>
  <c r="M7" i="4" s="1"/>
  <c r="AS7" i="2"/>
  <c r="L7" i="4" s="1"/>
  <c r="AR7" i="2"/>
  <c r="K7" i="4" s="1"/>
  <c r="AQ7" i="2"/>
  <c r="J7" i="4" s="1"/>
  <c r="AP7" i="2"/>
  <c r="I7" i="4" s="1"/>
  <c r="AO7" i="2"/>
  <c r="AN7" i="2"/>
  <c r="AM7" i="2"/>
  <c r="H7" i="4" s="1"/>
  <c r="AL7" i="2"/>
  <c r="G7" i="4" s="1"/>
  <c r="AK7" i="2"/>
  <c r="F7" i="4" s="1"/>
  <c r="AJ7" i="2"/>
  <c r="E7" i="4" s="1"/>
  <c r="AI7" i="2"/>
  <c r="D7" i="4" s="1"/>
  <c r="AH7" i="2"/>
  <c r="C7" i="4" s="1"/>
  <c r="AG7" i="2"/>
  <c r="AU6" i="2"/>
  <c r="N6" i="4" s="1"/>
  <c r="AT6" i="2"/>
  <c r="M6" i="4" s="1"/>
  <c r="AS6" i="2"/>
  <c r="L6" i="4" s="1"/>
  <c r="AR6" i="2"/>
  <c r="K6" i="4" s="1"/>
  <c r="AQ6" i="2"/>
  <c r="J6" i="4" s="1"/>
  <c r="AP6" i="2"/>
  <c r="I6" i="4" s="1"/>
  <c r="AO6" i="2"/>
  <c r="AN6" i="2"/>
  <c r="AM6" i="2"/>
  <c r="H6" i="4" s="1"/>
  <c r="AL6" i="2"/>
  <c r="G6" i="4" s="1"/>
  <c r="AK6" i="2"/>
  <c r="F6" i="4" s="1"/>
  <c r="AJ6" i="2"/>
  <c r="E6" i="4" s="1"/>
  <c r="AI6" i="2"/>
  <c r="D6" i="4" s="1"/>
  <c r="AH6" i="2"/>
  <c r="C6" i="4" s="1"/>
  <c r="AG6" i="2"/>
  <c r="AU5" i="2"/>
  <c r="N5" i="4" s="1"/>
  <c r="AT5" i="2"/>
  <c r="M5" i="4" s="1"/>
  <c r="AS5" i="2"/>
  <c r="L5" i="4" s="1"/>
  <c r="AR5" i="2"/>
  <c r="K5" i="4" s="1"/>
  <c r="AQ5" i="2"/>
  <c r="J5" i="4" s="1"/>
  <c r="AP5" i="2"/>
  <c r="I5" i="4" s="1"/>
  <c r="AO5" i="2"/>
  <c r="AN5" i="2"/>
  <c r="AM5" i="2"/>
  <c r="H5" i="4" s="1"/>
  <c r="AL5" i="2"/>
  <c r="G5" i="4" s="1"/>
  <c r="AK5" i="2"/>
  <c r="F5" i="4" s="1"/>
  <c r="AJ5" i="2"/>
  <c r="E5" i="4" s="1"/>
  <c r="AI5" i="2"/>
  <c r="D5" i="4" s="1"/>
  <c r="AH5" i="2"/>
  <c r="C5" i="4" s="1"/>
  <c r="AG5" i="2"/>
  <c r="AE5" i="2"/>
  <c r="AD5" i="2"/>
  <c r="AC5" i="2"/>
  <c r="AB5" i="2"/>
  <c r="AA5" i="2"/>
  <c r="Z5" i="2"/>
  <c r="Y5" i="2"/>
  <c r="X5" i="2"/>
  <c r="AJ138" i="1"/>
  <c r="AI138" i="1"/>
  <c r="AH138" i="1"/>
  <c r="AG138" i="1"/>
  <c r="AF138" i="1"/>
  <c r="AE138" i="1"/>
  <c r="AD138" i="1"/>
  <c r="AC138" i="1"/>
  <c r="AB138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J131" i="1"/>
  <c r="AI131" i="1"/>
  <c r="AH131" i="1"/>
  <c r="AG131" i="1"/>
  <c r="AF131" i="1"/>
  <c r="AE131" i="1"/>
  <c r="AD131" i="1"/>
  <c r="AC131" i="1"/>
  <c r="AB131" i="1"/>
  <c r="AJ124" i="1"/>
  <c r="AI124" i="1"/>
  <c r="AH124" i="1"/>
  <c r="AG124" i="1"/>
  <c r="AF124" i="1"/>
  <c r="AE124" i="1"/>
  <c r="AD124" i="1"/>
  <c r="AC124" i="1"/>
  <c r="AB124" i="1"/>
  <c r="AJ117" i="1"/>
  <c r="AI117" i="1"/>
  <c r="AH117" i="1"/>
  <c r="AG117" i="1"/>
  <c r="AF117" i="1"/>
  <c r="AE117" i="1"/>
  <c r="AD117" i="1"/>
  <c r="AC117" i="1"/>
  <c r="AB117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Z115" i="1"/>
  <c r="AY115" i="1"/>
  <c r="AX115" i="1"/>
  <c r="AW115" i="1"/>
  <c r="AV115" i="1"/>
  <c r="AU115" i="1"/>
  <c r="AT115" i="1"/>
  <c r="AS115" i="1"/>
  <c r="AR115" i="1"/>
  <c r="AQ115" i="1"/>
  <c r="AP115" i="1"/>
  <c r="AL115" i="1"/>
  <c r="AZ114" i="1"/>
  <c r="AY114" i="1"/>
  <c r="AX114" i="1"/>
  <c r="AW114" i="1"/>
  <c r="AV114" i="1"/>
  <c r="AU114" i="1"/>
  <c r="AT114" i="1"/>
  <c r="AS114" i="1"/>
  <c r="AR114" i="1"/>
  <c r="AQ114" i="1"/>
  <c r="AP114" i="1"/>
  <c r="AL114" i="1"/>
  <c r="AZ113" i="1"/>
  <c r="AY113" i="1"/>
  <c r="AX113" i="1"/>
  <c r="AW113" i="1"/>
  <c r="AV113" i="1"/>
  <c r="AU113" i="1"/>
  <c r="AT113" i="1"/>
  <c r="AS113" i="1"/>
  <c r="AR113" i="1"/>
  <c r="AQ113" i="1"/>
  <c r="AP113" i="1"/>
  <c r="AL113" i="1"/>
  <c r="AZ112" i="1"/>
  <c r="AY112" i="1"/>
  <c r="AX112" i="1"/>
  <c r="AW112" i="1"/>
  <c r="AV112" i="1"/>
  <c r="AU112" i="1"/>
  <c r="AT112" i="1"/>
  <c r="AS112" i="1"/>
  <c r="AR112" i="1"/>
  <c r="AQ112" i="1"/>
  <c r="AP112" i="1"/>
  <c r="AL112" i="1"/>
  <c r="AZ111" i="1"/>
  <c r="AY111" i="1"/>
  <c r="AX111" i="1"/>
  <c r="AW111" i="1"/>
  <c r="AV111" i="1"/>
  <c r="AU111" i="1"/>
  <c r="AT111" i="1"/>
  <c r="AS111" i="1"/>
  <c r="AR111" i="1"/>
  <c r="AQ111" i="1"/>
  <c r="AP111" i="1"/>
  <c r="AL111" i="1"/>
  <c r="AZ110" i="1"/>
  <c r="AY110" i="1"/>
  <c r="AX110" i="1"/>
  <c r="AW110" i="1"/>
  <c r="AV110" i="1"/>
  <c r="AU110" i="1"/>
  <c r="AT110" i="1"/>
  <c r="AS110" i="1"/>
  <c r="AR110" i="1"/>
  <c r="AQ110" i="1"/>
  <c r="AP110" i="1"/>
  <c r="AL110" i="1"/>
  <c r="AJ110" i="1"/>
  <c r="AI110" i="1"/>
  <c r="AH110" i="1"/>
  <c r="AG110" i="1"/>
  <c r="AF110" i="1"/>
  <c r="AE110" i="1"/>
  <c r="AD110" i="1"/>
  <c r="AC110" i="1"/>
  <c r="AB110" i="1"/>
  <c r="AZ109" i="1"/>
  <c r="AY109" i="1"/>
  <c r="AX109" i="1"/>
  <c r="AW109" i="1"/>
  <c r="AV109" i="1"/>
  <c r="AU109" i="1"/>
  <c r="AT109" i="1"/>
  <c r="AS109" i="1"/>
  <c r="AR109" i="1"/>
  <c r="AQ109" i="1"/>
  <c r="AP109" i="1"/>
  <c r="AL109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J103" i="1"/>
  <c r="AI103" i="1"/>
  <c r="AH103" i="1"/>
  <c r="AG103" i="1"/>
  <c r="AF103" i="1"/>
  <c r="AE103" i="1"/>
  <c r="AD103" i="1"/>
  <c r="AC103" i="1"/>
  <c r="AB103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J96" i="1"/>
  <c r="AI96" i="1"/>
  <c r="AH96" i="1"/>
  <c r="AG96" i="1"/>
  <c r="AF96" i="1"/>
  <c r="AE96" i="1"/>
  <c r="AD96" i="1"/>
  <c r="AC96" i="1"/>
  <c r="AB96" i="1"/>
  <c r="AJ89" i="1"/>
  <c r="AI89" i="1"/>
  <c r="AH89" i="1"/>
  <c r="AG89" i="1"/>
  <c r="AF89" i="1"/>
  <c r="AE89" i="1"/>
  <c r="AD89" i="1"/>
  <c r="AC89" i="1"/>
  <c r="AB89" i="1"/>
  <c r="AJ82" i="1"/>
  <c r="AI82" i="1"/>
  <c r="AH82" i="1"/>
  <c r="AG82" i="1"/>
  <c r="AF82" i="1"/>
  <c r="AE82" i="1"/>
  <c r="AD82" i="1"/>
  <c r="AC82" i="1"/>
  <c r="AB82" i="1"/>
  <c r="AJ75" i="1"/>
  <c r="AI75" i="1"/>
  <c r="AH75" i="1"/>
  <c r="AG75" i="1"/>
  <c r="AF75" i="1"/>
  <c r="AE75" i="1"/>
  <c r="AD75" i="1"/>
  <c r="AC75" i="1"/>
  <c r="AB75" i="1"/>
  <c r="AJ68" i="1"/>
  <c r="AI68" i="1"/>
  <c r="AH68" i="1"/>
  <c r="AG68" i="1"/>
  <c r="AF68" i="1"/>
  <c r="AE68" i="1"/>
  <c r="AD68" i="1"/>
  <c r="AC68" i="1"/>
  <c r="AB68" i="1"/>
  <c r="AJ61" i="1"/>
  <c r="AI61" i="1"/>
  <c r="AH61" i="1"/>
  <c r="AG61" i="1"/>
  <c r="AF61" i="1"/>
  <c r="AE61" i="1"/>
  <c r="AD61" i="1"/>
  <c r="AC61" i="1"/>
  <c r="AB61" i="1"/>
  <c r="AJ54" i="1"/>
  <c r="AI54" i="1"/>
  <c r="AH54" i="1"/>
  <c r="AG54" i="1"/>
  <c r="AF54" i="1"/>
  <c r="AE54" i="1"/>
  <c r="AD54" i="1"/>
  <c r="AC54" i="1"/>
  <c r="AB54" i="1"/>
  <c r="AJ47" i="1"/>
  <c r="AI47" i="1"/>
  <c r="AH47" i="1"/>
  <c r="AG47" i="1"/>
  <c r="AF47" i="1"/>
  <c r="AE47" i="1"/>
  <c r="AD47" i="1"/>
  <c r="AC47" i="1"/>
  <c r="AB47" i="1"/>
  <c r="AJ40" i="1"/>
  <c r="AI40" i="1"/>
  <c r="AH40" i="1"/>
  <c r="AG40" i="1"/>
  <c r="AF40" i="1"/>
  <c r="AE40" i="1"/>
  <c r="AD40" i="1"/>
  <c r="AC40" i="1"/>
  <c r="AB40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Z26" i="1"/>
  <c r="N26" i="3" s="1"/>
  <c r="AY26" i="1"/>
  <c r="M26" i="3" s="1"/>
  <c r="AX26" i="1"/>
  <c r="L26" i="3" s="1"/>
  <c r="AW26" i="1"/>
  <c r="K26" i="3" s="1"/>
  <c r="AV26" i="1"/>
  <c r="J26" i="3" s="1"/>
  <c r="AU26" i="1"/>
  <c r="I26" i="3" s="1"/>
  <c r="AT26" i="1"/>
  <c r="AS26" i="1"/>
  <c r="AR26" i="1"/>
  <c r="H26" i="3" s="1"/>
  <c r="AQ26" i="1"/>
  <c r="G26" i="3" s="1"/>
  <c r="AP26" i="1"/>
  <c r="F26" i="3" s="1"/>
  <c r="AO26" i="1"/>
  <c r="E26" i="3" s="1"/>
  <c r="AN26" i="1"/>
  <c r="D26" i="3" s="1"/>
  <c r="AM26" i="1"/>
  <c r="C26" i="3" s="1"/>
  <c r="AL26" i="1"/>
  <c r="AJ26" i="1"/>
  <c r="AI26" i="1"/>
  <c r="AH26" i="1"/>
  <c r="AG26" i="1"/>
  <c r="AF26" i="1"/>
  <c r="AE26" i="1"/>
  <c r="AD26" i="1"/>
  <c r="AC26" i="1"/>
  <c r="AB26" i="1"/>
  <c r="AZ25" i="1"/>
  <c r="N25" i="3" s="1"/>
  <c r="AY25" i="1"/>
  <c r="M25" i="3" s="1"/>
  <c r="AX25" i="1"/>
  <c r="L25" i="3" s="1"/>
  <c r="AW25" i="1"/>
  <c r="K25" i="3" s="1"/>
  <c r="AV25" i="1"/>
  <c r="J25" i="3" s="1"/>
  <c r="AU25" i="1"/>
  <c r="I25" i="3" s="1"/>
  <c r="AT25" i="1"/>
  <c r="AS25" i="1"/>
  <c r="AR25" i="1"/>
  <c r="H25" i="3" s="1"/>
  <c r="AQ25" i="1"/>
  <c r="G25" i="3" s="1"/>
  <c r="AP25" i="1"/>
  <c r="F25" i="3" s="1"/>
  <c r="AO25" i="1"/>
  <c r="E25" i="3" s="1"/>
  <c r="AN25" i="1"/>
  <c r="D25" i="3" s="1"/>
  <c r="AM25" i="1"/>
  <c r="C25" i="3" s="1"/>
  <c r="AL25" i="1"/>
  <c r="AZ24" i="1"/>
  <c r="N24" i="3" s="1"/>
  <c r="AY24" i="1"/>
  <c r="M24" i="3" s="1"/>
  <c r="AX24" i="1"/>
  <c r="L24" i="3" s="1"/>
  <c r="AW24" i="1"/>
  <c r="K24" i="3" s="1"/>
  <c r="AV24" i="1"/>
  <c r="J24" i="3" s="1"/>
  <c r="AU24" i="1"/>
  <c r="I24" i="3" s="1"/>
  <c r="AT24" i="1"/>
  <c r="AS24" i="1"/>
  <c r="AR24" i="1"/>
  <c r="H24" i="3" s="1"/>
  <c r="AQ24" i="1"/>
  <c r="G24" i="3" s="1"/>
  <c r="AP24" i="1"/>
  <c r="F24" i="3" s="1"/>
  <c r="AO24" i="1"/>
  <c r="E24" i="3" s="1"/>
  <c r="AN24" i="1"/>
  <c r="D24" i="3" s="1"/>
  <c r="AM24" i="1"/>
  <c r="C24" i="3" s="1"/>
  <c r="AL24" i="1"/>
  <c r="AZ23" i="1"/>
  <c r="N23" i="3" s="1"/>
  <c r="AY23" i="1"/>
  <c r="M23" i="3" s="1"/>
  <c r="AX23" i="1"/>
  <c r="L23" i="3" s="1"/>
  <c r="AW23" i="1"/>
  <c r="K23" i="3" s="1"/>
  <c r="AV23" i="1"/>
  <c r="J23" i="3" s="1"/>
  <c r="AU23" i="1"/>
  <c r="I23" i="3" s="1"/>
  <c r="AT23" i="1"/>
  <c r="AS23" i="1"/>
  <c r="AR23" i="1"/>
  <c r="H23" i="3" s="1"/>
  <c r="AQ23" i="1"/>
  <c r="G23" i="3" s="1"/>
  <c r="AP23" i="1"/>
  <c r="F23" i="3" s="1"/>
  <c r="AO23" i="1"/>
  <c r="E23" i="3" s="1"/>
  <c r="AN23" i="1"/>
  <c r="D23" i="3" s="1"/>
  <c r="AM23" i="1"/>
  <c r="C23" i="3" s="1"/>
  <c r="AL23" i="1"/>
  <c r="AZ22" i="1"/>
  <c r="N22" i="3" s="1"/>
  <c r="AY22" i="1"/>
  <c r="M22" i="3" s="1"/>
  <c r="AX22" i="1"/>
  <c r="L22" i="3" s="1"/>
  <c r="AW22" i="1"/>
  <c r="K22" i="3" s="1"/>
  <c r="AV22" i="1"/>
  <c r="J22" i="3" s="1"/>
  <c r="AU22" i="1"/>
  <c r="I22" i="3" s="1"/>
  <c r="AT22" i="1"/>
  <c r="AS22" i="1"/>
  <c r="AR22" i="1"/>
  <c r="H22" i="3" s="1"/>
  <c r="AQ22" i="1"/>
  <c r="G22" i="3" s="1"/>
  <c r="AP22" i="1"/>
  <c r="F22" i="3" s="1"/>
  <c r="AO22" i="1"/>
  <c r="E22" i="3" s="1"/>
  <c r="AN22" i="1"/>
  <c r="D22" i="3" s="1"/>
  <c r="AM22" i="1"/>
  <c r="C22" i="3" s="1"/>
  <c r="AL22" i="1"/>
  <c r="AZ21" i="1"/>
  <c r="N21" i="3" s="1"/>
  <c r="AY21" i="1"/>
  <c r="M21" i="3" s="1"/>
  <c r="AX21" i="1"/>
  <c r="L21" i="3" s="1"/>
  <c r="AW21" i="1"/>
  <c r="K21" i="3" s="1"/>
  <c r="AV21" i="1"/>
  <c r="J21" i="3" s="1"/>
  <c r="AU21" i="1"/>
  <c r="I21" i="3" s="1"/>
  <c r="AT21" i="1"/>
  <c r="AS21" i="1"/>
  <c r="AR21" i="1"/>
  <c r="H21" i="3" s="1"/>
  <c r="AQ21" i="1"/>
  <c r="G21" i="3" s="1"/>
  <c r="AP21" i="1"/>
  <c r="F21" i="3" s="1"/>
  <c r="AO21" i="1"/>
  <c r="E21" i="3" s="1"/>
  <c r="AN21" i="1"/>
  <c r="D21" i="3" s="1"/>
  <c r="AM21" i="1"/>
  <c r="C21" i="3" s="1"/>
  <c r="AL21" i="1"/>
  <c r="AZ20" i="1"/>
  <c r="N20" i="3" s="1"/>
  <c r="AY20" i="1"/>
  <c r="M20" i="3" s="1"/>
  <c r="AX20" i="1"/>
  <c r="L20" i="3" s="1"/>
  <c r="AW20" i="1"/>
  <c r="K20" i="3" s="1"/>
  <c r="AV20" i="1"/>
  <c r="J20" i="3" s="1"/>
  <c r="AU20" i="1"/>
  <c r="I20" i="3" s="1"/>
  <c r="AT20" i="1"/>
  <c r="AS20" i="1"/>
  <c r="AR20" i="1"/>
  <c r="H20" i="3" s="1"/>
  <c r="AQ20" i="1"/>
  <c r="G20" i="3" s="1"/>
  <c r="AP20" i="1"/>
  <c r="F20" i="3" s="1"/>
  <c r="AO20" i="1"/>
  <c r="E20" i="3" s="1"/>
  <c r="AN20" i="1"/>
  <c r="D20" i="3" s="1"/>
  <c r="AM20" i="1"/>
  <c r="C20" i="3" s="1"/>
  <c r="AL20" i="1"/>
  <c r="AZ19" i="1"/>
  <c r="N19" i="3" s="1"/>
  <c r="AY19" i="1"/>
  <c r="M19" i="3" s="1"/>
  <c r="AX19" i="1"/>
  <c r="L19" i="3" s="1"/>
  <c r="AW19" i="1"/>
  <c r="K19" i="3" s="1"/>
  <c r="AV19" i="1"/>
  <c r="J19" i="3" s="1"/>
  <c r="AU19" i="1"/>
  <c r="I19" i="3" s="1"/>
  <c r="AT19" i="1"/>
  <c r="AS19" i="1"/>
  <c r="AR19" i="1"/>
  <c r="H19" i="3" s="1"/>
  <c r="AQ19" i="1"/>
  <c r="G19" i="3" s="1"/>
  <c r="AP19" i="1"/>
  <c r="F19" i="3" s="1"/>
  <c r="AO19" i="1"/>
  <c r="E19" i="3" s="1"/>
  <c r="AN19" i="1"/>
  <c r="D19" i="3" s="1"/>
  <c r="AM19" i="1"/>
  <c r="C19" i="3" s="1"/>
  <c r="AL19" i="1"/>
  <c r="AJ19" i="1"/>
  <c r="AI19" i="1"/>
  <c r="AH19" i="1"/>
  <c r="AG19" i="1"/>
  <c r="AF19" i="1"/>
  <c r="AE19" i="1"/>
  <c r="AD19" i="1"/>
  <c r="AC19" i="1"/>
  <c r="AB19" i="1"/>
  <c r="AZ18" i="1"/>
  <c r="N18" i="3" s="1"/>
  <c r="AY18" i="1"/>
  <c r="M18" i="3" s="1"/>
  <c r="AX18" i="1"/>
  <c r="L18" i="3" s="1"/>
  <c r="AW18" i="1"/>
  <c r="K18" i="3" s="1"/>
  <c r="AV18" i="1"/>
  <c r="J18" i="3" s="1"/>
  <c r="AU18" i="1"/>
  <c r="I18" i="3" s="1"/>
  <c r="AT18" i="1"/>
  <c r="AS18" i="1"/>
  <c r="AR18" i="1"/>
  <c r="H18" i="3" s="1"/>
  <c r="AQ18" i="1"/>
  <c r="G18" i="3" s="1"/>
  <c r="AP18" i="1"/>
  <c r="F18" i="3" s="1"/>
  <c r="AO18" i="1"/>
  <c r="E18" i="3" s="1"/>
  <c r="AN18" i="1"/>
  <c r="D18" i="3" s="1"/>
  <c r="AM18" i="1"/>
  <c r="C18" i="3" s="1"/>
  <c r="AL18" i="1"/>
  <c r="AZ17" i="1"/>
  <c r="N17" i="3" s="1"/>
  <c r="AY17" i="1"/>
  <c r="M17" i="3" s="1"/>
  <c r="AX17" i="1"/>
  <c r="L17" i="3" s="1"/>
  <c r="AW17" i="1"/>
  <c r="K17" i="3" s="1"/>
  <c r="AV17" i="1"/>
  <c r="J17" i="3" s="1"/>
  <c r="AU17" i="1"/>
  <c r="I17" i="3" s="1"/>
  <c r="AT17" i="1"/>
  <c r="AS17" i="1"/>
  <c r="AR17" i="1"/>
  <c r="H17" i="3" s="1"/>
  <c r="AQ17" i="1"/>
  <c r="G17" i="3" s="1"/>
  <c r="AP17" i="1"/>
  <c r="F17" i="3" s="1"/>
  <c r="AO17" i="1"/>
  <c r="E17" i="3" s="1"/>
  <c r="AN17" i="1"/>
  <c r="D17" i="3" s="1"/>
  <c r="AM17" i="1"/>
  <c r="C17" i="3" s="1"/>
  <c r="AL17" i="1"/>
  <c r="AZ16" i="1"/>
  <c r="N16" i="3" s="1"/>
  <c r="AY16" i="1"/>
  <c r="M16" i="3" s="1"/>
  <c r="AX16" i="1"/>
  <c r="L16" i="3" s="1"/>
  <c r="AW16" i="1"/>
  <c r="K16" i="3" s="1"/>
  <c r="AV16" i="1"/>
  <c r="J16" i="3" s="1"/>
  <c r="AU16" i="1"/>
  <c r="I16" i="3" s="1"/>
  <c r="AT16" i="1"/>
  <c r="AS16" i="1"/>
  <c r="AR16" i="1"/>
  <c r="H16" i="3" s="1"/>
  <c r="AQ16" i="1"/>
  <c r="G16" i="3" s="1"/>
  <c r="AP16" i="1"/>
  <c r="F16" i="3" s="1"/>
  <c r="AO16" i="1"/>
  <c r="E16" i="3" s="1"/>
  <c r="AN16" i="1"/>
  <c r="D16" i="3" s="1"/>
  <c r="AM16" i="1"/>
  <c r="C16" i="3" s="1"/>
  <c r="AL16" i="1"/>
  <c r="AZ15" i="1"/>
  <c r="N15" i="3" s="1"/>
  <c r="AY15" i="1"/>
  <c r="M15" i="3" s="1"/>
  <c r="AX15" i="1"/>
  <c r="L15" i="3" s="1"/>
  <c r="AW15" i="1"/>
  <c r="K15" i="3" s="1"/>
  <c r="AV15" i="1"/>
  <c r="J15" i="3" s="1"/>
  <c r="AU15" i="1"/>
  <c r="I15" i="3" s="1"/>
  <c r="AT15" i="1"/>
  <c r="AS15" i="1"/>
  <c r="AR15" i="1"/>
  <c r="H15" i="3" s="1"/>
  <c r="AQ15" i="1"/>
  <c r="G15" i="3" s="1"/>
  <c r="AP15" i="1"/>
  <c r="F15" i="3" s="1"/>
  <c r="AO15" i="1"/>
  <c r="E15" i="3" s="1"/>
  <c r="AN15" i="1"/>
  <c r="D15" i="3" s="1"/>
  <c r="AM15" i="1"/>
  <c r="C15" i="3" s="1"/>
  <c r="AL15" i="1"/>
  <c r="AZ14" i="1"/>
  <c r="N14" i="3" s="1"/>
  <c r="AY14" i="1"/>
  <c r="M14" i="3" s="1"/>
  <c r="AX14" i="1"/>
  <c r="L14" i="3" s="1"/>
  <c r="AW14" i="1"/>
  <c r="K14" i="3" s="1"/>
  <c r="AV14" i="1"/>
  <c r="J14" i="3" s="1"/>
  <c r="AU14" i="1"/>
  <c r="I14" i="3" s="1"/>
  <c r="AT14" i="1"/>
  <c r="AS14" i="1"/>
  <c r="AR14" i="1"/>
  <c r="H14" i="3" s="1"/>
  <c r="AQ14" i="1"/>
  <c r="G14" i="3" s="1"/>
  <c r="AP14" i="1"/>
  <c r="F14" i="3" s="1"/>
  <c r="AO14" i="1"/>
  <c r="E14" i="3" s="1"/>
  <c r="AN14" i="1"/>
  <c r="D14" i="3" s="1"/>
  <c r="AM14" i="1"/>
  <c r="C14" i="3" s="1"/>
  <c r="AL14" i="1"/>
  <c r="AZ13" i="1"/>
  <c r="N13" i="3" s="1"/>
  <c r="AY13" i="1"/>
  <c r="M13" i="3" s="1"/>
  <c r="AX13" i="1"/>
  <c r="L13" i="3" s="1"/>
  <c r="AW13" i="1"/>
  <c r="K13" i="3" s="1"/>
  <c r="AV13" i="1"/>
  <c r="J13" i="3" s="1"/>
  <c r="AU13" i="1"/>
  <c r="I13" i="3" s="1"/>
  <c r="AT13" i="1"/>
  <c r="AS13" i="1"/>
  <c r="AR13" i="1"/>
  <c r="H13" i="3" s="1"/>
  <c r="AQ13" i="1"/>
  <c r="G13" i="3" s="1"/>
  <c r="AP13" i="1"/>
  <c r="F13" i="3" s="1"/>
  <c r="AO13" i="1"/>
  <c r="E13" i="3" s="1"/>
  <c r="AN13" i="1"/>
  <c r="D13" i="3" s="1"/>
  <c r="AM13" i="1"/>
  <c r="C13" i="3" s="1"/>
  <c r="AL13" i="1"/>
  <c r="AZ12" i="1"/>
  <c r="N12" i="3" s="1"/>
  <c r="AY12" i="1"/>
  <c r="M12" i="3" s="1"/>
  <c r="AX12" i="1"/>
  <c r="L12" i="3" s="1"/>
  <c r="AW12" i="1"/>
  <c r="K12" i="3" s="1"/>
  <c r="AV12" i="1"/>
  <c r="J12" i="3" s="1"/>
  <c r="AU12" i="1"/>
  <c r="I12" i="3" s="1"/>
  <c r="AT12" i="1"/>
  <c r="AS12" i="1"/>
  <c r="AR12" i="1"/>
  <c r="H12" i="3" s="1"/>
  <c r="AQ12" i="1"/>
  <c r="G12" i="3" s="1"/>
  <c r="AP12" i="1"/>
  <c r="F12" i="3" s="1"/>
  <c r="AO12" i="1"/>
  <c r="E12" i="3" s="1"/>
  <c r="AN12" i="1"/>
  <c r="D12" i="3" s="1"/>
  <c r="AM12" i="1"/>
  <c r="C12" i="3" s="1"/>
  <c r="AL12" i="1"/>
  <c r="AJ12" i="1"/>
  <c r="AI12" i="1"/>
  <c r="AH12" i="1"/>
  <c r="AG12" i="1"/>
  <c r="AF12" i="1"/>
  <c r="AE12" i="1"/>
  <c r="AD12" i="1"/>
  <c r="AC12" i="1"/>
  <c r="AB12" i="1"/>
  <c r="AZ11" i="1"/>
  <c r="N11" i="3" s="1"/>
  <c r="AY11" i="1"/>
  <c r="M11" i="3" s="1"/>
  <c r="AX11" i="1"/>
  <c r="L11" i="3" s="1"/>
  <c r="AW11" i="1"/>
  <c r="K11" i="3" s="1"/>
  <c r="AV11" i="1"/>
  <c r="J11" i="3" s="1"/>
  <c r="AU11" i="1"/>
  <c r="I11" i="3" s="1"/>
  <c r="AT11" i="1"/>
  <c r="AS11" i="1"/>
  <c r="AR11" i="1"/>
  <c r="H11" i="3" s="1"/>
  <c r="AQ11" i="1"/>
  <c r="G11" i="3" s="1"/>
  <c r="AP11" i="1"/>
  <c r="F11" i="3" s="1"/>
  <c r="AO11" i="1"/>
  <c r="E11" i="3" s="1"/>
  <c r="AN11" i="1"/>
  <c r="D11" i="3" s="1"/>
  <c r="AM11" i="1"/>
  <c r="C11" i="3" s="1"/>
  <c r="AL11" i="1"/>
  <c r="AZ10" i="1"/>
  <c r="N10" i="3" s="1"/>
  <c r="AY10" i="1"/>
  <c r="M10" i="3" s="1"/>
  <c r="AX10" i="1"/>
  <c r="L10" i="3" s="1"/>
  <c r="AW10" i="1"/>
  <c r="K10" i="3" s="1"/>
  <c r="AV10" i="1"/>
  <c r="J10" i="3" s="1"/>
  <c r="AU10" i="1"/>
  <c r="I10" i="3" s="1"/>
  <c r="AT10" i="1"/>
  <c r="AS10" i="1"/>
  <c r="AR10" i="1"/>
  <c r="H10" i="3" s="1"/>
  <c r="AQ10" i="1"/>
  <c r="G10" i="3" s="1"/>
  <c r="F10" i="3"/>
  <c r="AO10" i="1"/>
  <c r="E10" i="3" s="1"/>
  <c r="AN10" i="1"/>
  <c r="D10" i="3" s="1"/>
  <c r="AM10" i="1"/>
  <c r="C10" i="3" s="1"/>
  <c r="AL10" i="1"/>
  <c r="AZ9" i="1"/>
  <c r="N9" i="3" s="1"/>
  <c r="AY9" i="1"/>
  <c r="M9" i="3" s="1"/>
  <c r="AX9" i="1"/>
  <c r="L9" i="3" s="1"/>
  <c r="AW9" i="1"/>
  <c r="K9" i="3" s="1"/>
  <c r="AV9" i="1"/>
  <c r="J9" i="3" s="1"/>
  <c r="AU9" i="1"/>
  <c r="I9" i="3" s="1"/>
  <c r="AT9" i="1"/>
  <c r="AS9" i="1"/>
  <c r="AR9" i="1"/>
  <c r="H9" i="3" s="1"/>
  <c r="AQ9" i="1"/>
  <c r="G9" i="3" s="1"/>
  <c r="AP9" i="1"/>
  <c r="F9" i="3" s="1"/>
  <c r="AO9" i="1"/>
  <c r="E9" i="3" s="1"/>
  <c r="AN9" i="1"/>
  <c r="D9" i="3" s="1"/>
  <c r="AM9" i="1"/>
  <c r="C9" i="3" s="1"/>
  <c r="AL9" i="1"/>
  <c r="AZ8" i="1"/>
  <c r="N8" i="3" s="1"/>
  <c r="AY8" i="1"/>
  <c r="M8" i="3" s="1"/>
  <c r="AX8" i="1"/>
  <c r="L8" i="3" s="1"/>
  <c r="AW8" i="1"/>
  <c r="K8" i="3" s="1"/>
  <c r="AV8" i="1"/>
  <c r="J8" i="3" s="1"/>
  <c r="AU8" i="1"/>
  <c r="I8" i="3" s="1"/>
  <c r="AT8" i="1"/>
  <c r="AS8" i="1"/>
  <c r="AR8" i="1"/>
  <c r="H8" i="3" s="1"/>
  <c r="AQ8" i="1"/>
  <c r="G8" i="3" s="1"/>
  <c r="AP8" i="1"/>
  <c r="F8" i="3" s="1"/>
  <c r="AO8" i="1"/>
  <c r="E8" i="3" s="1"/>
  <c r="AN8" i="1"/>
  <c r="D8" i="3" s="1"/>
  <c r="AM8" i="1"/>
  <c r="C8" i="3" s="1"/>
  <c r="AL8" i="1"/>
  <c r="AZ7" i="1"/>
  <c r="N7" i="3" s="1"/>
  <c r="AY7" i="1"/>
  <c r="M7" i="3" s="1"/>
  <c r="AX7" i="1"/>
  <c r="L7" i="3" s="1"/>
  <c r="AW7" i="1"/>
  <c r="K7" i="3" s="1"/>
  <c r="AV7" i="1"/>
  <c r="J7" i="3" s="1"/>
  <c r="AU7" i="1"/>
  <c r="I7" i="3" s="1"/>
  <c r="AT7" i="1"/>
  <c r="AS7" i="1"/>
  <c r="AR7" i="1"/>
  <c r="H7" i="3" s="1"/>
  <c r="AQ7" i="1"/>
  <c r="G7" i="3" s="1"/>
  <c r="AP7" i="1"/>
  <c r="F7" i="3" s="1"/>
  <c r="AO7" i="1"/>
  <c r="E7" i="3" s="1"/>
  <c r="AN7" i="1"/>
  <c r="D7" i="3" s="1"/>
  <c r="AM7" i="1"/>
  <c r="C7" i="3" s="1"/>
  <c r="AL7" i="1"/>
  <c r="AZ6" i="1"/>
  <c r="N6" i="3" s="1"/>
  <c r="AY6" i="1"/>
  <c r="M6" i="3" s="1"/>
  <c r="AX6" i="1"/>
  <c r="L6" i="3" s="1"/>
  <c r="AW6" i="1"/>
  <c r="K6" i="3" s="1"/>
  <c r="AV6" i="1"/>
  <c r="J6" i="3" s="1"/>
  <c r="AU6" i="1"/>
  <c r="I6" i="3" s="1"/>
  <c r="AT6" i="1"/>
  <c r="AS6" i="1"/>
  <c r="AR6" i="1"/>
  <c r="H6" i="3" s="1"/>
  <c r="AQ6" i="1"/>
  <c r="G6" i="3" s="1"/>
  <c r="AP6" i="1"/>
  <c r="F6" i="3" s="1"/>
  <c r="AO6" i="1"/>
  <c r="E6" i="3" s="1"/>
  <c r="AN6" i="1"/>
  <c r="D6" i="3" s="1"/>
  <c r="AM6" i="1"/>
  <c r="C6" i="3" s="1"/>
  <c r="AL6" i="1"/>
  <c r="AZ5" i="1"/>
  <c r="N5" i="3" s="1"/>
  <c r="AY5" i="1"/>
  <c r="M5" i="3" s="1"/>
  <c r="AX5" i="1"/>
  <c r="L5" i="3" s="1"/>
  <c r="AW5" i="1"/>
  <c r="K5" i="3" s="1"/>
  <c r="AV5" i="1"/>
  <c r="J5" i="3" s="1"/>
  <c r="AU5" i="1"/>
  <c r="I5" i="3" s="1"/>
  <c r="AT5" i="1"/>
  <c r="AS5" i="1"/>
  <c r="AR5" i="1"/>
  <c r="H5" i="3" s="1"/>
  <c r="AQ5" i="1"/>
  <c r="G5" i="3" s="1"/>
  <c r="AP5" i="1"/>
  <c r="F5" i="3" s="1"/>
  <c r="AO5" i="1"/>
  <c r="E5" i="3" s="1"/>
  <c r="AN5" i="1"/>
  <c r="D5" i="3" s="1"/>
  <c r="AM5" i="1"/>
  <c r="C5" i="3" s="1"/>
  <c r="AL5" i="1"/>
  <c r="AJ5" i="1"/>
  <c r="AI5" i="1"/>
  <c r="AH5" i="1"/>
  <c r="AG5" i="1"/>
  <c r="AF5" i="1"/>
  <c r="AE5" i="1"/>
  <c r="AD5" i="1"/>
  <c r="AC5" i="1"/>
  <c r="AB5" i="1"/>
  <c r="B8" i="3" l="1"/>
  <c r="B8" i="4"/>
  <c r="B13" i="3"/>
  <c r="B13" i="4"/>
  <c r="B7" i="3"/>
  <c r="B7" i="4"/>
  <c r="B11" i="3"/>
  <c r="B11" i="4"/>
  <c r="B12" i="3"/>
  <c r="B12" i="4"/>
  <c r="B16" i="3"/>
  <c r="B16" i="4"/>
  <c r="B21" i="3"/>
  <c r="B21" i="4"/>
  <c r="B25" i="3"/>
  <c r="B25" i="4"/>
  <c r="B26" i="3"/>
  <c r="B26" i="4"/>
  <c r="B17" i="3"/>
  <c r="B17" i="4"/>
  <c r="B6" i="3"/>
  <c r="B6" i="4"/>
  <c r="B10" i="3"/>
  <c r="B10" i="4"/>
  <c r="B15" i="3"/>
  <c r="B15" i="4"/>
  <c r="B20" i="3"/>
  <c r="B20" i="4"/>
  <c r="B24" i="3"/>
  <c r="B24" i="4"/>
  <c r="B22" i="3"/>
  <c r="B22" i="4"/>
  <c r="B5" i="3"/>
  <c r="B5" i="4"/>
  <c r="B9" i="3"/>
  <c r="B9" i="4"/>
  <c r="B14" i="3"/>
  <c r="B14" i="4"/>
  <c r="B18" i="3"/>
  <c r="B18" i="4"/>
  <c r="B19" i="3"/>
  <c r="B19" i="4"/>
  <c r="B23" i="3"/>
  <c r="B23" i="4"/>
</calcChain>
</file>

<file path=xl/sharedStrings.xml><?xml version="1.0" encoding="utf-8"?>
<sst xmlns="http://schemas.openxmlformats.org/spreadsheetml/2006/main" count="1571" uniqueCount="531">
  <si>
    <t>葷食</t>
  </si>
  <si>
    <t>菜單</t>
  </si>
  <si>
    <t xml:space="preserve"> 食材明細（食材重量以100人份計量，營養分析以個人計量，其中肉雞包含23 %骨頭之採購量，每周供應特餐一次，當日得混搭供應）</t>
  </si>
  <si>
    <t>循環</t>
  </si>
  <si>
    <t>穀/份</t>
  </si>
  <si>
    <t>油/份</t>
  </si>
  <si>
    <t>蔬/份</t>
  </si>
  <si>
    <t>乳/份</t>
  </si>
  <si>
    <t>果/份</t>
  </si>
  <si>
    <t>豆/份</t>
  </si>
  <si>
    <t>熱量</t>
  </si>
  <si>
    <t>主食</t>
  </si>
  <si>
    <t>重/kg</t>
  </si>
  <si>
    <t>主菜</t>
  </si>
  <si>
    <t>副菜一</t>
  </si>
  <si>
    <t>副菜二</t>
  </si>
  <si>
    <t>時蔬</t>
  </si>
  <si>
    <t>湯品</t>
  </si>
  <si>
    <t>附餐點心1</t>
  </si>
  <si>
    <t>附餐點心2</t>
  </si>
  <si>
    <r>
      <rPr>
        <sz val="12"/>
        <color theme="1"/>
        <rFont val="標楷體"/>
        <family val="4"/>
        <charset val="136"/>
      </rPr>
      <t>循環</t>
    </r>
  </si>
  <si>
    <r>
      <rPr>
        <sz val="12"/>
        <color theme="1"/>
        <rFont val="標楷體"/>
        <family val="4"/>
        <charset val="136"/>
      </rPr>
      <t>主食</t>
    </r>
  </si>
  <si>
    <t>主食明細</t>
  </si>
  <si>
    <t>主菜明細</t>
  </si>
  <si>
    <t>副菜一明細</t>
  </si>
  <si>
    <t>副菜二明細</t>
  </si>
  <si>
    <t>蔬菜明細</t>
  </si>
  <si>
    <t>湯品明細</t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</si>
  <si>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</si>
  <si>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</si>
  <si>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點心</t>
  </si>
  <si>
    <t>豬後腿肉</t>
  </si>
  <si>
    <t>雞蛋</t>
  </si>
  <si>
    <t>胡蘿蔔</t>
  </si>
  <si>
    <t>大蒜</t>
  </si>
  <si>
    <t>薑</t>
  </si>
  <si>
    <t>K1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</si>
  <si>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</si>
  <si>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</si>
  <si>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</si>
  <si>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</si>
  <si>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</si>
  <si>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</si>
  <si>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</si>
  <si>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</si>
  <si>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</si>
  <si>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</si>
  <si>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</si>
  <si>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</si>
  <si>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</si>
  <si>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</si>
  <si>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</si>
  <si>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</si>
  <si>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</si>
  <si>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</si>
  <si>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</si>
  <si>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t>K2</t>
  </si>
  <si>
    <r>
      <rPr>
        <sz val="12"/>
        <color theme="1"/>
        <rFont val="標楷體"/>
        <family val="4"/>
        <charset val="136"/>
      </rPr>
      <t>糙米飯</t>
    </r>
  </si>
  <si>
    <t>香滷腿排</t>
  </si>
  <si>
    <t>雞腿排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</si>
  <si>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</si>
  <si>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</si>
  <si>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</si>
  <si>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</si>
  <si>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</si>
  <si>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</si>
  <si>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</si>
  <si>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結球白菜</t>
    </r>
  </si>
  <si>
    <t>K3</t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</si>
  <si>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</si>
  <si>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</si>
  <si>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</si>
  <si>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</si>
  <si>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</si>
  <si>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</si>
  <si>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t>K4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</si>
  <si>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</si>
  <si>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冷凍玉米粒</t>
    </r>
  </si>
  <si>
    <t>黑糖</t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</si>
  <si>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</si>
  <si>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</si>
  <si>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胡蘿蔔</t>
    </r>
  </si>
  <si>
    <t>K5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</si>
  <si>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</si>
  <si>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</si>
  <si>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</si>
  <si>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</si>
  <si>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</si>
  <si>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</si>
  <si>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</si>
  <si>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九層塔</t>
    </r>
  </si>
  <si>
    <t>大骨</t>
  </si>
  <si>
    <t>L1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</si>
  <si>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</si>
  <si>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</si>
  <si>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t>L2</t>
  </si>
  <si>
    <r>
      <rPr>
        <sz val="12"/>
        <color theme="1"/>
        <rFont val="標楷體"/>
        <family val="4"/>
        <charset val="136"/>
      </rPr>
      <t>魚排</t>
    </r>
  </si>
  <si>
    <t>白蘿蔔</t>
  </si>
  <si>
    <r>
      <rPr>
        <sz val="12"/>
        <color theme="1"/>
        <rFont val="標楷體"/>
        <family val="4"/>
        <charset val="136"/>
      </rPr>
      <t>培根</t>
    </r>
  </si>
  <si>
    <t>L3</t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</si>
  <si>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</si>
  <si>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</si>
  <si>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</si>
  <si>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肉羹</t>
    </r>
  </si>
  <si>
    <t>L4</t>
  </si>
  <si>
    <t>L5</t>
  </si>
  <si>
    <r>
      <rPr>
        <sz val="12"/>
        <color theme="1"/>
        <rFont val="標楷體"/>
        <family val="4"/>
        <charset val="136"/>
      </rPr>
      <t>紅藜</t>
    </r>
  </si>
  <si>
    <t>馬鈴薯</t>
  </si>
  <si>
    <t>M1</t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</si>
  <si>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</si>
  <si>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</si>
  <si>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M2</t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</si>
  <si>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</si>
  <si>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芹菜</t>
    </r>
  </si>
  <si>
    <t>M3</t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</si>
  <si>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</si>
  <si>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</si>
  <si>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</si>
  <si>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</si>
  <si>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</si>
  <si>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</si>
  <si>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</si>
  <si>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</si>
  <si>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玉米濃湯調理包</t>
    </r>
  </si>
  <si>
    <t>M4</t>
  </si>
  <si>
    <t>M5</t>
  </si>
  <si>
    <r>
      <rPr>
        <sz val="12"/>
        <color theme="1"/>
        <rFont val="標楷體"/>
        <family val="4"/>
        <charset val="136"/>
      </rPr>
      <t>紫米飯</t>
    </r>
  </si>
  <si>
    <t>香雞排</t>
  </si>
  <si>
    <t>香酥雞排</t>
  </si>
  <si>
    <r>
      <rPr>
        <sz val="12"/>
        <color theme="1"/>
        <rFont val="標楷體"/>
        <family val="4"/>
        <charset val="136"/>
      </rPr>
      <t>黑秈糯米</t>
    </r>
  </si>
  <si>
    <t>N1</t>
  </si>
  <si>
    <r>
      <rPr>
        <sz val="12"/>
        <color theme="1"/>
        <rFont val="標楷體"/>
        <family val="4"/>
        <charset val="136"/>
      </rPr>
      <t>豆腐</t>
    </r>
  </si>
  <si>
    <t>N2</t>
  </si>
  <si>
    <r>
      <rPr>
        <sz val="12"/>
        <color theme="1"/>
        <rFont val="標楷體"/>
        <family val="4"/>
        <charset val="136"/>
      </rPr>
      <t>冷凍雞塊</t>
    </r>
  </si>
  <si>
    <t>N3</t>
  </si>
  <si>
    <t>N4</t>
  </si>
  <si>
    <t>N5</t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</si>
  <si>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</si>
  <si>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麻竹筍干</t>
    </r>
  </si>
  <si>
    <t>紅蘿蔔</t>
  </si>
  <si>
    <t xml:space="preserve"> 食材明細（食材重量以100人份計量，營養分析以個人計量，每周供應特餐一次，當日得混搭供應）</t>
  </si>
  <si>
    <t>蔬菜</t>
  </si>
  <si>
    <r>
      <rPr>
        <sz val="12"/>
        <color theme="1"/>
        <rFont val="標楷體"/>
        <family val="4"/>
        <charset val="136"/>
      </rPr>
      <t>循環</t>
    </r>
  </si>
  <si>
    <r>
      <rPr>
        <sz val="12"/>
        <color theme="1"/>
        <rFont val="標楷體"/>
        <family val="4"/>
        <charset val="136"/>
      </rPr>
      <t>主食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</si>
  <si>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</si>
  <si>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</si>
  <si>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</si>
  <si>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素羊肉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</si>
  <si>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</si>
  <si>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</si>
  <si>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</si>
  <si>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</si>
  <si>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</si>
  <si>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</si>
  <si>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</si>
  <si>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</si>
  <si>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</si>
  <si>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</si>
  <si>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</si>
  <si>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</si>
  <si>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</si>
  <si>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</si>
  <si>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</si>
  <si>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</si>
  <si>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</si>
  <si>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</si>
  <si>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</si>
  <si>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</si>
  <si>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</si>
  <si>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</si>
  <si>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</si>
  <si>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</si>
  <si>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</si>
  <si>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</si>
  <si>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</si>
  <si>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</si>
  <si>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</si>
  <si>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</si>
  <si>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</si>
  <si>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乾木耳</t>
    </r>
  </si>
  <si>
    <t>麵輪</t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</si>
  <si>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</si>
  <si>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</si>
  <si>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</si>
  <si>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</si>
  <si>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</si>
  <si>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</si>
  <si>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</si>
  <si>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</si>
  <si>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</si>
  <si>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</si>
  <si>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</si>
  <si>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冬瓜</t>
    </r>
  </si>
  <si>
    <t>冷凍菜豆(莢)</t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</si>
  <si>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</si>
  <si>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</si>
  <si>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豆包</t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</si>
  <si>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</si>
  <si>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</si>
  <si>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</si>
  <si>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</si>
  <si>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</si>
  <si>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韓式泡菜</t>
    </r>
  </si>
  <si>
    <t>枸杞</t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</si>
  <si>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</si>
  <si>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</si>
  <si>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</si>
  <si>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</si>
  <si>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</si>
  <si>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</si>
  <si>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</si>
  <si>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</si>
  <si>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</si>
  <si>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</si>
  <si>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</si>
  <si>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麻竹筍干</t>
    </r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</si>
  <si>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</si>
  <si>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</si>
  <si>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</si>
  <si>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</si>
  <si>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</si>
  <si>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</si>
  <si>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</si>
  <si>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</si>
  <si>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</si>
  <si>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</si>
  <si>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</si>
  <si>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</si>
  <si>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</si>
  <si>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</si>
  <si>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</si>
  <si>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</si>
  <si>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</si>
  <si>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</si>
  <si>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</si>
  <si>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</si>
  <si>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</si>
  <si>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</si>
  <si>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</si>
  <si>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</si>
  <si>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</si>
  <si>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</si>
  <si>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</si>
  <si>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</si>
  <si>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</si>
  <si>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</si>
  <si>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針菇蔬湯</t>
    </r>
  </si>
  <si>
    <t>泡菜</t>
  </si>
  <si>
    <r>
      <rPr>
        <sz val="12"/>
        <color theme="1"/>
        <rFont val="標楷體"/>
        <family val="4"/>
        <charset val="136"/>
      </rPr>
      <t>塔香油腐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</si>
  <si>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</si>
  <si>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冷凍玉米筍</t>
    </r>
  </si>
  <si>
    <t>西西里肉醬</t>
  </si>
  <si>
    <r>
      <rPr>
        <sz val="12"/>
        <color theme="1"/>
        <rFont val="標楷體"/>
        <family val="4"/>
        <charset val="136"/>
      </rPr>
      <t>熱狗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</si>
  <si>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</si>
  <si>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通心粉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</si>
  <si>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</si>
  <si>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</si>
  <si>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</si>
  <si>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螞蟻上樹</t>
    </r>
  </si>
  <si>
    <t>黑糖粉圓</t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</si>
  <si>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</si>
  <si>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</si>
  <si>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</si>
  <si>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</si>
  <si>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</si>
  <si>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</si>
  <si>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</si>
  <si>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回鍋豆干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</si>
  <si>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</si>
  <si>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</si>
  <si>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</si>
  <si>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t>冬瓜銀耳湯</t>
  </si>
  <si>
    <r>
      <rPr>
        <sz val="12"/>
        <color theme="1"/>
        <rFont val="標楷體"/>
        <family val="4"/>
        <charset val="136"/>
      </rPr>
      <t>冬瓜糖磚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</si>
  <si>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</si>
  <si>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</si>
  <si>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</si>
  <si>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</si>
  <si>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</si>
  <si>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</si>
  <si>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</si>
  <si>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</si>
  <si>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</si>
  <si>
    <t>白芝麻</t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</si>
  <si>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</si>
  <si>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豆包豆芽</t>
    </r>
  </si>
  <si>
    <t>綠豆西谷米</t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</si>
  <si>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</si>
  <si>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</si>
  <si>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西谷米</t>
  </si>
  <si>
    <t>麵筋泡</t>
  </si>
  <si>
    <t>金黃魚排</t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</si>
  <si>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</si>
  <si>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</si>
  <si>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</si>
  <si>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</si>
  <si>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</si>
  <si>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</si>
  <si>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</si>
  <si>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</si>
  <si>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</si>
  <si>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</si>
  <si>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</si>
  <si>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</si>
  <si>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</si>
  <si>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</si>
  <si>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</si>
  <si>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</si>
  <si>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</si>
  <si>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</si>
  <si>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</si>
  <si>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</si>
  <si>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筍干肉角</t>
    </r>
  </si>
  <si>
    <t>滷味雙拼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</si>
  <si>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</si>
  <si>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</si>
  <si>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t>乾海結</t>
  </si>
  <si>
    <r>
      <rPr>
        <sz val="12"/>
        <color theme="1"/>
        <rFont val="標楷體"/>
        <family val="4"/>
        <charset val="136"/>
      </rPr>
      <t>炸雞塊</t>
    </r>
  </si>
  <si>
    <t>肉絲甘藍</t>
  </si>
  <si>
    <r>
      <rPr>
        <sz val="12"/>
        <color theme="1"/>
        <rFont val="標楷體"/>
        <family val="4"/>
        <charset val="136"/>
      </rPr>
      <t>鮮菇海芽湯</t>
    </r>
  </si>
  <si>
    <t>甘藍</t>
  </si>
  <si>
    <t>肉絲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</si>
  <si>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</si>
  <si>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蛋香白菜</t>
    </r>
  </si>
  <si>
    <t>日式黑輪</t>
  </si>
  <si>
    <r>
      <rPr>
        <sz val="12"/>
        <color theme="1"/>
        <rFont val="標楷體"/>
        <family val="4"/>
        <charset val="136"/>
      </rPr>
      <t>冬瓜大骨湯</t>
    </r>
  </si>
  <si>
    <t>黑輪條</t>
  </si>
  <si>
    <r>
      <rPr>
        <sz val="12"/>
        <color theme="1"/>
        <rFont val="標楷體"/>
        <family val="4"/>
        <charset val="136"/>
      </rPr>
      <t>青蔥</t>
    </r>
  </si>
  <si>
    <t>洋芋燒肉</t>
  </si>
  <si>
    <t>養生藥膳湯</t>
  </si>
  <si>
    <t>藥膳滷包</t>
  </si>
  <si>
    <t>鮮菇</t>
  </si>
  <si>
    <t>皮絲</t>
  </si>
  <si>
    <r>
      <rPr>
        <sz val="12"/>
        <color rgb="FF000000"/>
        <rFont val="標楷體"/>
        <family val="4"/>
        <charset val="136"/>
      </rPr>
      <t>炒韓式年糕</t>
    </r>
  </si>
  <si>
    <r>
      <rPr>
        <sz val="12"/>
        <color rgb="FF000000"/>
        <rFont val="Microsoft JhengHei"/>
        <family val="2"/>
        <charset val="136"/>
      </rPr>
      <t>針</t>
    </r>
    <r>
      <rPr>
        <sz val="12"/>
        <color rgb="FF000000"/>
        <rFont val="標楷體"/>
        <family val="4"/>
        <charset val="136"/>
      </rPr>
      <t>菇蔬湯</t>
    </r>
  </si>
  <si>
    <t>香滷麵輪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</si>
  <si>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</si>
  <si>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</si>
  <si>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</si>
  <si>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熱狗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</si>
  <si>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</si>
  <si>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</si>
  <si>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</si>
  <si>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</si>
  <si>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</si>
  <si>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</si>
  <si>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theme="1"/>
        <rFont val="標楷體"/>
        <family val="4"/>
        <charset val="136"/>
      </rPr>
      <t>素肉</t>
    </r>
  </si>
  <si>
    <t>杏鮑菇</t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</si>
  <si>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</si>
  <si>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</si>
  <si>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</si>
  <si>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</si>
  <si>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</si>
  <si>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</si>
  <si>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</si>
  <si>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</si>
  <si>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香滷油腐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</si>
  <si>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</si>
  <si>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</si>
  <si>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麵筋時蔬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</si>
  <si>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</si>
  <si>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</si>
  <si>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</si>
  <si>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</si>
  <si>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t>豆包豆芽</t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</si>
  <si>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</si>
  <si>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</si>
  <si>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</si>
  <si>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</si>
  <si>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</si>
  <si>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theme="1"/>
        <rFont val="標楷體"/>
        <family val="4"/>
        <charset val="136"/>
      </rPr>
      <t>素羊肉</t>
    </r>
  </si>
  <si>
    <t>素火腿</t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</si>
  <si>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</si>
  <si>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</si>
  <si>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</si>
  <si>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</si>
  <si>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</si>
  <si>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</si>
  <si>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</si>
  <si>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</si>
  <si>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</si>
  <si>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</si>
  <si>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</si>
  <si>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芹香素排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</si>
  <si>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</si>
  <si>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冬瓜湯</t>
    </r>
  </si>
  <si>
    <t>洋芋麵輪</t>
  </si>
  <si>
    <t>洋蔥</t>
    <phoneticPr fontId="24" type="noConversion"/>
  </si>
  <si>
    <t>肉雞</t>
    <phoneticPr fontId="24" type="noConversion"/>
  </si>
  <si>
    <t>京醬肉絲</t>
    <phoneticPr fontId="24" type="noConversion"/>
  </si>
  <si>
    <t>甜麵醬</t>
    <phoneticPr fontId="24" type="noConversion"/>
  </si>
  <si>
    <r>
      <rPr>
        <sz val="12"/>
        <color rgb="FF000000"/>
        <rFont val="Microsoft JhengHei"/>
        <family val="4"/>
      </rPr>
      <t>京醬</t>
    </r>
    <r>
      <rPr>
        <sz val="12"/>
        <color rgb="FF000000"/>
        <rFont val="標楷體"/>
        <family val="4"/>
        <charset val="136"/>
      </rPr>
      <t>毛豆</t>
    </r>
    <phoneticPr fontId="24" type="noConversion"/>
  </si>
  <si>
    <t>甜麵醬</t>
    <phoneticPr fontId="24" type="noConversion"/>
  </si>
  <si>
    <t>枸杞</t>
    <phoneticPr fontId="24" type="noConversion"/>
  </si>
  <si>
    <t>紅棗</t>
    <phoneticPr fontId="24" type="noConversion"/>
  </si>
  <si>
    <t>蜜汁豆干</t>
    <phoneticPr fontId="24" type="noConversion"/>
  </si>
  <si>
    <t>豆干</t>
    <phoneticPr fontId="24" type="noConversion"/>
  </si>
  <si>
    <t>白芝麻</t>
    <phoneticPr fontId="24" type="noConversion"/>
  </si>
  <si>
    <t>刈薯</t>
    <phoneticPr fontId="24" type="noConversion"/>
  </si>
  <si>
    <r>
      <rPr>
        <sz val="12"/>
        <color theme="1"/>
        <rFont val="標楷體"/>
        <family val="4"/>
        <charset val="136"/>
      </rPr>
      <t>蛋香</t>
    </r>
    <r>
      <rPr>
        <sz val="12"/>
        <color theme="1"/>
        <rFont val="Microsoft JhengHei"/>
        <family val="4"/>
      </rPr>
      <t>季豆</t>
    </r>
    <phoneticPr fontId="24" type="noConversion"/>
  </si>
  <si>
    <t>刈薯</t>
    <phoneticPr fontId="24" type="noConversion"/>
  </si>
  <si>
    <t>季豆</t>
    <phoneticPr fontId="24" type="noConversion"/>
  </si>
  <si>
    <r>
      <rPr>
        <sz val="12"/>
        <color rgb="FF000000"/>
        <rFont val="標楷體"/>
        <family val="4"/>
        <charset val="136"/>
      </rPr>
      <t>蛋香</t>
    </r>
    <r>
      <rPr>
        <sz val="12"/>
        <color rgb="FF000000"/>
        <rFont val="Microsoft JhengHei"/>
        <family val="4"/>
      </rPr>
      <t>季豆</t>
    </r>
    <phoneticPr fontId="24" type="noConversion"/>
  </si>
  <si>
    <r>
      <rPr>
        <sz val="12"/>
        <color theme="1"/>
        <rFont val="標楷體"/>
        <family val="4"/>
        <charset val="136"/>
      </rPr>
      <t>若絲</t>
    </r>
    <r>
      <rPr>
        <sz val="12"/>
        <color theme="1"/>
        <rFont val="Microsoft JhengHei"/>
        <family val="4"/>
      </rPr>
      <t>豆芽</t>
    </r>
    <phoneticPr fontId="24" type="noConversion"/>
  </si>
  <si>
    <t>豆芽</t>
    <phoneticPr fontId="24" type="noConversion"/>
  </si>
  <si>
    <t>白菜滷</t>
    <phoneticPr fontId="24" type="noConversion"/>
  </si>
  <si>
    <t>脆筍絲</t>
    <phoneticPr fontId="24" type="noConversion"/>
  </si>
  <si>
    <t>鯊魚</t>
    <phoneticPr fontId="24" type="noConversion"/>
  </si>
  <si>
    <t>脆筍絲</t>
    <phoneticPr fontId="24" type="noConversion"/>
  </si>
  <si>
    <t>家常絞肉</t>
    <phoneticPr fontId="24" type="noConversion"/>
  </si>
  <si>
    <t>絞肉</t>
    <phoneticPr fontId="24" type="noConversion"/>
  </si>
  <si>
    <r>
      <rPr>
        <sz val="12"/>
        <color theme="1"/>
        <rFont val="Microsoft JhengHei"/>
        <family val="4"/>
      </rPr>
      <t>馬仁</t>
    </r>
    <r>
      <rPr>
        <sz val="12"/>
        <color theme="1"/>
        <rFont val="標楷體"/>
        <family val="4"/>
        <charset val="136"/>
      </rPr>
      <t>若片</t>
    </r>
    <phoneticPr fontId="24" type="noConversion"/>
  </si>
  <si>
    <t>時蔬湯</t>
    <phoneticPr fontId="24" type="noConversion"/>
  </si>
  <si>
    <t>時蔬</t>
    <phoneticPr fontId="24" type="noConversion"/>
  </si>
  <si>
    <t>紅蘿蔔</t>
    <phoneticPr fontId="24" type="noConversion"/>
  </si>
  <si>
    <t>大骨</t>
    <phoneticPr fontId="24" type="noConversion"/>
  </si>
  <si>
    <t>冬瓜</t>
    <phoneticPr fontId="24" type="noConversion"/>
  </si>
  <si>
    <t>乾香菇</t>
    <phoneticPr fontId="24" type="noConversion"/>
  </si>
  <si>
    <t>香菇絞肉</t>
    <phoneticPr fontId="24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</si>
  <si>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</si>
  <si>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</si>
  <si>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</si>
  <si>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</si>
  <si>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t>味噌肉片</t>
    <phoneticPr fontId="24" type="noConversion"/>
  </si>
  <si>
    <t>青椒</t>
    <phoneticPr fontId="24" type="noConversion"/>
  </si>
  <si>
    <t>味噌</t>
    <phoneticPr fontId="24" type="noConversion"/>
  </si>
  <si>
    <t>時瓜</t>
    <phoneticPr fontId="24" type="noConversion"/>
  </si>
  <si>
    <r>
      <rPr>
        <sz val="12"/>
        <color theme="1"/>
        <rFont val="Microsoft JhengHei"/>
        <family val="4"/>
      </rPr>
      <t>麵筋</t>
    </r>
    <r>
      <rPr>
        <sz val="12"/>
        <color theme="1"/>
        <rFont val="標楷體"/>
        <family val="4"/>
        <charset val="136"/>
      </rPr>
      <t>白菜</t>
    </r>
    <phoneticPr fontId="24" type="noConversion"/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</si>
  <si>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</si>
  <si>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</si>
  <si>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</si>
  <si>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</si>
  <si>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</si>
  <si>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theme="1"/>
        <rFont val="Microsoft JhengHei"/>
        <family val="4"/>
      </rPr>
      <t>三絲羹</t>
    </r>
    <r>
      <rPr>
        <sz val="12"/>
        <color theme="1"/>
        <rFont val="標楷體"/>
        <family val="4"/>
        <charset val="136"/>
      </rPr>
      <t>湯</t>
    </r>
    <phoneticPr fontId="24" type="noConversion"/>
  </si>
  <si>
    <t>滷蛋</t>
    <phoneticPr fontId="24" type="noConversion"/>
  </si>
  <si>
    <t>雞蛋</t>
    <phoneticPr fontId="24" type="noConversion"/>
  </si>
  <si>
    <t>鮮菇豆腐</t>
    <phoneticPr fontId="24" type="noConversion"/>
  </si>
  <si>
    <t>金針菇</t>
    <phoneticPr fontId="24" type="noConversion"/>
  </si>
  <si>
    <t>金針菇</t>
    <phoneticPr fontId="24" type="noConversion"/>
  </si>
  <si>
    <t>薯餅</t>
    <phoneticPr fontId="24" type="noConversion"/>
  </si>
  <si>
    <r>
      <rPr>
        <sz val="12"/>
        <color rgb="FF000000"/>
        <rFont val="Microsoft JhengHei"/>
        <family val="4"/>
      </rPr>
      <t>三</t>
    </r>
    <r>
      <rPr>
        <sz val="12"/>
        <color rgb="FF000000"/>
        <rFont val="標楷體"/>
        <family val="4"/>
        <charset val="136"/>
      </rPr>
      <t>角油豆腐</t>
    </r>
    <phoneticPr fontId="24" type="noConversion"/>
  </si>
  <si>
    <t>沙茶醬</t>
    <phoneticPr fontId="24" type="noConversion"/>
  </si>
  <si>
    <t>沙茶醬</t>
    <phoneticPr fontId="24" type="noConversion"/>
  </si>
  <si>
    <t>仙草雞湯</t>
    <phoneticPr fontId="24" type="noConversion"/>
  </si>
  <si>
    <t>仙草干</t>
    <phoneticPr fontId="24" type="noConversion"/>
  </si>
  <si>
    <t>仙草湯</t>
    <phoneticPr fontId="24" type="noConversion"/>
  </si>
  <si>
    <t>素羊肉</t>
    <phoneticPr fontId="24" type="noConversion"/>
  </si>
  <si>
    <t>素肉</t>
    <phoneticPr fontId="24" type="noConversion"/>
  </si>
  <si>
    <t>味噌素若</t>
    <phoneticPr fontId="24" type="noConversion"/>
  </si>
  <si>
    <t>麻油凍腐</t>
    <phoneticPr fontId="24" type="noConversion"/>
  </si>
  <si>
    <t>鮮菇</t>
    <phoneticPr fontId="24" type="noConversion"/>
  </si>
  <si>
    <t>枸杞</t>
    <phoneticPr fontId="24" type="noConversion"/>
  </si>
  <si>
    <t>麻油魚丁</t>
    <phoneticPr fontId="24" type="noConversion"/>
  </si>
  <si>
    <t>薑</t>
    <phoneticPr fontId="24" type="noConversion"/>
  </si>
  <si>
    <t>杏鮑菇</t>
    <phoneticPr fontId="24" type="noConversion"/>
  </si>
  <si>
    <t>魚排</t>
    <phoneticPr fontId="24" type="noConversion"/>
  </si>
  <si>
    <t>燕麥</t>
    <phoneticPr fontId="24" type="noConversion"/>
  </si>
  <si>
    <r>
      <rPr>
        <sz val="12"/>
        <color theme="1"/>
        <rFont val="Microsoft JhengHei"/>
        <family val="4"/>
      </rPr>
      <t>燕麥</t>
    </r>
    <r>
      <rPr>
        <sz val="12"/>
        <color theme="1"/>
        <rFont val="標楷體"/>
        <family val="4"/>
        <charset val="136"/>
      </rPr>
      <t>飯</t>
    </r>
    <phoneticPr fontId="24" type="noConversion"/>
  </si>
  <si>
    <t>鴻喜菇</t>
    <phoneticPr fontId="24" type="noConversion"/>
  </si>
  <si>
    <t>打拋豬</t>
    <phoneticPr fontId="24" type="noConversion"/>
  </si>
  <si>
    <t>筍片</t>
    <phoneticPr fontId="24" type="noConversion"/>
  </si>
  <si>
    <r>
      <rPr>
        <sz val="12"/>
        <color theme="1"/>
        <rFont val="Microsoft JhengHei"/>
        <family val="4"/>
      </rPr>
      <t>鐵板</t>
    </r>
    <r>
      <rPr>
        <sz val="12"/>
        <color theme="1"/>
        <rFont val="標楷體"/>
        <family val="4"/>
        <charset val="136"/>
      </rPr>
      <t>豆腐</t>
    </r>
    <phoneticPr fontId="24" type="noConversion"/>
  </si>
  <si>
    <t>芹菜</t>
    <phoneticPr fontId="24" type="noConversion"/>
  </si>
  <si>
    <t>白蘿蔔</t>
    <phoneticPr fontId="24" type="noConversion"/>
  </si>
  <si>
    <t>蘿蔔湯</t>
    <phoneticPr fontId="24" type="noConversion"/>
  </si>
  <si>
    <t>素羊肉</t>
    <phoneticPr fontId="24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</si>
  <si>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飯特餐</t>
    </r>
    <phoneticPr fontId="24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</si>
  <si>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4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</si>
  <si>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4" type="noConversion"/>
  </si>
  <si>
    <t>打拋干丁</t>
    <phoneticPr fontId="24" type="noConversion"/>
  </si>
  <si>
    <t>豆干</t>
    <phoneticPr fontId="24" type="noConversion"/>
  </si>
  <si>
    <t>薑</t>
    <phoneticPr fontId="24" type="noConversion"/>
  </si>
  <si>
    <t>素絞肉</t>
    <phoneticPr fontId="24" type="noConversion"/>
  </si>
  <si>
    <t>炒年糕</t>
    <phoneticPr fontId="24" type="noConversion"/>
  </si>
  <si>
    <t>年糕</t>
    <phoneticPr fontId="24" type="noConversion"/>
  </si>
  <si>
    <t>油腐</t>
    <phoneticPr fontId="24" type="noConversion"/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</si>
  <si>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Microsoft JhengHei"/>
        <family val="4"/>
      </rPr>
      <t>油腐</t>
    </r>
    <phoneticPr fontId="24" type="noConversion"/>
  </si>
  <si>
    <t>高麗菜</t>
    <phoneticPr fontId="24" type="noConversion"/>
  </si>
  <si>
    <r>
      <rPr>
        <sz val="12"/>
        <color rgb="FF000000"/>
        <rFont val="標楷體"/>
        <family val="4"/>
        <charset val="136"/>
      </rPr>
      <t>筍干</t>
    </r>
    <r>
      <rPr>
        <sz val="12"/>
        <color rgb="FF000000"/>
        <rFont val="Microsoft JhengHei"/>
        <family val="4"/>
      </rPr>
      <t>麵輪</t>
    </r>
    <phoneticPr fontId="24" type="noConversion"/>
  </si>
  <si>
    <t>麵輪</t>
    <phoneticPr fontId="24" type="noConversion"/>
  </si>
  <si>
    <t>沙茶凍腐</t>
    <phoneticPr fontId="24" type="noConversion"/>
  </si>
  <si>
    <r>
      <rPr>
        <sz val="12"/>
        <color rgb="FF000000"/>
        <rFont val="Microsoft JhengHei"/>
        <family val="4"/>
      </rPr>
      <t>蔬香</t>
    </r>
    <r>
      <rPr>
        <sz val="12"/>
        <color rgb="FF000000"/>
        <rFont val="標楷體"/>
        <family val="4"/>
        <charset val="136"/>
      </rPr>
      <t>冬粉</t>
    </r>
    <phoneticPr fontId="24" type="noConversion"/>
  </si>
  <si>
    <r>
      <rPr>
        <sz val="12"/>
        <color rgb="FF000000"/>
        <rFont val="Microsoft JhengHei"/>
        <family val="4"/>
      </rPr>
      <t>沙茶</t>
    </r>
    <r>
      <rPr>
        <sz val="12"/>
        <color rgb="FF000000"/>
        <rFont val="標楷體"/>
        <family val="4"/>
        <charset val="136"/>
      </rPr>
      <t>凍腐</t>
    </r>
    <phoneticPr fontId="24" type="noConversion"/>
  </si>
  <si>
    <t>干貝時瓜</t>
    <phoneticPr fontId="24" type="noConversion"/>
  </si>
  <si>
    <t>干貝</t>
    <phoneticPr fontId="24" type="noConversion"/>
  </si>
  <si>
    <r>
      <rPr>
        <sz val="12"/>
        <color rgb="FF000000"/>
        <rFont val="標楷體"/>
        <family val="4"/>
        <charset val="136"/>
      </rPr>
      <t>豆包</t>
    </r>
    <r>
      <rPr>
        <sz val="12"/>
        <color rgb="FF000000"/>
        <rFont val="Times New Roman"/>
        <family val="4"/>
      </rPr>
      <t>pizza</t>
    </r>
    <phoneticPr fontId="24" type="noConversion"/>
  </si>
  <si>
    <t>鳳梨罐頭</t>
    <phoneticPr fontId="24" type="noConversion"/>
  </si>
  <si>
    <t>蘑菇</t>
    <phoneticPr fontId="24" type="noConversion"/>
  </si>
  <si>
    <t>毛豆</t>
    <phoneticPr fontId="24" type="noConversion"/>
  </si>
  <si>
    <r>
      <rPr>
        <sz val="12"/>
        <color theme="1"/>
        <rFont val="Microsoft JhengHei"/>
        <family val="4"/>
      </rPr>
      <t>堅果</t>
    </r>
    <r>
      <rPr>
        <sz val="12"/>
        <color theme="1"/>
        <rFont val="標楷體"/>
        <family val="4"/>
        <charset val="136"/>
      </rPr>
      <t>花椰</t>
    </r>
    <phoneticPr fontId="24" type="noConversion"/>
  </si>
  <si>
    <t>堅果</t>
    <phoneticPr fontId="24" type="noConversion"/>
  </si>
  <si>
    <r>
      <rPr>
        <sz val="12"/>
        <color rgb="FF000000"/>
        <rFont val="Microsoft JhengHei"/>
        <family val="2"/>
      </rPr>
      <t>豆包</t>
    </r>
    <r>
      <rPr>
        <sz val="12"/>
        <color rgb="FF000000"/>
        <rFont val="微軟正黑體"/>
        <family val="2"/>
        <charset val="136"/>
      </rPr>
      <t>花椰</t>
    </r>
    <phoneticPr fontId="24" type="noConversion"/>
  </si>
  <si>
    <t>豆包</t>
    <phoneticPr fontId="24" type="noConversion"/>
  </si>
  <si>
    <r>
      <rPr>
        <sz val="12"/>
        <color theme="1"/>
        <rFont val="Microsoft JhengHei"/>
        <family val="2"/>
      </rPr>
      <t>豆包</t>
    </r>
    <r>
      <rPr>
        <sz val="12"/>
        <color theme="1"/>
        <rFont val="微軟正黑體"/>
        <family val="2"/>
        <charset val="136"/>
      </rPr>
      <t>花椰</t>
    </r>
    <phoneticPr fontId="24" type="noConversion"/>
  </si>
  <si>
    <t>豆包</t>
    <phoneticPr fontId="24" type="noConversion"/>
  </si>
  <si>
    <t>甜玉米</t>
    <phoneticPr fontId="24" type="noConversion"/>
  </si>
  <si>
    <t>鮪魚玉米蛋</t>
    <phoneticPr fontId="24" type="noConversion"/>
  </si>
  <si>
    <t>鮪魚罐頭</t>
    <phoneticPr fontId="24" type="noConversion"/>
  </si>
  <si>
    <t>玉米粒</t>
    <phoneticPr fontId="24" type="noConversion"/>
  </si>
  <si>
    <t>培根</t>
    <phoneticPr fontId="24" type="noConversion"/>
  </si>
  <si>
    <t>鮮蝦仁</t>
    <phoneticPr fontId="24" type="noConversion"/>
  </si>
  <si>
    <t>軟骨丁</t>
    <phoneticPr fontId="24" type="noConversion"/>
  </si>
  <si>
    <t>公斤</t>
    <phoneticPr fontId="24" type="noConversion"/>
  </si>
  <si>
    <t>日期</t>
    <phoneticPr fontId="24" type="noConversion"/>
  </si>
  <si>
    <t>主菜明細</t>
    <phoneticPr fontId="24" type="noConversion"/>
  </si>
  <si>
    <t>副菜一明細</t>
    <phoneticPr fontId="24" type="noConversion"/>
  </si>
  <si>
    <t>蔬菜明細</t>
    <phoneticPr fontId="24" type="noConversion"/>
  </si>
  <si>
    <t>湯品明細</t>
    <phoneticPr fontId="24" type="noConversion"/>
  </si>
  <si>
    <t>國中營養成分</t>
    <phoneticPr fontId="24" type="noConversion"/>
  </si>
  <si>
    <t>國小</t>
  </si>
  <si>
    <t xml:space="preserve">113學年 </t>
    <phoneticPr fontId="24" type="noConversion"/>
  </si>
  <si>
    <t>香又香</t>
    <phoneticPr fontId="24" type="noConversion"/>
  </si>
  <si>
    <t>上學期</t>
    <phoneticPr fontId="24" type="noConversion"/>
  </si>
  <si>
    <t>國小</t>
    <phoneticPr fontId="24" type="noConversion"/>
  </si>
  <si>
    <t>偏鄉</t>
    <phoneticPr fontId="24" type="noConversion"/>
  </si>
  <si>
    <t>素食</t>
    <phoneticPr fontId="24" type="noConversion"/>
  </si>
  <si>
    <t>國小菜單為1主食3菜1湯1~2附餐點心。為符合契約規範，每周供應2次本縣有機蔬菜及附餐點心2-本縣有機豆奶</t>
    <phoneticPr fontId="24" type="noConversion"/>
  </si>
  <si>
    <t>國小菜單為1主食3菜1湯1~2附餐點心。為符合契約規範，每周供應2次本縣有機蔬菜及附餐點心2-本縣有機豆奶</t>
    <phoneticPr fontId="24" type="noConversion"/>
  </si>
  <si>
    <t>113學年</t>
    <phoneticPr fontId="24" type="noConversion"/>
  </si>
  <si>
    <t>過敏警語:「本月產品含有蛋、芝麻、含麩之穀物、花生、大豆、魚類、亞硫酸鹽類及其相關製品，不適合其過敏體質者食用」</t>
  </si>
  <si>
    <t>說明：</t>
  </si>
  <si>
    <t>一</t>
    <phoneticPr fontId="24" type="noConversion"/>
  </si>
  <si>
    <t>每周三、五蔬菜為有機蔬菜。</t>
  </si>
  <si>
    <t>二</t>
    <phoneticPr fontId="24" type="noConversion"/>
  </si>
  <si>
    <t>每日附餐點心1預計提供：水果、果汁、餐包、堅果、海苔、小饅頭餅乾、豆漿、葡萄乾等品項輪流供應。</t>
    <phoneticPr fontId="24" type="noConversion"/>
  </si>
  <si>
    <t>三</t>
    <phoneticPr fontId="24" type="noConversion"/>
  </si>
  <si>
    <t>本菜單供應學校為豐濱國小、新社國小、港口國小、靜浦國小。</t>
  </si>
  <si>
    <t>過敏警語:「本月產品含有甲殼類、蛋、芝麻、含麩之穀物、花生、大豆、魚類、亞硫酸鹽類及其相關製品，不適合其過敏體質者食用」</t>
    <phoneticPr fontId="24" type="noConversion"/>
  </si>
  <si>
    <t>四</t>
    <phoneticPr fontId="24" type="noConversion"/>
  </si>
  <si>
    <t>五</t>
    <phoneticPr fontId="24" type="noConversion"/>
  </si>
  <si>
    <t>本公司使用國產豬肉</t>
    <phoneticPr fontId="24" type="noConversion"/>
  </si>
  <si>
    <t>本菜單豬骨會以雞骨取代。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</si>
</sst>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52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3"/>
      <color theme="1"/>
      <name val="DFKai-SB"/>
      <family val="4"/>
      <charset val="136"/>
    </font>
    <font>
      <sz val="20"/>
      <color theme="1"/>
      <name val="Times New Roman"/>
      <family val="1"/>
    </font>
    <font>
      <sz val="20"/>
      <color theme="1"/>
      <name val="DFKai-SB"/>
      <family val="4"/>
      <charset val="136"/>
    </font>
    <font>
      <sz val="14"/>
      <color theme="1"/>
      <name val="Times New Roman"/>
      <family val="1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rgb="FF000000"/>
      <name val="Microsoft JhengHei"/>
      <family val="2"/>
      <charset val="136"/>
    </font>
    <font>
      <sz val="12"/>
      <color rgb="FF000000"/>
      <name val="Arial"/>
      <family val="2"/>
    </font>
    <font>
      <sz val="12"/>
      <color theme="1"/>
      <name val="Microsoft JhengHei"/>
      <family val="4"/>
    </font>
    <font>
      <sz val="12"/>
      <color theme="1"/>
      <name val="Times New Roman"/>
      <family val="4"/>
      <charset val="136"/>
    </font>
    <font>
      <sz val="12"/>
      <color rgb="FF000000"/>
      <name val="DFKai-SB"/>
      <family val="4"/>
    </font>
    <font>
      <sz val="12"/>
      <color rgb="FF000000"/>
      <name val="Microsoft JhengHei"/>
      <family val="4"/>
    </font>
    <font>
      <sz val="12"/>
      <color rgb="FF000000"/>
      <name val="Microsoft JhengHei"/>
      <family val="1"/>
    </font>
    <font>
      <sz val="12"/>
      <color theme="1"/>
      <name val="Microsoft JhengHei"/>
      <family val="1"/>
    </font>
    <font>
      <sz val="12"/>
      <color rgb="FF000000"/>
      <name val="Times New Roman"/>
      <family val="4"/>
    </font>
    <font>
      <sz val="12"/>
      <color rgb="FF000000"/>
      <name val="Microsoft JhengHei"/>
      <family val="1"/>
      <charset val="136"/>
    </font>
    <font>
      <sz val="12"/>
      <color theme="1"/>
      <name val="Microsoft JhengHei"/>
      <family val="4"/>
      <charset val="136"/>
    </font>
    <font>
      <sz val="12"/>
      <color rgb="FF000000"/>
      <name val="Microsoft JhengHei"/>
      <family val="4"/>
      <charset val="136"/>
    </font>
    <font>
      <sz val="12"/>
      <color rgb="FF000000"/>
      <name val="Times New Roman"/>
      <family val="4"/>
      <charset val="136"/>
    </font>
    <font>
      <sz val="12"/>
      <color theme="1"/>
      <name val="Times New Roman"/>
      <family val="4"/>
    </font>
    <font>
      <sz val="12"/>
      <color theme="1"/>
      <name val="微軟正黑體"/>
      <family val="2"/>
      <charset val="136"/>
    </font>
    <font>
      <sz val="12"/>
      <color theme="1"/>
      <name val="Microsoft JhengHei"/>
      <family val="2"/>
    </font>
    <font>
      <sz val="12"/>
      <color theme="1"/>
      <name val="Microsoft JhengHei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Microsoft JhengHei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標楷體"/>
      <family val="4"/>
      <charset val="136"/>
    </font>
    <font>
      <sz val="20"/>
      <color rgb="FF1F1F1F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rgb="FF1F1F1F"/>
      <name val="Times New Roman"/>
      <family val="1"/>
    </font>
    <font>
      <sz val="12"/>
      <name val="標楷體"/>
      <family val="4"/>
      <charset val="136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</fills>
  <borders count="10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45" fillId="0" borderId="7"/>
    <xf numFmtId="0" fontId="45" fillId="0" borderId="7"/>
    <xf numFmtId="0" fontId="45" fillId="0" borderId="7"/>
  </cellStyleXfs>
  <cellXfs count="49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/>
    </xf>
    <xf numFmtId="0" fontId="1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 shrinkToFit="1"/>
    </xf>
    <xf numFmtId="164" fontId="5" fillId="2" borderId="24" xfId="0" applyNumberFormat="1" applyFont="1" applyFill="1" applyBorder="1" applyAlignment="1">
      <alignment horizontal="center" vertical="center" shrinkToFit="1"/>
    </xf>
    <xf numFmtId="164" fontId="5" fillId="2" borderId="25" xfId="0" applyNumberFormat="1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164" fontId="5" fillId="2" borderId="30" xfId="0" applyNumberFormat="1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164" fontId="5" fillId="2" borderId="16" xfId="0" applyNumberFormat="1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164" fontId="5" fillId="2" borderId="29" xfId="0" applyNumberFormat="1" applyFont="1" applyFill="1" applyBorder="1" applyAlignment="1">
      <alignment horizontal="center" vertical="center" shrinkToFit="1"/>
    </xf>
    <xf numFmtId="164" fontId="5" fillId="2" borderId="31" xfId="0" applyNumberFormat="1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shrinkToFit="1"/>
    </xf>
    <xf numFmtId="164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26" xfId="0" applyFont="1" applyBorder="1" applyAlignment="1">
      <alignment vertical="center" shrinkToFit="1"/>
    </xf>
    <xf numFmtId="0" fontId="1" fillId="3" borderId="44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vertical="center" shrinkToFit="1"/>
    </xf>
    <xf numFmtId="164" fontId="1" fillId="3" borderId="40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shrinkToFit="1"/>
    </xf>
    <xf numFmtId="0" fontId="7" fillId="3" borderId="45" xfId="0" applyFont="1" applyFill="1" applyBorder="1" applyAlignment="1">
      <alignment vertical="center" shrinkToFit="1"/>
    </xf>
    <xf numFmtId="0" fontId="7" fillId="3" borderId="26" xfId="0" applyFont="1" applyFill="1" applyBorder="1" applyAlignment="1">
      <alignment vertical="center" shrinkToFit="1"/>
    </xf>
    <xf numFmtId="164" fontId="7" fillId="3" borderId="26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shrinkToFit="1"/>
    </xf>
    <xf numFmtId="0" fontId="7" fillId="3" borderId="46" xfId="0" applyFont="1" applyFill="1" applyBorder="1" applyAlignment="1">
      <alignment vertical="center" shrinkToFit="1"/>
    </xf>
    <xf numFmtId="0" fontId="7" fillId="3" borderId="32" xfId="0" applyFont="1" applyFill="1" applyBorder="1" applyAlignment="1">
      <alignment vertical="center" shrinkToFit="1"/>
    </xf>
    <xf numFmtId="164" fontId="7" fillId="3" borderId="32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 shrinkToFit="1"/>
    </xf>
    <xf numFmtId="0" fontId="1" fillId="3" borderId="26" xfId="0" applyFont="1" applyFill="1" applyBorder="1" applyAlignment="1">
      <alignment vertical="center" shrinkToFit="1"/>
    </xf>
    <xf numFmtId="0" fontId="1" fillId="3" borderId="32" xfId="0" applyFont="1" applyFill="1" applyBorder="1" applyAlignment="1">
      <alignment vertical="center" shrinkToFit="1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4" borderId="27" xfId="0" applyFont="1" applyFill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7" fillId="3" borderId="32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49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164" fontId="5" fillId="5" borderId="0" xfId="0" applyNumberFormat="1" applyFont="1" applyFill="1" applyAlignment="1">
      <alignment horizontal="center" vertical="center" shrinkToFit="1"/>
    </xf>
    <xf numFmtId="0" fontId="0" fillId="5" borderId="0" xfId="0" applyFill="1" applyAlignment="1">
      <alignment vertical="center" shrinkToFit="1"/>
    </xf>
    <xf numFmtId="164" fontId="4" fillId="2" borderId="51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64" fontId="4" fillId="2" borderId="12" xfId="0" applyNumberFormat="1" applyFont="1" applyFill="1" applyBorder="1" applyAlignment="1">
      <alignment horizontal="center" vertical="center"/>
    </xf>
    <xf numFmtId="164" fontId="1" fillId="2" borderId="53" xfId="0" applyNumberFormat="1" applyFont="1" applyFill="1" applyBorder="1" applyAlignment="1">
      <alignment horizontal="center" vertical="center" shrinkToFit="1"/>
    </xf>
    <xf numFmtId="164" fontId="4" fillId="2" borderId="54" xfId="0" applyNumberFormat="1" applyFont="1" applyFill="1" applyBorder="1" applyAlignment="1">
      <alignment horizontal="center" vertical="center" shrinkToFit="1"/>
    </xf>
    <xf numFmtId="164" fontId="4" fillId="2" borderId="56" xfId="0" applyNumberFormat="1" applyFont="1" applyFill="1" applyBorder="1" applyAlignment="1">
      <alignment horizontal="center" vertical="center" shrinkToFit="1"/>
    </xf>
    <xf numFmtId="164" fontId="1" fillId="2" borderId="43" xfId="0" applyNumberFormat="1" applyFont="1" applyFill="1" applyBorder="1" applyAlignment="1">
      <alignment horizontal="center" vertical="center" shrinkToFit="1"/>
    </xf>
    <xf numFmtId="164" fontId="1" fillId="2" borderId="65" xfId="0" applyNumberFormat="1" applyFont="1" applyFill="1" applyBorder="1" applyAlignment="1">
      <alignment horizontal="center" vertical="center" shrinkToFit="1"/>
    </xf>
    <xf numFmtId="164" fontId="4" fillId="2" borderId="66" xfId="0" applyNumberFormat="1" applyFont="1" applyFill="1" applyBorder="1" applyAlignment="1">
      <alignment horizontal="center" vertical="center" shrinkToFit="1"/>
    </xf>
    <xf numFmtId="0" fontId="1" fillId="6" borderId="52" xfId="0" applyFont="1" applyFill="1" applyBorder="1" applyAlignment="1">
      <alignment horizontal="center" vertical="center" shrinkToFit="1"/>
    </xf>
    <xf numFmtId="0" fontId="6" fillId="5" borderId="60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vertical="center"/>
    </xf>
    <xf numFmtId="0" fontId="1" fillId="6" borderId="62" xfId="0" applyFont="1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 shrinkToFit="1"/>
    </xf>
    <xf numFmtId="0" fontId="1" fillId="5" borderId="63" xfId="0" applyFont="1" applyFill="1" applyBorder="1" applyAlignment="1">
      <alignment vertical="center" shrinkToFit="1"/>
    </xf>
    <xf numFmtId="0" fontId="7" fillId="5" borderId="26" xfId="0" applyFont="1" applyFill="1" applyBorder="1" applyAlignment="1">
      <alignment vertical="center"/>
    </xf>
    <xf numFmtId="0" fontId="1" fillId="6" borderId="64" xfId="0" applyFont="1" applyFill="1" applyBorder="1" applyAlignment="1">
      <alignment horizontal="center" vertical="center" shrinkToFit="1"/>
    </xf>
    <xf numFmtId="0" fontId="4" fillId="5" borderId="65" xfId="0" applyFont="1" applyFill="1" applyBorder="1" applyAlignment="1">
      <alignment horizontal="center" vertical="center" shrinkToFit="1"/>
    </xf>
    <xf numFmtId="0" fontId="7" fillId="5" borderId="67" xfId="0" applyFont="1" applyFill="1" applyBorder="1" applyAlignment="1">
      <alignment vertical="center"/>
    </xf>
    <xf numFmtId="0" fontId="1" fillId="5" borderId="67" xfId="0" applyFont="1" applyFill="1" applyBorder="1" applyAlignment="1">
      <alignment horizontal="center" vertical="center" shrinkToFit="1"/>
    </xf>
    <xf numFmtId="0" fontId="1" fillId="5" borderId="68" xfId="0" applyFont="1" applyFill="1" applyBorder="1" applyAlignment="1">
      <alignment vertical="center" shrinkToFit="1"/>
    </xf>
    <xf numFmtId="164" fontId="5" fillId="9" borderId="0" xfId="0" applyNumberFormat="1" applyFont="1" applyFill="1" applyAlignment="1">
      <alignment horizontal="center" vertical="center" shrinkToFit="1"/>
    </xf>
    <xf numFmtId="0" fontId="0" fillId="9" borderId="0" xfId="0" applyFill="1" applyAlignment="1">
      <alignment vertical="center" shrinkToFit="1"/>
    </xf>
    <xf numFmtId="164" fontId="5" fillId="11" borderId="0" xfId="0" applyNumberFormat="1" applyFont="1" applyFill="1" applyAlignment="1">
      <alignment horizontal="center" vertical="center" shrinkToFit="1"/>
    </xf>
    <xf numFmtId="0" fontId="0" fillId="11" borderId="0" xfId="0" applyFill="1" applyAlignment="1">
      <alignment vertical="center" shrinkToFit="1"/>
    </xf>
    <xf numFmtId="164" fontId="4" fillId="10" borderId="12" xfId="0" applyNumberFormat="1" applyFont="1" applyFill="1" applyBorder="1" applyAlignment="1">
      <alignment horizontal="center" vertical="center"/>
    </xf>
    <xf numFmtId="164" fontId="4" fillId="12" borderId="55" xfId="0" applyNumberFormat="1" applyFont="1" applyFill="1" applyBorder="1" applyAlignment="1">
      <alignment horizontal="center" vertical="center" shrinkToFit="1"/>
    </xf>
    <xf numFmtId="164" fontId="4" fillId="12" borderId="25" xfId="0" applyNumberFormat="1" applyFont="1" applyFill="1" applyBorder="1" applyAlignment="1">
      <alignment horizontal="center" vertical="center" shrinkToFit="1"/>
    </xf>
    <xf numFmtId="164" fontId="4" fillId="12" borderId="24" xfId="0" applyNumberFormat="1" applyFont="1" applyFill="1" applyBorder="1" applyAlignment="1">
      <alignment horizontal="center" vertical="center" shrinkToFit="1"/>
    </xf>
    <xf numFmtId="164" fontId="4" fillId="12" borderId="66" xfId="0" applyNumberFormat="1" applyFont="1" applyFill="1" applyBorder="1" applyAlignment="1">
      <alignment horizontal="center" vertical="center" shrinkToFit="1"/>
    </xf>
    <xf numFmtId="164" fontId="1" fillId="13" borderId="40" xfId="0" applyNumberFormat="1" applyFont="1" applyFill="1" applyBorder="1" applyAlignment="1">
      <alignment horizontal="center" vertical="center"/>
    </xf>
    <xf numFmtId="164" fontId="7" fillId="13" borderId="26" xfId="0" applyNumberFormat="1" applyFont="1" applyFill="1" applyBorder="1" applyAlignment="1">
      <alignment vertical="center"/>
    </xf>
    <xf numFmtId="164" fontId="1" fillId="13" borderId="26" xfId="0" applyNumberFormat="1" applyFont="1" applyFill="1" applyBorder="1" applyAlignment="1">
      <alignment horizontal="center" vertical="center"/>
    </xf>
    <xf numFmtId="164" fontId="7" fillId="13" borderId="32" xfId="0" applyNumberFormat="1" applyFont="1" applyFill="1" applyBorder="1" applyAlignment="1">
      <alignment vertical="center"/>
    </xf>
    <xf numFmtId="164" fontId="1" fillId="13" borderId="19" xfId="0" applyNumberFormat="1" applyFont="1" applyFill="1" applyBorder="1" applyAlignment="1">
      <alignment horizontal="center" vertical="center"/>
    </xf>
    <xf numFmtId="164" fontId="1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164" fontId="4" fillId="7" borderId="12" xfId="0" applyNumberFormat="1" applyFont="1" applyFill="1" applyBorder="1" applyAlignment="1">
      <alignment horizontal="center" vertical="center"/>
    </xf>
    <xf numFmtId="164" fontId="4" fillId="8" borderId="54" xfId="0" applyNumberFormat="1" applyFont="1" applyFill="1" applyBorder="1" applyAlignment="1">
      <alignment horizontal="center" vertical="center" shrinkToFit="1"/>
    </xf>
    <xf numFmtId="164" fontId="4" fillId="8" borderId="24" xfId="0" applyNumberFormat="1" applyFont="1" applyFill="1" applyBorder="1" applyAlignment="1">
      <alignment horizontal="center" vertical="center" shrinkToFit="1"/>
    </xf>
    <xf numFmtId="164" fontId="4" fillId="8" borderId="66" xfId="0" applyNumberFormat="1" applyFont="1" applyFill="1" applyBorder="1" applyAlignment="1">
      <alignment horizontal="center" vertical="center" shrinkToFit="1"/>
    </xf>
    <xf numFmtId="164" fontId="1" fillId="14" borderId="40" xfId="0" applyNumberFormat="1" applyFont="1" applyFill="1" applyBorder="1" applyAlignment="1">
      <alignment horizontal="center" vertical="center"/>
    </xf>
    <xf numFmtId="164" fontId="7" fillId="14" borderId="26" xfId="0" applyNumberFormat="1" applyFont="1" applyFill="1" applyBorder="1" applyAlignment="1">
      <alignment vertical="center"/>
    </xf>
    <xf numFmtId="164" fontId="1" fillId="14" borderId="26" xfId="0" applyNumberFormat="1" applyFont="1" applyFill="1" applyBorder="1" applyAlignment="1">
      <alignment horizontal="center" vertical="center"/>
    </xf>
    <xf numFmtId="164" fontId="7" fillId="14" borderId="32" xfId="0" applyNumberFormat="1" applyFont="1" applyFill="1" applyBorder="1" applyAlignment="1">
      <alignment vertical="center"/>
    </xf>
    <xf numFmtId="164" fontId="1" fillId="14" borderId="19" xfId="0" applyNumberFormat="1" applyFont="1" applyFill="1" applyBorder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64" fontId="5" fillId="2" borderId="43" xfId="0" applyNumberFormat="1" applyFont="1" applyFill="1" applyBorder="1" applyAlignment="1">
      <alignment horizontal="center" vertical="center" shrinkToFit="1"/>
    </xf>
    <xf numFmtId="164" fontId="5" fillId="15" borderId="24" xfId="0" applyNumberFormat="1" applyFont="1" applyFill="1" applyBorder="1" applyAlignment="1">
      <alignment horizontal="center" vertical="center" shrinkToFit="1"/>
    </xf>
    <xf numFmtId="164" fontId="5" fillId="16" borderId="24" xfId="0" applyNumberFormat="1" applyFont="1" applyFill="1" applyBorder="1" applyAlignment="1">
      <alignment horizontal="center" vertical="center" shrinkToFit="1"/>
    </xf>
    <xf numFmtId="164" fontId="5" fillId="0" borderId="12" xfId="0" applyNumberFormat="1" applyFont="1" applyBorder="1" applyAlignment="1">
      <alignment horizontal="center" vertical="center" shrinkToFit="1"/>
    </xf>
    <xf numFmtId="164" fontId="5" fillId="17" borderId="24" xfId="0" applyNumberFormat="1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164" fontId="5" fillId="17" borderId="25" xfId="0" applyNumberFormat="1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164" fontId="5" fillId="2" borderId="11" xfId="0" applyNumberFormat="1" applyFont="1" applyFill="1" applyBorder="1" applyAlignment="1">
      <alignment horizontal="center" vertical="center" shrinkToFit="1"/>
    </xf>
    <xf numFmtId="164" fontId="5" fillId="15" borderId="12" xfId="0" applyNumberFormat="1" applyFont="1" applyFill="1" applyBorder="1" applyAlignment="1">
      <alignment horizontal="center" vertical="center" shrinkToFit="1"/>
    </xf>
    <xf numFmtId="164" fontId="5" fillId="2" borderId="12" xfId="0" applyNumberFormat="1" applyFont="1" applyFill="1" applyBorder="1" applyAlignment="1">
      <alignment horizontal="center" vertical="center" shrinkToFit="1"/>
    </xf>
    <xf numFmtId="164" fontId="5" fillId="16" borderId="12" xfId="0" applyNumberFormat="1" applyFont="1" applyFill="1" applyBorder="1" applyAlignment="1">
      <alignment horizontal="center" vertical="center" shrinkToFit="1"/>
    </xf>
    <xf numFmtId="164" fontId="5" fillId="17" borderId="12" xfId="0" applyNumberFormat="1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vertical="center"/>
    </xf>
    <xf numFmtId="164" fontId="5" fillId="16" borderId="30" xfId="0" applyNumberFormat="1" applyFont="1" applyFill="1" applyBorder="1" applyAlignment="1">
      <alignment horizontal="center" vertical="center" shrinkToFit="1"/>
    </xf>
    <xf numFmtId="164" fontId="5" fillId="17" borderId="30" xfId="0" applyNumberFormat="1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42" xfId="0" applyFont="1" applyBorder="1" applyAlignment="1">
      <alignment vertical="center" shrinkToFit="1"/>
    </xf>
    <xf numFmtId="0" fontId="5" fillId="3" borderId="4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164" fontId="8" fillId="2" borderId="24" xfId="0" applyNumberFormat="1" applyFont="1" applyFill="1" applyBorder="1" applyAlignment="1">
      <alignment horizontal="center" vertical="center" shrinkToFit="1"/>
    </xf>
    <xf numFmtId="164" fontId="8" fillId="2" borderId="12" xfId="0" applyNumberFormat="1" applyFont="1" applyFill="1" applyBorder="1" applyAlignment="1">
      <alignment horizontal="center" vertical="center" shrinkToFit="1"/>
    </xf>
    <xf numFmtId="164" fontId="8" fillId="16" borderId="24" xfId="0" applyNumberFormat="1" applyFont="1" applyFill="1" applyBorder="1" applyAlignment="1">
      <alignment horizontal="center" vertical="center" shrinkToFit="1"/>
    </xf>
    <xf numFmtId="164" fontId="8" fillId="17" borderId="24" xfId="0" applyNumberFormat="1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0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164" fontId="8" fillId="16" borderId="12" xfId="0" applyNumberFormat="1" applyFont="1" applyFill="1" applyBorder="1" applyAlignment="1">
      <alignment horizontal="center" vertical="center" shrinkToFit="1"/>
    </xf>
    <xf numFmtId="164" fontId="8" fillId="17" borderId="12" xfId="0" applyNumberFormat="1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164" fontId="8" fillId="16" borderId="30" xfId="0" applyNumberFormat="1" applyFont="1" applyFill="1" applyBorder="1" applyAlignment="1">
      <alignment horizontal="center" vertical="center" shrinkToFit="1"/>
    </xf>
    <xf numFmtId="164" fontId="8" fillId="17" borderId="30" xfId="0" applyNumberFormat="1" applyFont="1" applyFill="1" applyBorder="1" applyAlignment="1">
      <alignment horizontal="center" vertical="center" shrinkToFit="1"/>
    </xf>
    <xf numFmtId="164" fontId="8" fillId="17" borderId="25" xfId="0" applyNumberFormat="1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164" fontId="8" fillId="18" borderId="24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16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shrinkToFit="1"/>
    </xf>
    <xf numFmtId="165" fontId="8" fillId="0" borderId="74" xfId="0" applyNumberFormat="1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wrapText="1"/>
    </xf>
    <xf numFmtId="165" fontId="8" fillId="0" borderId="77" xfId="0" applyNumberFormat="1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165" fontId="8" fillId="0" borderId="79" xfId="0" applyNumberFormat="1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64" fontId="29" fillId="2" borderId="9" xfId="0" applyNumberFormat="1" applyFont="1" applyFill="1" applyBorder="1" applyAlignment="1">
      <alignment horizontal="center" vertical="center" shrinkToFit="1"/>
    </xf>
    <xf numFmtId="164" fontId="29" fillId="2" borderId="10" xfId="0" applyNumberFormat="1" applyFont="1" applyFill="1" applyBorder="1" applyAlignment="1">
      <alignment horizontal="center" vertical="center" shrinkToFit="1"/>
    </xf>
    <xf numFmtId="164" fontId="29" fillId="7" borderId="10" xfId="0" applyNumberFormat="1" applyFont="1" applyFill="1" applyBorder="1" applyAlignment="1">
      <alignment horizontal="center" vertical="center" shrinkToFit="1"/>
    </xf>
    <xf numFmtId="164" fontId="29" fillId="10" borderId="10" xfId="0" applyNumberFormat="1" applyFont="1" applyFill="1" applyBorder="1" applyAlignment="1">
      <alignment horizontal="center" vertical="center" shrinkToFit="1"/>
    </xf>
    <xf numFmtId="0" fontId="32" fillId="2" borderId="26" xfId="0" applyFont="1" applyFill="1" applyBorder="1" applyAlignment="1">
      <alignment horizontal="center" vertical="center" shrinkToFit="1"/>
    </xf>
    <xf numFmtId="0" fontId="30" fillId="2" borderId="26" xfId="0" applyFont="1" applyFill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5" fillId="2" borderId="26" xfId="0" applyFont="1" applyFill="1" applyBorder="1" applyAlignment="1">
      <alignment horizontal="center" vertical="center" shrinkToFit="1"/>
    </xf>
    <xf numFmtId="0" fontId="36" fillId="2" borderId="26" xfId="0" applyFont="1" applyFill="1" applyBorder="1" applyAlignment="1">
      <alignment horizontal="center" vertical="center" shrinkToFit="1"/>
    </xf>
    <xf numFmtId="0" fontId="32" fillId="2" borderId="17" xfId="0" applyFont="1" applyFill="1" applyBorder="1" applyAlignment="1">
      <alignment horizontal="center" vertical="center" shrinkToFit="1"/>
    </xf>
    <xf numFmtId="0" fontId="38" fillId="2" borderId="17" xfId="0" applyFont="1" applyFill="1" applyBorder="1" applyAlignment="1">
      <alignment horizontal="center" vertical="center" shrinkToFit="1"/>
    </xf>
    <xf numFmtId="0" fontId="32" fillId="2" borderId="32" xfId="0" applyFont="1" applyFill="1" applyBorder="1" applyAlignment="1">
      <alignment horizontal="center" vertical="center" shrinkToFit="1"/>
    </xf>
    <xf numFmtId="0" fontId="40" fillId="2" borderId="26" xfId="0" applyFont="1" applyFill="1" applyBorder="1" applyAlignment="1">
      <alignment horizontal="center" vertical="center" shrinkToFit="1"/>
    </xf>
    <xf numFmtId="0" fontId="33" fillId="2" borderId="26" xfId="0" applyFont="1" applyFill="1" applyBorder="1" applyAlignment="1">
      <alignment horizontal="center" vertical="center" shrinkToFit="1"/>
    </xf>
    <xf numFmtId="0" fontId="31" fillId="2" borderId="32" xfId="0" applyFont="1" applyFill="1" applyBorder="1" applyAlignment="1">
      <alignment horizontal="center" vertical="center" shrinkToFit="1"/>
    </xf>
    <xf numFmtId="0" fontId="5" fillId="19" borderId="26" xfId="0" applyFont="1" applyFill="1" applyBorder="1" applyAlignment="1">
      <alignment horizontal="center" vertical="center"/>
    </xf>
    <xf numFmtId="0" fontId="7" fillId="19" borderId="26" xfId="0" applyFont="1" applyFill="1" applyBorder="1" applyAlignment="1">
      <alignment vertical="center"/>
    </xf>
    <xf numFmtId="0" fontId="7" fillId="19" borderId="32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 vertical="center" shrinkToFit="1"/>
    </xf>
    <xf numFmtId="0" fontId="32" fillId="0" borderId="0" xfId="0" applyFont="1" applyAlignment="1">
      <alignment vertical="center"/>
    </xf>
    <xf numFmtId="0" fontId="5" fillId="20" borderId="26" xfId="0" applyFont="1" applyFill="1" applyBorder="1" applyAlignment="1">
      <alignment horizontal="center" vertical="center" shrinkToFit="1"/>
    </xf>
    <xf numFmtId="0" fontId="5" fillId="20" borderId="32" xfId="0" applyFont="1" applyFill="1" applyBorder="1" applyAlignment="1">
      <alignment horizontal="center" vertical="center" shrinkToFit="1"/>
    </xf>
    <xf numFmtId="0" fontId="27" fillId="2" borderId="22" xfId="0" applyFont="1" applyFill="1" applyBorder="1" applyAlignment="1">
      <alignment horizontal="center" vertical="center" shrinkToFit="1"/>
    </xf>
    <xf numFmtId="0" fontId="27" fillId="2" borderId="36" xfId="0" applyFont="1" applyFill="1" applyBorder="1" applyAlignment="1">
      <alignment horizontal="center" vertical="center" shrinkToFit="1"/>
    </xf>
    <xf numFmtId="0" fontId="27" fillId="20" borderId="26" xfId="0" applyFont="1" applyFill="1" applyBorder="1" applyAlignment="1">
      <alignment horizontal="center" vertical="center" shrinkToFit="1"/>
    </xf>
    <xf numFmtId="0" fontId="35" fillId="19" borderId="42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center" vertical="center"/>
    </xf>
    <xf numFmtId="0" fontId="31" fillId="3" borderId="40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 shrinkToFit="1"/>
    </xf>
    <xf numFmtId="0" fontId="31" fillId="3" borderId="42" xfId="0" applyFont="1" applyFill="1" applyBorder="1" applyAlignment="1">
      <alignment horizontal="center" vertical="center"/>
    </xf>
    <xf numFmtId="0" fontId="32" fillId="3" borderId="40" xfId="0" applyFont="1" applyFill="1" applyBorder="1" applyAlignment="1">
      <alignment horizontal="center" vertical="center"/>
    </xf>
    <xf numFmtId="164" fontId="44" fillId="19" borderId="26" xfId="0" applyNumberFormat="1" applyFont="1" applyFill="1" applyBorder="1" applyAlignment="1">
      <alignment horizontal="center" vertical="center"/>
    </xf>
    <xf numFmtId="0" fontId="32" fillId="20" borderId="26" xfId="0" applyFont="1" applyFill="1" applyBorder="1" applyAlignment="1">
      <alignment horizontal="center" vertical="center" shrinkToFit="1"/>
    </xf>
    <xf numFmtId="0" fontId="41" fillId="20" borderId="36" xfId="0" applyFont="1" applyFill="1" applyBorder="1" applyAlignment="1">
      <alignment horizontal="center" vertical="center" shrinkToFit="1"/>
    </xf>
    <xf numFmtId="0" fontId="5" fillId="20" borderId="36" xfId="0" applyFont="1" applyFill="1" applyBorder="1" applyAlignment="1">
      <alignment horizontal="center" vertical="center" shrinkToFit="1"/>
    </xf>
    <xf numFmtId="0" fontId="32" fillId="20" borderId="36" xfId="0" applyFont="1" applyFill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46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164" fontId="5" fillId="0" borderId="24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4" fontId="22" fillId="0" borderId="92" xfId="0" applyNumberFormat="1" applyFont="1" applyBorder="1" applyAlignment="1">
      <alignment horizontal="center" vertical="center" shrinkToFit="1"/>
    </xf>
    <xf numFmtId="164" fontId="22" fillId="0" borderId="56" xfId="0" applyNumberFormat="1" applyFont="1" applyBorder="1" applyAlignment="1">
      <alignment horizontal="center" vertical="center" shrinkToFit="1"/>
    </xf>
    <xf numFmtId="164" fontId="22" fillId="0" borderId="93" xfId="0" applyNumberFormat="1" applyFont="1" applyBorder="1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0" fontId="1" fillId="0" borderId="74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 shrinkToFit="1"/>
    </xf>
    <xf numFmtId="0" fontId="51" fillId="0" borderId="7" xfId="0" applyFont="1" applyBorder="1" applyAlignment="1">
      <alignment vertical="center"/>
    </xf>
    <xf numFmtId="0" fontId="51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164" fontId="22" fillId="0" borderId="51" xfId="0" applyNumberFormat="1" applyFont="1" applyBorder="1" applyAlignment="1">
      <alignment horizontal="center" vertical="center" shrinkToFit="1"/>
    </xf>
    <xf numFmtId="164" fontId="22" fillId="0" borderId="95" xfId="0" applyNumberFormat="1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" fillId="0" borderId="100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164" fontId="22" fillId="0" borderId="94" xfId="0" applyNumberFormat="1" applyFont="1" applyBorder="1" applyAlignment="1">
      <alignment horizontal="center" vertical="center" shrinkToFit="1"/>
    </xf>
    <xf numFmtId="165" fontId="8" fillId="0" borderId="103" xfId="0" applyNumberFormat="1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47" fillId="3" borderId="85" xfId="0" applyFont="1" applyFill="1" applyBorder="1" applyAlignment="1">
      <alignment vertical="center"/>
    </xf>
    <xf numFmtId="0" fontId="21" fillId="0" borderId="7" xfId="2" applyFont="1"/>
    <xf numFmtId="0" fontId="21" fillId="0" borderId="7" xfId="3" applyFont="1"/>
    <xf numFmtId="0" fontId="21" fillId="0" borderId="7" xfId="3" applyFont="1" applyAlignment="1">
      <alignment horizontal="center"/>
    </xf>
    <xf numFmtId="0" fontId="48" fillId="0" borderId="7" xfId="3" applyFont="1" applyAlignment="1">
      <alignment horizontal="center"/>
    </xf>
    <xf numFmtId="0" fontId="21" fillId="0" borderId="7" xfId="1" applyFont="1" applyAlignment="1">
      <alignment vertical="center"/>
    </xf>
    <xf numFmtId="0" fontId="48" fillId="0" borderId="0" xfId="0" applyFont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shrinkToFit="1"/>
    </xf>
    <xf numFmtId="0" fontId="21" fillId="0" borderId="107" xfId="0" applyFont="1" applyBorder="1" applyAlignment="1">
      <alignment horizontal="center" vertical="center" shrinkToFit="1"/>
    </xf>
    <xf numFmtId="164" fontId="21" fillId="0" borderId="48" xfId="0" applyNumberFormat="1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51" fillId="0" borderId="4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19" borderId="17" xfId="0" applyFont="1" applyFill="1" applyBorder="1" applyAlignment="1">
      <alignment horizontal="center" vertical="center"/>
    </xf>
    <xf numFmtId="0" fontId="5" fillId="19" borderId="1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38" fillId="2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vertical="center" shrinkToFit="1"/>
    </xf>
    <xf numFmtId="0" fontId="27" fillId="2" borderId="41" xfId="0" applyFont="1" applyFill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 shrinkToFit="1"/>
    </xf>
    <xf numFmtId="0" fontId="27" fillId="20" borderId="17" xfId="0" applyFont="1" applyFill="1" applyBorder="1" applyAlignment="1">
      <alignment horizontal="center" vertical="center" shrinkToFit="1"/>
    </xf>
    <xf numFmtId="0" fontId="5" fillId="20" borderId="1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27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shrinkToFit="1"/>
    </xf>
    <xf numFmtId="0" fontId="35" fillId="2" borderId="17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8" fillId="2" borderId="17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1" fillId="0" borderId="8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47" fillId="3" borderId="85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49" fillId="0" borderId="88" xfId="0" applyFont="1" applyBorder="1" applyAlignment="1">
      <alignment horizontal="center" vertical="center" shrinkToFit="1"/>
    </xf>
    <xf numFmtId="0" fontId="49" fillId="0" borderId="7" xfId="0" applyFont="1" applyBorder="1" applyAlignment="1">
      <alignment horizontal="center" vertical="center" shrinkToFit="1"/>
    </xf>
    <xf numFmtId="0" fontId="21" fillId="0" borderId="8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6" fillId="2" borderId="17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31" fillId="2" borderId="41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vertical="center"/>
    </xf>
    <xf numFmtId="0" fontId="38" fillId="2" borderId="41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2" fillId="5" borderId="58" xfId="0" applyFont="1" applyFill="1" applyBorder="1" applyAlignment="1">
      <alignment vertical="center"/>
    </xf>
    <xf numFmtId="0" fontId="1" fillId="5" borderId="57" xfId="0" applyFont="1" applyFill="1" applyBorder="1" applyAlignment="1">
      <alignment horizontal="center" vertical="center" shrinkToFit="1"/>
    </xf>
    <xf numFmtId="0" fontId="4" fillId="5" borderId="59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37" fillId="2" borderId="17" xfId="0" applyFont="1" applyFill="1" applyBorder="1" applyAlignment="1">
      <alignment horizontal="center" vertical="center" shrinkToFit="1"/>
    </xf>
    <xf numFmtId="0" fontId="33" fillId="2" borderId="17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37" fillId="2" borderId="41" xfId="0" applyFont="1" applyFill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 shrinkToFit="1"/>
    </xf>
    <xf numFmtId="0" fontId="49" fillId="0" borderId="51" xfId="0" applyFont="1" applyBorder="1" applyAlignment="1">
      <alignment horizontal="center" vertical="center" shrinkToFit="1"/>
    </xf>
  </cellXfs>
  <cellStyles count="4">
    <cellStyle name="一般" xfId="0" builtinId="0"/>
    <cellStyle name="一般 2" xfId="1" xr:uid="{5640C29B-0780-46D0-A6F4-06A380BE616A}"/>
    <cellStyle name="一般 4" xfId="3" xr:uid="{F0002DE1-25B7-4A90-BC62-BF9B48A20EF6}"/>
    <cellStyle name="一般 7" xfId="2" xr:uid="{6825231F-8224-4C19-AF00-BFB0A6140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79"/>
  <sheetViews>
    <sheetView zoomScale="120" zoomScaleNormal="120" workbookViewId="0">
      <pane xSplit="2" ySplit="4" topLeftCell="C41" activePane="bottomRight" state="frozen"/>
      <selection pane="topRight" activeCell="C1" sqref="C1"/>
      <selection pane="bottomLeft" activeCell="A5" sqref="A5"/>
      <selection pane="bottomRight" sqref="A1:XFD1"/>
    </sheetView>
  </sheetViews>
  <sheetFormatPr defaultColWidth="11.25" defaultRowHeight="15" customHeight="1"/>
  <cols>
    <col min="1" max="1" width="1.625" style="136" customWidth="1"/>
    <col min="2" max="2" width="2" style="136" customWidth="1"/>
    <col min="3" max="4" width="2" style="154" customWidth="1"/>
    <col min="5" max="5" width="2" style="182" customWidth="1"/>
    <col min="6" max="7" width="2" style="154" customWidth="1"/>
    <col min="8" max="8" width="2" style="184" customWidth="1"/>
    <col min="9" max="9" width="3.25" style="154" customWidth="1"/>
    <col min="10" max="10" width="5" style="136" customWidth="1"/>
    <col min="11" max="11" width="1.625" style="136" customWidth="1"/>
    <col min="12" max="12" width="2.75" customWidth="1"/>
    <col min="13" max="13" width="6.5" style="136" customWidth="1"/>
    <col min="14" max="14" width="1.625" style="136" customWidth="1"/>
    <col min="15" max="15" width="2.75" customWidth="1"/>
    <col min="16" max="16" width="8.5" style="136" customWidth="1"/>
    <col min="17" max="17" width="3.25" style="136" customWidth="1"/>
    <col min="18" max="18" width="2.75" customWidth="1"/>
    <col min="19" max="19" width="5" style="136" customWidth="1"/>
    <col min="20" max="20" width="1.625" style="136" customWidth="1"/>
    <col min="21" max="21" width="2.75" customWidth="1"/>
    <col min="22" max="22" width="6.375" style="136" customWidth="1"/>
    <col min="23" max="23" width="2.625" style="136" customWidth="1"/>
    <col min="24" max="24" width="2.75" customWidth="1"/>
    <col min="25" max="26" width="5" style="136" customWidth="1"/>
    <col min="27" max="27" width="1.625" style="136" customWidth="1"/>
    <col min="28" max="28" width="2" style="136" customWidth="1"/>
    <col min="29" max="36" width="4.125" style="136" customWidth="1"/>
    <col min="37" max="39" width="5.25" style="136" customWidth="1"/>
    <col min="40" max="40" width="5.5" style="136" customWidth="1"/>
    <col min="41" max="43" width="5.25" style="136" customWidth="1"/>
    <col min="44" max="52" width="6.75" style="136" customWidth="1"/>
    <col min="53" max="56" width="8.75" style="136" customWidth="1"/>
    <col min="57" max="16384" width="11.25" style="136"/>
  </cols>
  <sheetData>
    <row r="1" spans="1:60" s="350" customFormat="1" ht="17.25" thickBot="1">
      <c r="A1" s="391" t="s">
        <v>509</v>
      </c>
      <c r="B1" s="392"/>
      <c r="C1" s="392"/>
      <c r="D1" s="392"/>
      <c r="E1" s="392"/>
      <c r="F1" s="392"/>
      <c r="G1" s="392"/>
      <c r="H1" s="392"/>
      <c r="I1" s="392"/>
      <c r="J1" s="393" t="s">
        <v>510</v>
      </c>
      <c r="K1" s="393"/>
      <c r="L1" s="393"/>
      <c r="M1" s="393" t="s">
        <v>511</v>
      </c>
      <c r="N1" s="393"/>
      <c r="O1" s="393"/>
      <c r="P1" s="390" t="s">
        <v>512</v>
      </c>
      <c r="Q1" s="390"/>
      <c r="R1" s="390"/>
      <c r="S1" s="394" t="s">
        <v>513</v>
      </c>
      <c r="T1" s="394"/>
      <c r="U1" s="394"/>
      <c r="V1" s="394" t="s">
        <v>0</v>
      </c>
      <c r="W1" s="394"/>
      <c r="X1" s="394"/>
      <c r="Y1" s="395" t="s">
        <v>1</v>
      </c>
      <c r="Z1" s="395"/>
      <c r="AA1" s="382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</row>
    <row r="2" spans="1:60" ht="16.5">
      <c r="A2" s="419" t="s">
        <v>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1"/>
      <c r="AB2" s="18"/>
      <c r="AC2" s="18"/>
      <c r="AD2" s="18"/>
      <c r="AE2" s="18"/>
      <c r="AF2" s="18"/>
      <c r="AG2" s="18"/>
      <c r="AH2" s="18"/>
      <c r="AI2" s="18"/>
      <c r="AJ2" s="18"/>
      <c r="AK2" s="137"/>
      <c r="AL2" s="137"/>
      <c r="AM2" s="137"/>
      <c r="AN2" s="137"/>
      <c r="AO2" s="137"/>
      <c r="AP2" s="137"/>
      <c r="AQ2" s="137"/>
    </row>
    <row r="3" spans="1:60" ht="17.25" thickBot="1">
      <c r="A3" s="422" t="s">
        <v>515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4"/>
      <c r="AB3" s="2"/>
      <c r="AC3" s="18"/>
      <c r="AD3" s="18"/>
      <c r="AE3" s="18"/>
      <c r="AF3" s="18"/>
      <c r="AG3" s="18"/>
      <c r="AH3" s="18"/>
      <c r="AI3" s="18"/>
      <c r="AJ3" s="18"/>
      <c r="AK3" s="137"/>
      <c r="AL3" s="137"/>
      <c r="AM3" s="137"/>
      <c r="AN3" s="137"/>
      <c r="AO3" s="137"/>
      <c r="AP3" s="137"/>
      <c r="AQ3" s="137"/>
    </row>
    <row r="4" spans="1:60" ht="17.25" thickBot="1">
      <c r="A4" s="301" t="s">
        <v>3</v>
      </c>
      <c r="B4" s="302"/>
      <c r="C4" s="303" t="s">
        <v>4</v>
      </c>
      <c r="D4" s="303" t="s">
        <v>5</v>
      </c>
      <c r="E4" s="304" t="s">
        <v>6</v>
      </c>
      <c r="F4" s="303" t="s">
        <v>7</v>
      </c>
      <c r="G4" s="303" t="s">
        <v>8</v>
      </c>
      <c r="H4" s="305" t="s">
        <v>9</v>
      </c>
      <c r="I4" s="303" t="s">
        <v>10</v>
      </c>
      <c r="J4" s="3" t="s">
        <v>11</v>
      </c>
      <c r="K4" s="4" t="s">
        <v>12</v>
      </c>
      <c r="L4" s="341" t="s">
        <v>501</v>
      </c>
      <c r="M4" s="4" t="s">
        <v>13</v>
      </c>
      <c r="N4" s="4" t="s">
        <v>12</v>
      </c>
      <c r="O4" s="341" t="s">
        <v>501</v>
      </c>
      <c r="P4" s="4" t="s">
        <v>14</v>
      </c>
      <c r="Q4" s="4" t="s">
        <v>12</v>
      </c>
      <c r="R4" s="341" t="s">
        <v>501</v>
      </c>
      <c r="S4" s="4" t="s">
        <v>16</v>
      </c>
      <c r="T4" s="4" t="s">
        <v>12</v>
      </c>
      <c r="U4" s="341" t="s">
        <v>501</v>
      </c>
      <c r="V4" s="4" t="s">
        <v>17</v>
      </c>
      <c r="W4" s="4" t="s">
        <v>12</v>
      </c>
      <c r="X4" s="341" t="s">
        <v>501</v>
      </c>
      <c r="Y4" s="5" t="s">
        <v>18</v>
      </c>
      <c r="Z4" s="5" t="s">
        <v>19</v>
      </c>
      <c r="AA4" s="6" t="s">
        <v>12</v>
      </c>
      <c r="AB4" s="7"/>
      <c r="AC4" s="18"/>
      <c r="AD4" s="18"/>
      <c r="AE4" s="18"/>
      <c r="AF4" s="18"/>
      <c r="AG4" s="18"/>
      <c r="AH4" s="18"/>
      <c r="AI4" s="18"/>
      <c r="AJ4" s="18"/>
      <c r="AK4" s="48"/>
      <c r="AL4" s="138" t="s">
        <v>20</v>
      </c>
      <c r="AM4" s="139" t="s">
        <v>21</v>
      </c>
      <c r="AN4" s="5" t="s">
        <v>22</v>
      </c>
      <c r="AO4" s="5" t="s">
        <v>13</v>
      </c>
      <c r="AP4" s="5" t="s">
        <v>23</v>
      </c>
      <c r="AQ4" s="5" t="s">
        <v>14</v>
      </c>
      <c r="AR4" s="5" t="s">
        <v>24</v>
      </c>
      <c r="AS4" s="5" t="s">
        <v>15</v>
      </c>
      <c r="AT4" s="5" t="s">
        <v>25</v>
      </c>
      <c r="AU4" s="139" t="s">
        <v>16</v>
      </c>
      <c r="AV4" s="140" t="s">
        <v>26</v>
      </c>
      <c r="AW4" s="5" t="s">
        <v>17</v>
      </c>
      <c r="AX4" s="5" t="s">
        <v>27</v>
      </c>
      <c r="AY4" s="139" t="s">
        <v>28</v>
      </c>
      <c r="AZ4" s="141" t="s">
        <v>29</v>
      </c>
    </row>
    <row r="5" spans="1:60" ht="16.5">
      <c r="A5" s="209" t="s">
        <v>216</v>
      </c>
      <c r="B5" s="210" t="s">
        <v>508</v>
      </c>
      <c r="C5" s="211">
        <v>5</v>
      </c>
      <c r="D5" s="26">
        <v>2</v>
      </c>
      <c r="E5" s="212">
        <v>1.8</v>
      </c>
      <c r="F5" s="213">
        <v>0</v>
      </c>
      <c r="G5" s="213">
        <v>0</v>
      </c>
      <c r="H5" s="214">
        <v>2.2000000000000002</v>
      </c>
      <c r="I5" s="349">
        <v>650</v>
      </c>
      <c r="J5" s="396" t="s">
        <v>37</v>
      </c>
      <c r="K5" s="397"/>
      <c r="L5" s="342"/>
      <c r="M5" s="400" t="s">
        <v>388</v>
      </c>
      <c r="N5" s="397"/>
      <c r="O5" s="342"/>
      <c r="P5" s="425" t="s">
        <v>398</v>
      </c>
      <c r="Q5" s="397"/>
      <c r="R5" s="342"/>
      <c r="S5" s="215" t="s">
        <v>38</v>
      </c>
      <c r="T5" s="215"/>
      <c r="U5" s="342"/>
      <c r="V5" s="396" t="s">
        <v>246</v>
      </c>
      <c r="W5" s="397"/>
      <c r="X5" s="342"/>
      <c r="Y5" s="346" t="s">
        <v>30</v>
      </c>
      <c r="Z5" s="16"/>
      <c r="AA5" s="17"/>
      <c r="AB5" s="18" t="str">
        <f>A5</f>
        <v>O1</v>
      </c>
      <c r="AC5" s="18" t="str">
        <f>J5</f>
        <v>白米飯</v>
      </c>
      <c r="AD5" s="18" t="str">
        <f>M5</f>
        <v>京醬肉絲</v>
      </c>
      <c r="AE5" s="18" t="str">
        <f>P5</f>
        <v>蛋香季豆</v>
      </c>
      <c r="AF5" s="18" t="e">
        <f>#REF!</f>
        <v>#REF!</v>
      </c>
      <c r="AG5" s="18" t="str">
        <f>S5</f>
        <v>時蔬</v>
      </c>
      <c r="AH5" s="18" t="str">
        <f>V5</f>
        <v>針菇蔬湯</v>
      </c>
      <c r="AI5" s="18" t="str">
        <f>Y5</f>
        <v>點心</v>
      </c>
      <c r="AJ5" s="18">
        <f>Z5</f>
        <v>0</v>
      </c>
      <c r="AK5" s="18"/>
      <c r="AL5" s="18" t="str">
        <f>A5</f>
        <v>O1</v>
      </c>
      <c r="AM5" s="18" t="str">
        <f>J5</f>
        <v>白米飯</v>
      </c>
      <c r="AN5" s="18" t="str">
        <f>J6&amp;" "&amp;J7&amp;" "&amp;J8&amp;" "&amp;J9&amp;" "&amp;J10&amp;" "&amp;J11</f>
        <v xml:space="preserve">米     </v>
      </c>
      <c r="AO5" s="18" t="str">
        <f>M5</f>
        <v>京醬肉絲</v>
      </c>
      <c r="AP5" s="18" t="str">
        <f>M6&amp;" "&amp;M7&amp;" "&amp;M8&amp;" "&amp;M9&amp;" "&amp;M10&amp;" "&amp;M11</f>
        <v xml:space="preserve">豬後腿肉 刈薯 胡蘿蔔 甜麵醬  </v>
      </c>
      <c r="AQ5" s="18" t="str">
        <f>P5</f>
        <v>蛋香季豆</v>
      </c>
      <c r="AR5" s="18" t="str">
        <f>P6&amp;" "&amp;P7&amp;" "&amp;P8&amp;" "&amp;P9&amp;" "&amp;P10&amp;" "&amp;P11</f>
        <v xml:space="preserve">雞蛋 冷凍菜豆(莢) 胡蘿蔔 大蒜  </v>
      </c>
      <c r="AS5" s="19" t="e">
        <f>#REF!</f>
        <v>#REF!</v>
      </c>
      <c r="AT5" s="19" t="e">
        <f>#REF!&amp;" "&amp;#REF!&amp;" "&amp;#REF!&amp;" "&amp;#REF!&amp;" "&amp;#REF!&amp;" "&amp;#REF!</f>
        <v>#REF!</v>
      </c>
      <c r="AU5" s="19" t="str">
        <f>S5</f>
        <v>時蔬</v>
      </c>
      <c r="AV5" s="19" t="str">
        <f>S6&amp;" "&amp;S7&amp;" "&amp;S8&amp;" "&amp;S9&amp;" "&amp;S10&amp;" "&amp;S11</f>
        <v xml:space="preserve">時蔬 大蒜    </v>
      </c>
      <c r="AW5" s="19" t="str">
        <f>V5</f>
        <v>針菇蔬湯</v>
      </c>
      <c r="AX5" s="19" t="str">
        <f>V6&amp;" "&amp;V7&amp;" "&amp;V8&amp;" "&amp;V9&amp;" "&amp;V10&amp;" "&amp;V11</f>
        <v xml:space="preserve">金針菇 時蔬 薑 軟骨丁  </v>
      </c>
      <c r="AY5" s="19" t="str">
        <f>Y5</f>
        <v>點心</v>
      </c>
      <c r="AZ5" s="19">
        <f>Z5</f>
        <v>0</v>
      </c>
      <c r="BA5" s="357">
        <f>C5</f>
        <v>5</v>
      </c>
      <c r="BB5" s="357">
        <f t="shared" ref="BB5:BH5" si="0">D5</f>
        <v>2</v>
      </c>
      <c r="BC5" s="357">
        <f t="shared" si="0"/>
        <v>1.8</v>
      </c>
      <c r="BD5" s="357">
        <f t="shared" si="0"/>
        <v>0</v>
      </c>
      <c r="BE5" s="357">
        <f t="shared" si="0"/>
        <v>0</v>
      </c>
      <c r="BF5" s="357">
        <f t="shared" si="0"/>
        <v>2.2000000000000002</v>
      </c>
      <c r="BG5" s="357">
        <f t="shared" si="0"/>
        <v>650</v>
      </c>
      <c r="BH5" s="357" t="str">
        <f t="shared" si="0"/>
        <v>白米飯</v>
      </c>
    </row>
    <row r="6" spans="1:60" ht="16.5">
      <c r="A6" s="31"/>
      <c r="B6" s="210"/>
      <c r="C6" s="26"/>
      <c r="D6" s="26"/>
      <c r="E6" s="212"/>
      <c r="F6" s="26"/>
      <c r="G6" s="26"/>
      <c r="H6" s="214"/>
      <c r="I6" s="349"/>
      <c r="J6" s="216" t="s">
        <v>40</v>
      </c>
      <c r="K6" s="32">
        <v>10</v>
      </c>
      <c r="L6" s="343" t="str">
        <f>IF(K6,"公斤","")</f>
        <v>公斤</v>
      </c>
      <c r="M6" s="32" t="s">
        <v>65</v>
      </c>
      <c r="N6" s="32">
        <v>6</v>
      </c>
      <c r="O6" s="343" t="str">
        <f>IF(N6,"公斤","")</f>
        <v>公斤</v>
      </c>
      <c r="P6" s="32" t="s">
        <v>60</v>
      </c>
      <c r="Q6" s="32">
        <v>2</v>
      </c>
      <c r="R6" s="343" t="str">
        <f>IF(Q6,"公斤","")</f>
        <v>公斤</v>
      </c>
      <c r="S6" s="30" t="s">
        <v>38</v>
      </c>
      <c r="T6" s="30">
        <v>7</v>
      </c>
      <c r="U6" s="343" t="str">
        <f>IF(T6,"公斤","")</f>
        <v>公斤</v>
      </c>
      <c r="V6" s="32" t="s">
        <v>94</v>
      </c>
      <c r="W6" s="32">
        <v>0.5</v>
      </c>
      <c r="X6" s="343" t="str">
        <f>IF(W6,"公斤","")</f>
        <v>公斤</v>
      </c>
      <c r="Y6" s="347" t="s">
        <v>30</v>
      </c>
      <c r="Z6" s="21"/>
      <c r="AA6" s="17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 t="str">
        <f>A12</f>
        <v>O2</v>
      </c>
      <c r="AM6" s="18" t="str">
        <f>J12</f>
        <v>糙米飯</v>
      </c>
      <c r="AN6" s="18" t="str">
        <f>J13&amp;" "&amp;J14&amp;" "&amp;J15&amp;" "&amp;J16&amp;" "&amp;J17&amp;" "&amp;J18</f>
        <v xml:space="preserve">米 糙米    </v>
      </c>
      <c r="AO6" s="18" t="str">
        <f>M12</f>
        <v>香滷腿排</v>
      </c>
      <c r="AP6" s="18" t="str">
        <f>M13&amp;" "&amp;M14&amp;" "&amp;M15&amp;" "&amp;M16&amp;" "&amp;M17&amp;" "&amp;M18</f>
        <v xml:space="preserve">雞腿排 滷包 醬油   </v>
      </c>
      <c r="AQ6" s="18" t="str">
        <f>P12</f>
        <v>白菜滷</v>
      </c>
      <c r="AR6" s="18" t="str">
        <f>P13&amp;" "&amp;P14&amp;" "&amp;P15&amp;" "&amp;P16&amp;" "&amp;P17&amp;" "&amp;P18</f>
        <v>大蒜 結球白菜 脆筍絲 乾香菇 胡蘿蔔 鮮蝦仁</v>
      </c>
      <c r="AS6" s="19" t="e">
        <f>#REF!</f>
        <v>#REF!</v>
      </c>
      <c r="AT6" s="19" t="e">
        <f>#REF!&amp;" "&amp;#REF!&amp;" "&amp;#REF!&amp;" "&amp;#REF!&amp;" "&amp;#REF!&amp;" "&amp;#REF!</f>
        <v>#REF!</v>
      </c>
      <c r="AU6" s="19" t="str">
        <f>S12</f>
        <v>時蔬</v>
      </c>
      <c r="AV6" s="19" t="str">
        <f>S13&amp;" "&amp;S14&amp;" "&amp;S15&amp;" "&amp;S16&amp;" "&amp;S17&amp;" "&amp;S18</f>
        <v xml:space="preserve">時蔬 大蒜    </v>
      </c>
      <c r="AW6" s="19" t="str">
        <f>V12</f>
        <v>味噌湯</v>
      </c>
      <c r="AX6" s="19" t="str">
        <f>V13&amp;" "&amp;V14&amp;" "&amp;V15&amp;" "&amp;V16&amp;" "&amp;V17&amp;" "&amp;V18</f>
        <v xml:space="preserve">乾裙帶菜 味噌 薑 柴魚片  </v>
      </c>
      <c r="AY6" s="19" t="str">
        <f>Y12</f>
        <v>點心</v>
      </c>
      <c r="AZ6" s="19">
        <f>Z12</f>
        <v>0</v>
      </c>
      <c r="BA6" s="357">
        <f>C12</f>
        <v>5</v>
      </c>
      <c r="BB6" s="357">
        <f t="shared" ref="BB6:BH6" si="1">D12</f>
        <v>2</v>
      </c>
      <c r="BC6" s="357">
        <f t="shared" si="1"/>
        <v>1.8</v>
      </c>
      <c r="BD6" s="357">
        <f t="shared" si="1"/>
        <v>0</v>
      </c>
      <c r="BE6" s="357">
        <f t="shared" si="1"/>
        <v>0</v>
      </c>
      <c r="BF6" s="357">
        <f t="shared" si="1"/>
        <v>2.2999999999999998</v>
      </c>
      <c r="BG6" s="357">
        <f t="shared" si="1"/>
        <v>657.5</v>
      </c>
      <c r="BH6" s="357" t="str">
        <f t="shared" si="1"/>
        <v>糙米飯</v>
      </c>
    </row>
    <row r="7" spans="1:60" ht="16.5">
      <c r="A7" s="31"/>
      <c r="B7" s="210"/>
      <c r="C7" s="211"/>
      <c r="D7" s="26"/>
      <c r="E7" s="212"/>
      <c r="F7" s="26"/>
      <c r="G7" s="26"/>
      <c r="H7" s="217"/>
      <c r="I7" s="349"/>
      <c r="J7" s="216"/>
      <c r="K7" s="32"/>
      <c r="L7" s="343" t="str">
        <f>IF(K7,"公斤","")</f>
        <v/>
      </c>
      <c r="M7" s="311" t="s">
        <v>397</v>
      </c>
      <c r="N7" s="32">
        <v>2.5</v>
      </c>
      <c r="O7" s="343" t="str">
        <f>IF(N7,"公斤","")</f>
        <v>公斤</v>
      </c>
      <c r="P7" s="300" t="s">
        <v>193</v>
      </c>
      <c r="Q7" s="32">
        <v>4</v>
      </c>
      <c r="R7" s="343" t="str">
        <f>IF(Q7,"公斤","")</f>
        <v>公斤</v>
      </c>
      <c r="S7" s="32" t="s">
        <v>48</v>
      </c>
      <c r="T7" s="32">
        <v>0.05</v>
      </c>
      <c r="U7" s="343" t="str">
        <f>IF(T7,"公斤","")</f>
        <v>公斤</v>
      </c>
      <c r="V7" s="32" t="s">
        <v>38</v>
      </c>
      <c r="W7" s="32">
        <v>2.5</v>
      </c>
      <c r="X7" s="343" t="str">
        <f>IF(W7,"公斤","")</f>
        <v>公斤</v>
      </c>
      <c r="Y7" s="347"/>
      <c r="Z7" s="21"/>
      <c r="AA7" s="17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tr">
        <f>A19</f>
        <v>O3</v>
      </c>
      <c r="AM7" s="18" t="str">
        <f>J19</f>
        <v>刈包特餐</v>
      </c>
      <c r="AN7" s="18" t="str">
        <f>J20&amp;" "&amp;J21&amp;" "&amp;J22&amp;" "&amp;J23&amp;" "&amp;J24&amp;" "&amp;J25</f>
        <v xml:space="preserve">刈包     </v>
      </c>
      <c r="AO7" s="18" t="str">
        <f>M19</f>
        <v>香滷肉排</v>
      </c>
      <c r="AP7" s="18" t="str">
        <f>M20&amp;" "&amp;M21&amp;" "&amp;M22&amp;" "&amp;M23&amp;" "&amp;M24&amp;" "&amp;M25</f>
        <v xml:space="preserve">肉排 大蒜    </v>
      </c>
      <c r="AQ7" s="18" t="str">
        <f>P19</f>
        <v>刈包配料</v>
      </c>
      <c r="AR7" s="18" t="str">
        <f>P20&amp;" "&amp;P21&amp;" "&amp;P22&amp;" "&amp;P23&amp;" "&amp;P24&amp;" "&amp;P25</f>
        <v xml:space="preserve">豬後腿肉 洋蔥 胡蘿蔔   </v>
      </c>
      <c r="AS7" s="19" t="e">
        <f>#REF!</f>
        <v>#REF!</v>
      </c>
      <c r="AT7" s="19" t="e">
        <f>#REF!&amp;" "&amp;#REF!&amp;" "&amp;#REF!&amp;" "&amp;#REF!&amp;" "&amp;#REF!&amp;" "&amp;#REF!</f>
        <v>#REF!</v>
      </c>
      <c r="AU7" s="19" t="str">
        <f>S19</f>
        <v>時蔬</v>
      </c>
      <c r="AV7" s="19" t="str">
        <f>S20&amp;" "&amp;S21&amp;" "&amp;S22&amp;" "&amp;S23&amp;" "&amp;S24&amp;" "&amp;S25</f>
        <v xml:space="preserve">時蔬 大蒜    </v>
      </c>
      <c r="AW7" s="19" t="str">
        <f>V19</f>
        <v>魩仔魚粥</v>
      </c>
      <c r="AX7" s="19" t="str">
        <f>V20&amp;" "&amp;V21&amp;" "&amp;V22&amp;" "&amp;V23&amp;" "&amp;V24&amp;" "&amp;V25</f>
        <v>魩仔魚 糙米 芹菜 鯊魚 油蔥酥 時蔬</v>
      </c>
      <c r="AY7" s="19" t="str">
        <f>Y19</f>
        <v>點心</v>
      </c>
      <c r="AZ7" s="19">
        <f>Z19</f>
        <v>0</v>
      </c>
      <c r="BA7" s="357">
        <f>C19</f>
        <v>5</v>
      </c>
      <c r="BB7" s="357">
        <f t="shared" ref="BB7:BH7" si="2">D19</f>
        <v>1.9</v>
      </c>
      <c r="BC7" s="357">
        <f t="shared" si="2"/>
        <v>1.6</v>
      </c>
      <c r="BD7" s="357">
        <f t="shared" si="2"/>
        <v>0</v>
      </c>
      <c r="BE7" s="357">
        <f t="shared" si="2"/>
        <v>0</v>
      </c>
      <c r="BF7" s="357">
        <f t="shared" si="2"/>
        <v>2.2000000000000002</v>
      </c>
      <c r="BG7" s="357">
        <f t="shared" si="2"/>
        <v>640.5</v>
      </c>
      <c r="BH7" s="357" t="str">
        <f t="shared" si="2"/>
        <v>刈包特餐</v>
      </c>
    </row>
    <row r="8" spans="1:60" ht="16.5">
      <c r="A8" s="31"/>
      <c r="B8" s="210"/>
      <c r="C8" s="26"/>
      <c r="D8" s="26"/>
      <c r="E8" s="212"/>
      <c r="F8" s="26"/>
      <c r="G8" s="26"/>
      <c r="H8" s="214"/>
      <c r="I8" s="349"/>
      <c r="J8" s="216"/>
      <c r="K8" s="32"/>
      <c r="L8" s="343" t="str">
        <f t="shared" ref="L8:L11" si="3">IF(K8,"公斤","")</f>
        <v/>
      </c>
      <c r="M8" s="32" t="s">
        <v>51</v>
      </c>
      <c r="N8" s="32">
        <v>0.5</v>
      </c>
      <c r="O8" s="343" t="str">
        <f t="shared" ref="O8:O11" si="4">IF(N8,"公斤","")</f>
        <v>公斤</v>
      </c>
      <c r="P8" s="32" t="s">
        <v>51</v>
      </c>
      <c r="Q8" s="32">
        <v>0.5</v>
      </c>
      <c r="R8" s="343" t="str">
        <f t="shared" ref="R8:R11" si="5">IF(Q8,"公斤","")</f>
        <v>公斤</v>
      </c>
      <c r="S8" s="30"/>
      <c r="T8" s="30"/>
      <c r="U8" s="343" t="str">
        <f t="shared" ref="U8:U11" si="6">IF(T8,"公斤","")</f>
        <v/>
      </c>
      <c r="V8" s="32" t="s">
        <v>52</v>
      </c>
      <c r="W8" s="32">
        <v>0.05</v>
      </c>
      <c r="X8" s="343" t="str">
        <f t="shared" ref="X8:X11" si="7">IF(W8,"公斤","")</f>
        <v>公斤</v>
      </c>
      <c r="Y8" s="347"/>
      <c r="Z8" s="21"/>
      <c r="AA8" s="17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tr">
        <f>A26</f>
        <v>O4</v>
      </c>
      <c r="AM8" s="18" t="str">
        <f>J26</f>
        <v>糙米飯</v>
      </c>
      <c r="AN8" s="18" t="str">
        <f>J27&amp;" "&amp;J28&amp;" "&amp;J29&amp;" "&amp;J30&amp;" "&amp;J31&amp;" "&amp;J32</f>
        <v xml:space="preserve">米 糙米    </v>
      </c>
      <c r="AO8" s="18" t="str">
        <f>M26</f>
        <v>豆瓣雞丁</v>
      </c>
      <c r="AP8" s="18" t="str">
        <f>M27&amp;" "&amp;M28&amp;" "&amp;M29&amp;" "&amp;M30&amp;" "&amp;M31&amp;" "&amp;M32</f>
        <v xml:space="preserve">肉雞 刈薯 胡蘿蔔 大蒜 豆瓣醬 </v>
      </c>
      <c r="AQ8" s="18" t="str">
        <f>P26</f>
        <v>螞蟻上樹</v>
      </c>
      <c r="AR8" s="18" t="str">
        <f>P27&amp;" "&amp;P28&amp;" "&amp;P29&amp;" "&amp;P30&amp;" "&amp;P31&amp;" "&amp;P32</f>
        <v>豬絞肉 冬粉 時蔬 乾木耳 大蒜 胡蘿蔔</v>
      </c>
      <c r="AS8" s="19" t="e">
        <f>#REF!</f>
        <v>#REF!</v>
      </c>
      <c r="AT8" s="19" t="e">
        <f>#REF!&amp;" "&amp;#REF!&amp;" "&amp;#REF!&amp;" "&amp;#REF!&amp;" "&amp;#REF!&amp;" "&amp;#REF!</f>
        <v>#REF!</v>
      </c>
      <c r="AU8" s="19" t="str">
        <f>S26</f>
        <v>時蔬</v>
      </c>
      <c r="AV8" s="19" t="str">
        <f>S27&amp;" "&amp;S28&amp;" "&amp;S29&amp;" "&amp;S30&amp;" "&amp;S31&amp;" "&amp;S32</f>
        <v xml:space="preserve">時蔬 大蒜    </v>
      </c>
      <c r="AW8" s="19" t="str">
        <f>V26</f>
        <v>黑糖粉圓</v>
      </c>
      <c r="AX8" s="19" t="str">
        <f>V27&amp;" "&amp;V28&amp;" "&amp;V29&amp;" "&amp;V30&amp;" "&amp;V31&amp;" "&amp;V32</f>
        <v xml:space="preserve">粉圓 黑糖    </v>
      </c>
      <c r="AY8" s="19" t="str">
        <f>Y26</f>
        <v>點心</v>
      </c>
      <c r="AZ8" s="19">
        <f>Z26</f>
        <v>0</v>
      </c>
      <c r="BA8" s="357">
        <f>C26</f>
        <v>6.7</v>
      </c>
      <c r="BB8" s="357">
        <f t="shared" ref="BB8:BH8" si="8">D26</f>
        <v>2</v>
      </c>
      <c r="BC8" s="357">
        <f t="shared" si="8"/>
        <v>1.5</v>
      </c>
      <c r="BD8" s="357">
        <f t="shared" si="8"/>
        <v>0</v>
      </c>
      <c r="BE8" s="357">
        <f t="shared" si="8"/>
        <v>0</v>
      </c>
      <c r="BF8" s="357">
        <f t="shared" si="8"/>
        <v>2.5</v>
      </c>
      <c r="BG8" s="357">
        <f t="shared" si="8"/>
        <v>784</v>
      </c>
      <c r="BH8" s="357" t="str">
        <f t="shared" si="8"/>
        <v>糙米飯</v>
      </c>
    </row>
    <row r="9" spans="1:60" ht="16.5">
      <c r="A9" s="31"/>
      <c r="B9" s="210"/>
      <c r="C9" s="26"/>
      <c r="D9" s="26"/>
      <c r="E9" s="212"/>
      <c r="F9" s="26"/>
      <c r="G9" s="26"/>
      <c r="H9" s="214"/>
      <c r="I9" s="349"/>
      <c r="J9" s="216"/>
      <c r="K9" s="32"/>
      <c r="L9" s="343" t="str">
        <f t="shared" si="3"/>
        <v/>
      </c>
      <c r="M9" s="300" t="s">
        <v>389</v>
      </c>
      <c r="N9" s="32"/>
      <c r="O9" s="343" t="str">
        <f t="shared" si="4"/>
        <v/>
      </c>
      <c r="P9" s="32" t="s">
        <v>48</v>
      </c>
      <c r="Q9" s="32">
        <v>0.05</v>
      </c>
      <c r="R9" s="343" t="str">
        <f t="shared" si="5"/>
        <v>公斤</v>
      </c>
      <c r="S9" s="30"/>
      <c r="T9" s="30"/>
      <c r="U9" s="343" t="str">
        <f t="shared" si="6"/>
        <v/>
      </c>
      <c r="V9" s="328" t="s">
        <v>500</v>
      </c>
      <c r="W9" s="324">
        <v>2</v>
      </c>
      <c r="X9" s="343" t="str">
        <f t="shared" si="7"/>
        <v>公斤</v>
      </c>
      <c r="Y9" s="347"/>
      <c r="Z9" s="21"/>
      <c r="AA9" s="17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tr">
        <f>A33</f>
        <v>O5</v>
      </c>
      <c r="AM9" s="18" t="str">
        <f>J33</f>
        <v>芝麻飯</v>
      </c>
      <c r="AN9" s="18" t="str">
        <f>J34&amp;" "&amp;J35&amp;" "&amp;J36&amp;" "&amp;J37&amp;" "&amp;J38&amp;" "&amp;J39</f>
        <v xml:space="preserve">米 芝麻(熟)    </v>
      </c>
      <c r="AO9" s="18" t="str">
        <f>M33</f>
        <v>家常絞肉</v>
      </c>
      <c r="AP9" s="18" t="str">
        <f>M34&amp;" "&amp;M35&amp;" "&amp;M36&amp;" "&amp;M37&amp;" "&amp;M38&amp;" "&amp;M39</f>
        <v xml:space="preserve">絞肉 馬鈴薯 胡蘿蔔 大蒜  </v>
      </c>
      <c r="AQ9" s="18" t="str">
        <f>P33</f>
        <v>茄汁豆腐</v>
      </c>
      <c r="AR9" s="18" t="str">
        <f>P34&amp;" "&amp;P35&amp;" "&amp;P36&amp;" "&amp;P37&amp;" "&amp;P38&amp;" "&amp;P39</f>
        <v xml:space="preserve">豆腐 洋蔥 番茄糊 蕃茄醬  </v>
      </c>
      <c r="AS9" s="19" t="e">
        <f>#REF!</f>
        <v>#REF!</v>
      </c>
      <c r="AT9" s="19" t="e">
        <f>#REF!&amp;" "&amp;#REF!&amp;" "&amp;#REF!&amp;" "&amp;#REF!&amp;" "&amp;#REF!&amp;" "&amp;#REF!</f>
        <v>#REF!</v>
      </c>
      <c r="AU9" s="19" t="str">
        <f>S33</f>
        <v>時蔬</v>
      </c>
      <c r="AV9" s="19" t="str">
        <f>S34&amp;" "&amp;S35&amp;" "&amp;S36&amp;" "&amp;S37&amp;" "&amp;S38&amp;" "&amp;S39</f>
        <v xml:space="preserve">時蔬 大蒜    </v>
      </c>
      <c r="AW9" s="19" t="str">
        <f>V33</f>
        <v>時瓜湯</v>
      </c>
      <c r="AX9" s="19" t="str">
        <f>V34&amp;" "&amp;V35&amp;" "&amp;V36&amp;" "&amp;V37&amp;" "&amp;V38&amp;" "&amp;V39</f>
        <v xml:space="preserve">時瓜 薑 大骨   </v>
      </c>
      <c r="AY9" s="19" t="str">
        <f>Y33</f>
        <v>點心</v>
      </c>
      <c r="AZ9" s="19">
        <f>Z33</f>
        <v>0</v>
      </c>
      <c r="BA9" s="357">
        <f>C33</f>
        <v>5.3</v>
      </c>
      <c r="BB9" s="357">
        <f t="shared" ref="BB9:BH9" si="9">D33</f>
        <v>2.1</v>
      </c>
      <c r="BC9" s="357">
        <f t="shared" si="9"/>
        <v>1.6</v>
      </c>
      <c r="BD9" s="357">
        <f t="shared" si="9"/>
        <v>0</v>
      </c>
      <c r="BE9" s="357">
        <f t="shared" si="9"/>
        <v>0</v>
      </c>
      <c r="BF9" s="357">
        <f t="shared" si="9"/>
        <v>2.6</v>
      </c>
      <c r="BG9" s="357">
        <f t="shared" si="9"/>
        <v>700.5</v>
      </c>
      <c r="BH9" s="357" t="str">
        <f t="shared" si="9"/>
        <v>芝麻飯</v>
      </c>
    </row>
    <row r="10" spans="1:60" ht="16.5">
      <c r="A10" s="31"/>
      <c r="B10" s="210"/>
      <c r="C10" s="26"/>
      <c r="D10" s="26"/>
      <c r="E10" s="212"/>
      <c r="F10" s="26"/>
      <c r="G10" s="26"/>
      <c r="H10" s="214"/>
      <c r="I10" s="349"/>
      <c r="J10" s="216"/>
      <c r="K10" s="32"/>
      <c r="L10" s="343" t="str">
        <f t="shared" si="3"/>
        <v/>
      </c>
      <c r="M10" s="32"/>
      <c r="N10" s="32"/>
      <c r="O10" s="343" t="str">
        <f t="shared" si="4"/>
        <v/>
      </c>
      <c r="P10" s="32"/>
      <c r="Q10" s="32"/>
      <c r="R10" s="343" t="str">
        <f t="shared" si="5"/>
        <v/>
      </c>
      <c r="S10" s="30"/>
      <c r="T10" s="30"/>
      <c r="U10" s="343" t="str">
        <f t="shared" si="6"/>
        <v/>
      </c>
      <c r="V10" s="32"/>
      <c r="W10" s="32"/>
      <c r="X10" s="343" t="str">
        <f t="shared" si="7"/>
        <v/>
      </c>
      <c r="Y10" s="347"/>
      <c r="Z10" s="21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tr">
        <f>A40</f>
        <v>P1</v>
      </c>
      <c r="AM10" s="18" t="str">
        <f>J40</f>
        <v>白米飯</v>
      </c>
      <c r="AN10" s="18" t="str">
        <f>J41&amp;" "&amp;J42&amp;" "&amp;J43&amp;" "&amp;J44&amp;" "&amp;J45&amp;" "&amp;J46</f>
        <v xml:space="preserve">米     </v>
      </c>
      <c r="AO10" s="18" t="str">
        <f>M40</f>
        <v>金黃魚排</v>
      </c>
      <c r="AP10" s="18" t="str">
        <f>M41&amp;" "&amp;M42&amp;" "&amp;M44&amp;" "&amp;M43&amp;" "&amp;M45&amp;" "&amp;M46</f>
        <v xml:space="preserve">魚排     </v>
      </c>
      <c r="AQ10" s="18" t="str">
        <f>P40</f>
        <v>開陽白菜</v>
      </c>
      <c r="AR10" s="18" t="str">
        <f>P41&amp;" "&amp;P42&amp;" "&amp;P43&amp;" "&amp;P44&amp;" "&amp;P45&amp;" "&amp;P46</f>
        <v xml:space="preserve">結球白菜 胡蘿蔔 豬後腿肉 蝦米 大蒜 </v>
      </c>
      <c r="AS10" s="19" t="e">
        <f>#REF!</f>
        <v>#REF!</v>
      </c>
      <c r="AT10" s="19" t="e">
        <f>#REF!&amp;" "&amp;#REF!&amp;" "&amp;#REF!&amp;" "&amp;#REF!&amp;" "&amp;#REF!&amp;" "&amp;#REF!</f>
        <v>#REF!</v>
      </c>
      <c r="AU10" s="19" t="str">
        <f>S40</f>
        <v>時蔬</v>
      </c>
      <c r="AV10" s="19" t="str">
        <f>S41&amp;" "&amp;S42&amp;" "&amp;S43&amp;" "&amp;S44&amp;" "&amp;S45&amp;" "&amp;S46</f>
        <v xml:space="preserve">時蔬 大蒜    </v>
      </c>
      <c r="AW10" s="19" t="str">
        <f>V40</f>
        <v>時蔬湯</v>
      </c>
      <c r="AX10" s="19" t="str">
        <f>V41&amp;" "&amp;V42&amp;" "&amp;V43&amp;" "&amp;V44&amp;" "&amp;V45&amp;" "&amp;V46</f>
        <v xml:space="preserve">時蔬 紅蘿蔔 薑 大骨  </v>
      </c>
      <c r="AY10" s="19" t="str">
        <f>Y40</f>
        <v>點心</v>
      </c>
      <c r="AZ10" s="19">
        <f>Z40</f>
        <v>0</v>
      </c>
      <c r="BA10" s="357">
        <f>C40</f>
        <v>5</v>
      </c>
      <c r="BB10" s="357">
        <f t="shared" ref="BB10:BH10" si="10">D40</f>
        <v>1.9</v>
      </c>
      <c r="BC10" s="357">
        <f t="shared" si="10"/>
        <v>1.7</v>
      </c>
      <c r="BD10" s="357">
        <f t="shared" si="10"/>
        <v>0</v>
      </c>
      <c r="BE10" s="357">
        <f t="shared" si="10"/>
        <v>0</v>
      </c>
      <c r="BF10" s="357">
        <f t="shared" si="10"/>
        <v>2.2000000000000002</v>
      </c>
      <c r="BG10" s="357">
        <f t="shared" si="10"/>
        <v>643</v>
      </c>
      <c r="BH10" s="357" t="str">
        <f t="shared" si="10"/>
        <v>白米飯</v>
      </c>
    </row>
    <row r="11" spans="1:60" ht="17.25" thickBot="1">
      <c r="A11" s="34"/>
      <c r="B11" s="210"/>
      <c r="C11" s="26"/>
      <c r="D11" s="26"/>
      <c r="E11" s="212"/>
      <c r="F11" s="35"/>
      <c r="G11" s="35"/>
      <c r="H11" s="214"/>
      <c r="I11" s="349"/>
      <c r="J11" s="219"/>
      <c r="K11" s="36"/>
      <c r="L11" s="343" t="str">
        <f t="shared" si="3"/>
        <v/>
      </c>
      <c r="M11" s="36"/>
      <c r="N11" s="36"/>
      <c r="O11" s="343" t="str">
        <f t="shared" si="4"/>
        <v/>
      </c>
      <c r="P11" s="36"/>
      <c r="Q11" s="36"/>
      <c r="R11" s="343" t="str">
        <f t="shared" si="5"/>
        <v/>
      </c>
      <c r="S11" s="220"/>
      <c r="T11" s="220"/>
      <c r="U11" s="343" t="str">
        <f t="shared" si="6"/>
        <v/>
      </c>
      <c r="V11" s="36"/>
      <c r="W11" s="36"/>
      <c r="X11" s="343" t="str">
        <f t="shared" si="7"/>
        <v/>
      </c>
      <c r="Y11" s="348"/>
      <c r="Z11" s="25"/>
      <c r="AA11" s="17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tr">
        <f>A47</f>
        <v>P2</v>
      </c>
      <c r="AM11" s="18" t="str">
        <f>J47</f>
        <v>糙米飯</v>
      </c>
      <c r="AN11" s="18" t="str">
        <f>J48&amp;" "&amp;J49&amp;" "&amp;J50&amp;" "&amp;J51&amp;" "&amp;J52&amp;" "&amp;J53</f>
        <v xml:space="preserve">米 糙米    </v>
      </c>
      <c r="AO11" s="18" t="str">
        <f>M47</f>
        <v>泡菜燒肉</v>
      </c>
      <c r="AP11" s="18" t="str">
        <f>M48&amp;" "&amp;M49&amp;" "&amp;M50&amp;" "&amp;M51&amp;" "&amp;M52&amp;" "&amp;M53</f>
        <v xml:space="preserve">豬後腿肉 韓式泡菜 結球白菜 大蒜  </v>
      </c>
      <c r="AQ11" s="18" t="str">
        <f>P47</f>
        <v>炒年糕</v>
      </c>
      <c r="AR11" s="18" t="str">
        <f>P48&amp;" "&amp;P49&amp;" "&amp;P50&amp;" "&amp;P51&amp;" "&amp;P52&amp;" "&amp;P53</f>
        <v xml:space="preserve">年糕 洋蔥 豬後腿肉 胡蘿蔔 大蒜 </v>
      </c>
      <c r="AS11" s="19" t="e">
        <f>#REF!</f>
        <v>#REF!</v>
      </c>
      <c r="AT11" s="19" t="e">
        <f>#REF!&amp;" "&amp;#REF!&amp;" "&amp;#REF!&amp;" "&amp;#REF!&amp;" "&amp;#REF!&amp;" "&amp;#REF!</f>
        <v>#REF!</v>
      </c>
      <c r="AU11" s="19" t="str">
        <f>S47</f>
        <v>時蔬</v>
      </c>
      <c r="AV11" s="19" t="str">
        <f>S48&amp;" "&amp;S49&amp;" "&amp;S50&amp;" "&amp;S51&amp;" "&amp;S52&amp;" "&amp;S53</f>
        <v xml:space="preserve">時蔬 大蒜    </v>
      </c>
      <c r="AW11" s="19" t="str">
        <f>V47</f>
        <v>金針湯</v>
      </c>
      <c r="AX11" s="19" t="str">
        <f>V48&amp;" "&amp;V49&amp;" "&amp;V50&amp;" "&amp;V51&amp;" "&amp;V52&amp;" "&amp;V53</f>
        <v xml:space="preserve">金針菜乾 榨菜 薑 大骨  </v>
      </c>
      <c r="AY11" s="19" t="str">
        <f>Y47</f>
        <v>點心</v>
      </c>
      <c r="AZ11" s="19">
        <f>Z47</f>
        <v>0</v>
      </c>
      <c r="BA11" s="357">
        <f>C47</f>
        <v>5</v>
      </c>
      <c r="BB11" s="357">
        <f t="shared" ref="BB11:BH11" si="11">D47</f>
        <v>2</v>
      </c>
      <c r="BC11" s="357">
        <f t="shared" si="11"/>
        <v>1.7</v>
      </c>
      <c r="BD11" s="357">
        <f t="shared" si="11"/>
        <v>0</v>
      </c>
      <c r="BE11" s="357">
        <f t="shared" si="11"/>
        <v>0</v>
      </c>
      <c r="BF11" s="357">
        <f t="shared" si="11"/>
        <v>2.2000000000000002</v>
      </c>
      <c r="BG11" s="357">
        <f t="shared" si="11"/>
        <v>647.5</v>
      </c>
      <c r="BH11" s="357" t="str">
        <f t="shared" si="11"/>
        <v>糙米飯</v>
      </c>
    </row>
    <row r="12" spans="1:60" ht="16.5">
      <c r="A12" s="209" t="s">
        <v>217</v>
      </c>
      <c r="B12" s="222" t="s">
        <v>508</v>
      </c>
      <c r="C12" s="223">
        <v>5</v>
      </c>
      <c r="D12" s="224">
        <v>2</v>
      </c>
      <c r="E12" s="225">
        <v>1.8</v>
      </c>
      <c r="F12" s="213">
        <v>0</v>
      </c>
      <c r="G12" s="213">
        <v>0</v>
      </c>
      <c r="H12" s="226">
        <v>2.2999999999999998</v>
      </c>
      <c r="I12" s="349">
        <v>657.5</v>
      </c>
      <c r="J12" s="396" t="s">
        <v>57</v>
      </c>
      <c r="K12" s="397"/>
      <c r="L12" s="342"/>
      <c r="M12" s="426" t="s">
        <v>58</v>
      </c>
      <c r="N12" s="414"/>
      <c r="O12" s="342"/>
      <c r="P12" s="415" t="s">
        <v>404</v>
      </c>
      <c r="Q12" s="397"/>
      <c r="R12" s="342"/>
      <c r="S12" s="215" t="s">
        <v>38</v>
      </c>
      <c r="T12" s="215"/>
      <c r="U12" s="342"/>
      <c r="V12" s="396" t="s">
        <v>39</v>
      </c>
      <c r="W12" s="397"/>
      <c r="X12" s="342"/>
      <c r="Y12" s="346" t="s">
        <v>30</v>
      </c>
      <c r="Z12" s="29"/>
      <c r="AA12" s="30"/>
      <c r="AB12" s="18" t="str">
        <f>A12</f>
        <v>O2</v>
      </c>
      <c r="AC12" s="18" t="str">
        <f>J12</f>
        <v>糙米飯</v>
      </c>
      <c r="AD12" s="18" t="str">
        <f>M12</f>
        <v>香滷腿排</v>
      </c>
      <c r="AE12" s="18" t="str">
        <f>P12</f>
        <v>白菜滷</v>
      </c>
      <c r="AF12" s="18" t="e">
        <f>#REF!</f>
        <v>#REF!</v>
      </c>
      <c r="AG12" s="18" t="str">
        <f>S12</f>
        <v>時蔬</v>
      </c>
      <c r="AH12" s="18" t="str">
        <f>V12</f>
        <v>味噌湯</v>
      </c>
      <c r="AI12" s="18" t="str">
        <f>Y12</f>
        <v>點心</v>
      </c>
      <c r="AJ12" s="18">
        <f>Z12</f>
        <v>0</v>
      </c>
      <c r="AK12" s="18"/>
      <c r="AL12" s="18" t="str">
        <f>A54</f>
        <v>P3</v>
      </c>
      <c r="AM12" s="18" t="str">
        <f>J54</f>
        <v>拌麵特餐</v>
      </c>
      <c r="AN12" s="18" t="str">
        <f>J55&amp;" "&amp;J56&amp;" "&amp;J57&amp;" "&amp;J58&amp;" "&amp;J59&amp;" "&amp;J60</f>
        <v xml:space="preserve">麵條     </v>
      </c>
      <c r="AO12" s="18" t="str">
        <f>M54</f>
        <v>香菇絞肉</v>
      </c>
      <c r="AP12" s="18" t="str">
        <f>M55&amp;" "&amp;M56&amp;" "&amp;M57&amp;" "&amp;M58&amp;" "&amp;M59&amp;" "&amp;M60</f>
        <v xml:space="preserve">豬絞肉 冬瓜 乾香菇 大蒜  </v>
      </c>
      <c r="AQ12" s="18" t="str">
        <f>P54</f>
        <v>拌麵配料</v>
      </c>
      <c r="AR12" s="18" t="str">
        <f>P55&amp;" "&amp;P56&amp;" "&amp;P57&amp;" "&amp;P58&amp;" "&amp;P59&amp;" "&amp;P60</f>
        <v xml:space="preserve">甘藍 胡蘿蔔 大蒜 豬後腿肉 紅蔥頭 </v>
      </c>
      <c r="AS12" s="19" t="e">
        <f>#REF!</f>
        <v>#REF!</v>
      </c>
      <c r="AT12" s="19" t="e">
        <f>#REF!&amp;" "&amp;#REF!&amp;" "&amp;#REF!&amp;" "&amp;#REF!&amp;" "&amp;#REF!&amp;" "&amp;#REF!</f>
        <v>#REF!</v>
      </c>
      <c r="AU12" s="19" t="str">
        <f>S54</f>
        <v>時蔬</v>
      </c>
      <c r="AV12" s="19" t="str">
        <f>S55&amp;" "&amp;S56&amp;" "&amp;S57&amp;" "&amp;S58&amp;" "&amp;S59&amp;" "&amp;S60</f>
        <v xml:space="preserve">時蔬 大蒜    </v>
      </c>
      <c r="AW12" s="19" t="str">
        <f>V54</f>
        <v>肉羹湯</v>
      </c>
      <c r="AX12" s="19" t="str">
        <f>V55&amp;" "&amp;V56&amp;" "&amp;V57&amp;" "&amp;V58&amp;" "&amp;V59&amp;" "&amp;V60</f>
        <v xml:space="preserve">雞蛋 脆筍 時蔬 肉羹 乾木耳 </v>
      </c>
      <c r="AY12" s="19" t="str">
        <f>Y54</f>
        <v>點心</v>
      </c>
      <c r="AZ12" s="19">
        <f>Z54</f>
        <v>0</v>
      </c>
      <c r="BA12" s="357">
        <f>C54</f>
        <v>5</v>
      </c>
      <c r="BB12" s="357">
        <f t="shared" ref="BB12:BH12" si="12">D54</f>
        <v>2.2000000000000002</v>
      </c>
      <c r="BC12" s="357">
        <f t="shared" si="12"/>
        <v>1.9</v>
      </c>
      <c r="BD12" s="357">
        <f t="shared" si="12"/>
        <v>0</v>
      </c>
      <c r="BE12" s="357">
        <f t="shared" si="12"/>
        <v>0</v>
      </c>
      <c r="BF12" s="357">
        <f t="shared" si="12"/>
        <v>2.5</v>
      </c>
      <c r="BG12" s="357">
        <f t="shared" si="12"/>
        <v>684</v>
      </c>
      <c r="BH12" s="357" t="str">
        <f t="shared" si="12"/>
        <v>拌麵特餐</v>
      </c>
    </row>
    <row r="13" spans="1:60" ht="16.5">
      <c r="A13" s="31"/>
      <c r="B13" s="210"/>
      <c r="C13" s="26"/>
      <c r="D13" s="26"/>
      <c r="E13" s="212"/>
      <c r="F13" s="26"/>
      <c r="G13" s="26"/>
      <c r="H13" s="214"/>
      <c r="I13" s="349"/>
      <c r="J13" s="216" t="s">
        <v>40</v>
      </c>
      <c r="K13" s="32">
        <v>7</v>
      </c>
      <c r="L13" s="343" t="str">
        <f t="shared" ref="L13:L53" si="13">IF(K13,"公斤","")</f>
        <v>公斤</v>
      </c>
      <c r="M13" s="227" t="s">
        <v>59</v>
      </c>
      <c r="N13" s="227">
        <v>9</v>
      </c>
      <c r="O13" s="343" t="str">
        <f t="shared" ref="O13:O53" si="14">IF(N13,"公斤","")</f>
        <v>公斤</v>
      </c>
      <c r="P13" s="32" t="s">
        <v>48</v>
      </c>
      <c r="Q13" s="32">
        <v>0.05</v>
      </c>
      <c r="R13" s="343" t="str">
        <f t="shared" ref="R13:R53" si="15">IF(Q13,"公斤","")</f>
        <v>公斤</v>
      </c>
      <c r="S13" s="30" t="s">
        <v>38</v>
      </c>
      <c r="T13" s="30">
        <v>7</v>
      </c>
      <c r="U13" s="343" t="str">
        <f t="shared" ref="U13:U53" si="16">IF(T13,"公斤","")</f>
        <v>公斤</v>
      </c>
      <c r="V13" s="32" t="s">
        <v>44</v>
      </c>
      <c r="W13" s="32">
        <v>0.4</v>
      </c>
      <c r="X13" s="343" t="str">
        <f t="shared" ref="X13:X53" si="17">IF(W13,"公斤","")</f>
        <v>公斤</v>
      </c>
      <c r="Y13" s="347" t="s">
        <v>30</v>
      </c>
      <c r="Z13" s="30"/>
      <c r="AA13" s="30">
        <v>19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tr">
        <f>A61</f>
        <v>P4</v>
      </c>
      <c r="AM13" s="18" t="str">
        <f>J61</f>
        <v>糙米飯</v>
      </c>
      <c r="AN13" s="18" t="str">
        <f>J62&amp;" "&amp;J63&amp;" "&amp;J64&amp;" "&amp;J65&amp;" "&amp;J66&amp;" "&amp;J67</f>
        <v xml:space="preserve">米 糙米    </v>
      </c>
      <c r="AO13" s="18" t="str">
        <f>M61</f>
        <v>筍干豬腳</v>
      </c>
      <c r="AP13" s="18" t="str">
        <f>M62&amp;" "&amp;M63&amp;" "&amp;M64&amp;" "&amp;M65&amp;" "&amp;M66&amp;" "&amp;M67</f>
        <v xml:space="preserve">豬後腿肉 豬後腳 麻竹筍干 胡蘿蔔 大蒜 </v>
      </c>
      <c r="AQ13" s="18" t="str">
        <f>P61</f>
        <v>鮮菇豆腐</v>
      </c>
      <c r="AR13" s="18" t="str">
        <f>P62&amp;" "&amp;P63&amp;" "&amp;P64&amp;" "&amp;P65&amp;" "&amp;P66&amp;" "&amp;P67</f>
        <v xml:space="preserve">豆腐 金針菇 乾香菇 大蒜 胡蘿蔔 </v>
      </c>
      <c r="AS13" s="19" t="e">
        <f>#REF!</f>
        <v>#REF!</v>
      </c>
      <c r="AT13" s="19" t="e">
        <f>#REF!&amp;" "&amp;#REF!&amp;" "&amp;#REF!&amp;" "&amp;#REF!&amp;" "&amp;#REF!&amp;" "&amp;#REF!</f>
        <v>#REF!</v>
      </c>
      <c r="AU13" s="19" t="str">
        <f>S61</f>
        <v>時蔬</v>
      </c>
      <c r="AV13" s="19" t="str">
        <f>S62&amp;" "&amp;S63&amp;" "&amp;S64&amp;" "&amp;S65&amp;" "&amp;S66&amp;" "&amp;S67</f>
        <v xml:space="preserve">時蔬 大蒜    </v>
      </c>
      <c r="AW13" s="19" t="str">
        <f>V61</f>
        <v>冬瓜銀耳湯</v>
      </c>
      <c r="AX13" s="19" t="str">
        <f>V62&amp;" "&amp;V63&amp;" "&amp;V64&amp;" "&amp;V65&amp;" "&amp;V66&amp;" "&amp;V67</f>
        <v xml:space="preserve">冬瓜糖磚 乾銀耳 紅砂糖   </v>
      </c>
      <c r="AY13" s="19" t="str">
        <f>Y61</f>
        <v>點心</v>
      </c>
      <c r="AZ13" s="19">
        <f>Z61</f>
        <v>0</v>
      </c>
      <c r="BA13" s="357">
        <f>C61</f>
        <v>5</v>
      </c>
      <c r="BB13" s="357">
        <f t="shared" ref="BB13:BH13" si="18">D61</f>
        <v>2.2999999999999998</v>
      </c>
      <c r="BC13" s="357">
        <f t="shared" si="18"/>
        <v>1.9</v>
      </c>
      <c r="BD13" s="357">
        <f t="shared" si="18"/>
        <v>0</v>
      </c>
      <c r="BE13" s="357">
        <f t="shared" si="18"/>
        <v>0</v>
      </c>
      <c r="BF13" s="357">
        <f t="shared" si="18"/>
        <v>2.6</v>
      </c>
      <c r="BG13" s="357">
        <f t="shared" si="18"/>
        <v>696</v>
      </c>
      <c r="BH13" s="357" t="str">
        <f t="shared" si="18"/>
        <v>糙米飯</v>
      </c>
    </row>
    <row r="14" spans="1:60" ht="16.5">
      <c r="A14" s="31"/>
      <c r="B14" s="210"/>
      <c r="C14" s="211"/>
      <c r="D14" s="26"/>
      <c r="E14" s="212"/>
      <c r="F14" s="26"/>
      <c r="G14" s="26"/>
      <c r="H14" s="217"/>
      <c r="I14" s="349"/>
      <c r="J14" s="216" t="s">
        <v>62</v>
      </c>
      <c r="K14" s="32">
        <v>3</v>
      </c>
      <c r="L14" s="343" t="str">
        <f t="shared" si="13"/>
        <v>公斤</v>
      </c>
      <c r="M14" s="227" t="s">
        <v>63</v>
      </c>
      <c r="N14" s="228"/>
      <c r="O14" s="343" t="str">
        <f t="shared" si="14"/>
        <v/>
      </c>
      <c r="P14" s="32" t="s">
        <v>67</v>
      </c>
      <c r="Q14" s="32">
        <v>6.5</v>
      </c>
      <c r="R14" s="343" t="str">
        <f t="shared" si="15"/>
        <v>公斤</v>
      </c>
      <c r="S14" s="32" t="s">
        <v>48</v>
      </c>
      <c r="T14" s="32">
        <v>0.05</v>
      </c>
      <c r="U14" s="343" t="str">
        <f t="shared" si="16"/>
        <v>公斤</v>
      </c>
      <c r="V14" s="32" t="s">
        <v>49</v>
      </c>
      <c r="W14" s="32">
        <v>1</v>
      </c>
      <c r="X14" s="343" t="str">
        <f t="shared" si="17"/>
        <v>公斤</v>
      </c>
      <c r="Y14" s="347"/>
      <c r="Z14" s="30"/>
      <c r="AA14" s="30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tr">
        <f>A68</f>
        <v>P5</v>
      </c>
      <c r="AM14" s="18" t="str">
        <f>J68</f>
        <v>燕麥飯</v>
      </c>
      <c r="AN14" s="18" t="str">
        <f>J69&amp;" "&amp;J70&amp;" "&amp;J71&amp;" "&amp;J72&amp;" "&amp;J73&amp;" "&amp;J74</f>
        <v xml:space="preserve">米 燕麥    </v>
      </c>
      <c r="AO14" s="18" t="str">
        <f>M68</f>
        <v>三杯雞</v>
      </c>
      <c r="AP14" s="18" t="str">
        <f>M69&amp;" "&amp;M70&amp;" "&amp;M71&amp;" "&amp;M72&amp;" "&amp;M73&amp;" "&amp;M74</f>
        <v xml:space="preserve">肉雞 洋蔥 胡蘿蔔 九層塔 大蒜 </v>
      </c>
      <c r="AQ14" s="18" t="str">
        <f>P68</f>
        <v>啵啵玉米</v>
      </c>
      <c r="AR14" s="18" t="str">
        <f>P69&amp;" "&amp;P70&amp;" "&amp;P71&amp;" "&amp;P72&amp;" "&amp;P73&amp;" "&amp;P74</f>
        <v xml:space="preserve">冷凍玉米粒 冷凍毛豆仁 胡蘿蔔 培根 大蒜 </v>
      </c>
      <c r="AS14" s="19" t="e">
        <f>#REF!</f>
        <v>#REF!</v>
      </c>
      <c r="AT14" s="19" t="e">
        <f>#REF!&amp;" "&amp;#REF!&amp;" "&amp;#REF!&amp;" "&amp;#REF!&amp;" "&amp;#REF!&amp;" "&amp;#REF!</f>
        <v>#REF!</v>
      </c>
      <c r="AU14" s="19" t="str">
        <f>S68</f>
        <v>時蔬</v>
      </c>
      <c r="AV14" s="19" t="str">
        <f>S69&amp;" "&amp;S70&amp;" "&amp;S71&amp;" "&amp;S72&amp;" "&amp;S73&amp;" "&amp;S74</f>
        <v xml:space="preserve">時蔬 大蒜    </v>
      </c>
      <c r="AW14" s="19" t="str">
        <f>V68</f>
        <v>時瓜湯</v>
      </c>
      <c r="AX14" s="19" t="str">
        <f>V69&amp;" "&amp;V70&amp;" "&amp;V71&amp;" "&amp;V72&amp;" "&amp;V73&amp;" "&amp;V74</f>
        <v xml:space="preserve">時瓜 薑 大骨   </v>
      </c>
      <c r="AY14" s="19" t="str">
        <f>Y68</f>
        <v>點心</v>
      </c>
      <c r="AZ14" s="19" t="str">
        <f>Z68</f>
        <v>有機豆奶</v>
      </c>
      <c r="BA14" s="357">
        <f>C68</f>
        <v>5.7</v>
      </c>
      <c r="BB14" s="357">
        <f t="shared" ref="BB14:BH14" si="19">D68</f>
        <v>2</v>
      </c>
      <c r="BC14" s="357">
        <f t="shared" si="19"/>
        <v>1.6</v>
      </c>
      <c r="BD14" s="357">
        <f t="shared" si="19"/>
        <v>0</v>
      </c>
      <c r="BE14" s="357">
        <f t="shared" si="19"/>
        <v>0</v>
      </c>
      <c r="BF14" s="357">
        <f t="shared" si="19"/>
        <v>2.5</v>
      </c>
      <c r="BG14" s="357">
        <f t="shared" si="19"/>
        <v>716.5</v>
      </c>
      <c r="BH14" s="357" t="str">
        <f t="shared" si="19"/>
        <v>燕麥飯</v>
      </c>
    </row>
    <row r="15" spans="1:60" ht="16.5">
      <c r="A15" s="31"/>
      <c r="B15" s="210"/>
      <c r="C15" s="26"/>
      <c r="D15" s="26"/>
      <c r="E15" s="212"/>
      <c r="F15" s="26"/>
      <c r="G15" s="26"/>
      <c r="H15" s="214"/>
      <c r="I15" s="349"/>
      <c r="J15" s="216"/>
      <c r="K15" s="32"/>
      <c r="L15" s="343" t="str">
        <f t="shared" si="13"/>
        <v/>
      </c>
      <c r="M15" s="32" t="s">
        <v>79</v>
      </c>
      <c r="N15" s="32"/>
      <c r="O15" s="343" t="str">
        <f t="shared" si="14"/>
        <v/>
      </c>
      <c r="P15" s="340" t="s">
        <v>405</v>
      </c>
      <c r="Q15" s="30">
        <v>0.5</v>
      </c>
      <c r="R15" s="343" t="str">
        <f t="shared" si="15"/>
        <v>公斤</v>
      </c>
      <c r="S15" s="30"/>
      <c r="T15" s="30"/>
      <c r="U15" s="343" t="str">
        <f t="shared" si="16"/>
        <v/>
      </c>
      <c r="V15" s="32" t="s">
        <v>52</v>
      </c>
      <c r="W15" s="32">
        <v>0.05</v>
      </c>
      <c r="X15" s="343" t="str">
        <f t="shared" si="17"/>
        <v>公斤</v>
      </c>
      <c r="Y15" s="347"/>
      <c r="Z15" s="30"/>
      <c r="AA15" s="30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tr">
        <f>A75</f>
        <v>Q1</v>
      </c>
      <c r="AM15" s="18" t="str">
        <f>J75</f>
        <v>白米飯</v>
      </c>
      <c r="AN15" s="18" t="str">
        <f>J76&amp;" "&amp;J77&amp;" "&amp;J78&amp;" "&amp;J79&amp;" "&amp;J80&amp;" "&amp;J81</f>
        <v xml:space="preserve">米     </v>
      </c>
      <c r="AO15" s="18" t="str">
        <f>M75</f>
        <v>蒜泥白肉</v>
      </c>
      <c r="AP15" s="18" t="str">
        <f>M76&amp;" "&amp;M77&amp;" "&amp;M78&amp;" "&amp;M79&amp;" "&amp;M80&amp;" "&amp;M81</f>
        <v xml:space="preserve">豬後腿肉 甘藍 大蒜   </v>
      </c>
      <c r="AQ15" s="18" t="str">
        <f>P75</f>
        <v>芹香豆干</v>
      </c>
      <c r="AR15" s="18" t="str">
        <f>P76&amp;" "&amp;P77&amp;" "&amp;P78&amp;" "&amp;P79&amp;" "&amp;P80&amp;" "&amp;P81</f>
        <v xml:space="preserve">豆干 芹菜 大蒜   </v>
      </c>
      <c r="AS15" s="19" t="e">
        <f>#REF!</f>
        <v>#REF!</v>
      </c>
      <c r="AT15" s="19" t="e">
        <f>#REF!&amp;" "&amp;#REF!&amp;" "&amp;#REF!&amp;" "&amp;#REF!&amp;" "&amp;#REF!&amp;" "&amp;#REF!</f>
        <v>#REF!</v>
      </c>
      <c r="AU15" s="19" t="str">
        <f>S75</f>
        <v>時蔬</v>
      </c>
      <c r="AV15" s="19" t="str">
        <f>S76&amp;" "&amp;S77&amp;" "&amp;S78&amp;" "&amp;S79&amp;" "&amp;S80&amp;" "&amp;S81</f>
        <v xml:space="preserve">時蔬 大蒜    </v>
      </c>
      <c r="AW15" s="19" t="str">
        <f>V75</f>
        <v>仙草雞湯</v>
      </c>
      <c r="AX15" s="19" t="str">
        <f>V76&amp;" "&amp;V77&amp;" "&amp;V78&amp;" "&amp;V79&amp;" "&amp;V80&amp;" "&amp;V81</f>
        <v xml:space="preserve">仙草干 肉雞 紅棗 枸杞  </v>
      </c>
      <c r="AY15" s="19" t="str">
        <f>Y75</f>
        <v>點心</v>
      </c>
      <c r="AZ15" s="19">
        <f>Z75</f>
        <v>0</v>
      </c>
      <c r="BA15" s="357">
        <f>C75</f>
        <v>5</v>
      </c>
      <c r="BB15" s="357">
        <f t="shared" ref="BB15:BH15" si="20">D75</f>
        <v>2.4</v>
      </c>
      <c r="BC15" s="357">
        <f t="shared" si="20"/>
        <v>1.7</v>
      </c>
      <c r="BD15" s="357">
        <f t="shared" si="20"/>
        <v>0</v>
      </c>
      <c r="BE15" s="357">
        <f t="shared" si="20"/>
        <v>0</v>
      </c>
      <c r="BF15" s="357">
        <f t="shared" si="20"/>
        <v>3</v>
      </c>
      <c r="BG15" s="357">
        <f t="shared" si="20"/>
        <v>725.5</v>
      </c>
      <c r="BH15" s="357" t="str">
        <f t="shared" si="20"/>
        <v>白米飯</v>
      </c>
    </row>
    <row r="16" spans="1:60" ht="16.5">
      <c r="A16" s="31"/>
      <c r="B16" s="210"/>
      <c r="C16" s="26"/>
      <c r="D16" s="26"/>
      <c r="E16" s="212"/>
      <c r="F16" s="26"/>
      <c r="G16" s="26"/>
      <c r="H16" s="214"/>
      <c r="I16" s="349"/>
      <c r="J16" s="216"/>
      <c r="K16" s="32"/>
      <c r="L16" s="343" t="str">
        <f t="shared" si="13"/>
        <v/>
      </c>
      <c r="M16" s="32"/>
      <c r="N16" s="32"/>
      <c r="O16" s="343" t="str">
        <f t="shared" si="14"/>
        <v/>
      </c>
      <c r="P16" s="32" t="s">
        <v>64</v>
      </c>
      <c r="Q16" s="32">
        <v>0.01</v>
      </c>
      <c r="R16" s="343" t="str">
        <f t="shared" si="15"/>
        <v>公斤</v>
      </c>
      <c r="S16" s="30"/>
      <c r="T16" s="30"/>
      <c r="U16" s="343" t="str">
        <f t="shared" si="16"/>
        <v/>
      </c>
      <c r="V16" s="32" t="s">
        <v>54</v>
      </c>
      <c r="W16" s="32"/>
      <c r="X16" s="343" t="str">
        <f t="shared" si="17"/>
        <v/>
      </c>
      <c r="Y16" s="347"/>
      <c r="Z16" s="30"/>
      <c r="AA16" s="30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tr">
        <f>A82</f>
        <v>Q2</v>
      </c>
      <c r="AM16" s="18" t="str">
        <f>J82</f>
        <v>糙米飯</v>
      </c>
      <c r="AN16" s="18" t="str">
        <f>J83&amp;" "&amp;J84&amp;" "&amp;J85&amp;" "&amp;J86&amp;" "&amp;J87&amp;" "&amp;J88</f>
        <v xml:space="preserve">米 糙米    </v>
      </c>
      <c r="AO16" s="18" t="str">
        <f>M82</f>
        <v>瓜仔雞</v>
      </c>
      <c r="AP16" s="18" t="str">
        <f>M83&amp;" "&amp;M84&amp;" "&amp;M85&amp;" "&amp;M86&amp;" "&amp;M87&amp;" "&amp;M88</f>
        <v xml:space="preserve">肉雞 醃漬花胡瓜 胡蘿蔔 大蒜  </v>
      </c>
      <c r="AQ16" s="18" t="str">
        <f>P82</f>
        <v>沙茶凍腐</v>
      </c>
      <c r="AR16" s="18" t="str">
        <f>P83&amp;" "&amp;P84&amp;" "&amp;P85&amp;" "&amp;P86&amp;" "&amp;P87&amp;" "&amp;P88</f>
        <v xml:space="preserve">凍豆腐 白蘿蔔 胡蘿蔔 大蒜 沙茶醬 </v>
      </c>
      <c r="AS16" s="19" t="e">
        <f>#REF!</f>
        <v>#REF!</v>
      </c>
      <c r="AT16" s="19" t="e">
        <f>#REF!&amp;" "&amp;#REF!&amp;" "&amp;#REF!&amp;" "&amp;#REF!&amp;" "&amp;#REF!&amp;" "&amp;#REF!</f>
        <v>#REF!</v>
      </c>
      <c r="AU16" s="19" t="str">
        <f>S82</f>
        <v>時蔬</v>
      </c>
      <c r="AV16" s="19" t="str">
        <f>S83&amp;" "&amp;S84&amp;" "&amp;S85&amp;" "&amp;S86&amp;" "&amp;S87&amp;" "&amp;S88</f>
        <v xml:space="preserve">時蔬 大蒜    </v>
      </c>
      <c r="AW16" s="19" t="str">
        <f>V82</f>
        <v>紫菜蛋花湯</v>
      </c>
      <c r="AX16" s="19" t="str">
        <f>V83&amp;" "&amp;V84&amp;" "&amp;V85&amp;" "&amp;V86&amp;" "&amp;V87&amp;" "&amp;V88</f>
        <v xml:space="preserve">紫菜 雞蛋 薑   </v>
      </c>
      <c r="AY16" s="19" t="str">
        <f>Y82</f>
        <v>點心</v>
      </c>
      <c r="AZ16" s="19">
        <f>Z82</f>
        <v>0</v>
      </c>
      <c r="BA16" s="357">
        <f>C82</f>
        <v>5.4</v>
      </c>
      <c r="BB16" s="357">
        <f t="shared" ref="BB16:BH16" si="21">D82</f>
        <v>2.2000000000000002</v>
      </c>
      <c r="BC16" s="357">
        <f t="shared" si="21"/>
        <v>1.5</v>
      </c>
      <c r="BD16" s="357">
        <f t="shared" si="21"/>
        <v>0</v>
      </c>
      <c r="BE16" s="357">
        <f t="shared" si="21"/>
        <v>0</v>
      </c>
      <c r="BF16" s="357">
        <f t="shared" si="21"/>
        <v>2.8</v>
      </c>
      <c r="BG16" s="357">
        <f t="shared" si="21"/>
        <v>724.5</v>
      </c>
      <c r="BH16" s="357" t="str">
        <f t="shared" si="21"/>
        <v>糙米飯</v>
      </c>
    </row>
    <row r="17" spans="1:60" ht="16.5">
      <c r="A17" s="31"/>
      <c r="B17" s="210"/>
      <c r="C17" s="26"/>
      <c r="D17" s="26"/>
      <c r="E17" s="212"/>
      <c r="F17" s="26"/>
      <c r="G17" s="26"/>
      <c r="H17" s="214"/>
      <c r="I17" s="349"/>
      <c r="J17" s="216"/>
      <c r="K17" s="32"/>
      <c r="L17" s="343" t="str">
        <f t="shared" si="13"/>
        <v/>
      </c>
      <c r="M17" s="32"/>
      <c r="N17" s="32"/>
      <c r="O17" s="343" t="str">
        <f t="shared" si="14"/>
        <v/>
      </c>
      <c r="P17" s="32" t="s">
        <v>51</v>
      </c>
      <c r="Q17" s="32">
        <v>0.5</v>
      </c>
      <c r="R17" s="343" t="str">
        <f t="shared" si="15"/>
        <v>公斤</v>
      </c>
      <c r="S17" s="30"/>
      <c r="T17" s="30"/>
      <c r="U17" s="343" t="str">
        <f t="shared" si="16"/>
        <v/>
      </c>
      <c r="V17" s="32"/>
      <c r="W17" s="32"/>
      <c r="X17" s="343" t="str">
        <f t="shared" si="17"/>
        <v/>
      </c>
      <c r="Y17" s="347"/>
      <c r="Z17" s="30"/>
      <c r="AA17" s="30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 t="str">
        <f>A89</f>
        <v>Q3</v>
      </c>
      <c r="AM17" s="18" t="str">
        <f>J89</f>
        <v>炊飯特餐</v>
      </c>
      <c r="AN17" s="18" t="str">
        <f>J90&amp;" "&amp;J91&amp;" "&amp;J92&amp;" "&amp;J93&amp;" "&amp;J94&amp;" "&amp;J95</f>
        <v xml:space="preserve">米 糙米 紅藜   </v>
      </c>
      <c r="AO17" s="18" t="str">
        <f>M89</f>
        <v>炸雞塊</v>
      </c>
      <c r="AP17" s="18" t="str">
        <f>M90&amp;" "&amp;M91&amp;" "&amp;M92&amp;" "&amp;M93&amp;" "&amp;M94&amp;" "&amp;M95</f>
        <v xml:space="preserve">冷凍雞塊     </v>
      </c>
      <c r="AQ17" s="18" t="str">
        <f>P89</f>
        <v>炊飯配料</v>
      </c>
      <c r="AR17" s="18" t="str">
        <f>P90&amp;" "&amp;P91&amp;" "&amp;P92&amp;" "&amp;P93&amp;" "&amp;P94&amp;" "&amp;P95</f>
        <v xml:space="preserve">肉雞 鴻喜菇 胡蘿蔔 冷凍玉米粒 冷凍毛豆仁 </v>
      </c>
      <c r="AS17" s="19" t="e">
        <f>#REF!</f>
        <v>#REF!</v>
      </c>
      <c r="AT17" s="19" t="e">
        <f>#REF!&amp;" "&amp;#REF!&amp;" "&amp;#REF!&amp;" "&amp;#REF!&amp;" "&amp;#REF!&amp;" "&amp;#REF!</f>
        <v>#REF!</v>
      </c>
      <c r="AU17" s="19" t="str">
        <f>S89</f>
        <v>時蔬</v>
      </c>
      <c r="AV17" s="19" t="str">
        <f>S90&amp;" "&amp;S91&amp;" "&amp;S92&amp;" "&amp;S93&amp;" "&amp;S94&amp;" "&amp;S95</f>
        <v xml:space="preserve">時蔬 大蒜    </v>
      </c>
      <c r="AW17" s="19" t="str">
        <f>V89</f>
        <v>蘿蔔湯</v>
      </c>
      <c r="AX17" s="19" t="str">
        <f>V90&amp;" "&amp;V91&amp;" "&amp;V92&amp;" "&amp;V93&amp;" "&amp;V94&amp;" "&amp;V95</f>
        <v xml:space="preserve">大骨 芹菜 白蘿蔔 胡蘿蔔  </v>
      </c>
      <c r="AY17" s="19" t="str">
        <f>Y89</f>
        <v>點心</v>
      </c>
      <c r="AZ17" s="19">
        <f>Z89</f>
        <v>0</v>
      </c>
      <c r="BA17" s="357">
        <f>C89</f>
        <v>5.0999999999999996</v>
      </c>
      <c r="BB17" s="357">
        <f t="shared" ref="BB17:BH17" si="22">D89</f>
        <v>1.8</v>
      </c>
      <c r="BC17" s="357">
        <f t="shared" si="22"/>
        <v>1.3</v>
      </c>
      <c r="BD17" s="357">
        <f t="shared" si="22"/>
        <v>0</v>
      </c>
      <c r="BE17" s="357">
        <f t="shared" si="22"/>
        <v>0</v>
      </c>
      <c r="BF17" s="357">
        <f t="shared" si="22"/>
        <v>2.4</v>
      </c>
      <c r="BG17" s="357">
        <f t="shared" si="22"/>
        <v>650.5</v>
      </c>
      <c r="BH17" s="357" t="str">
        <f t="shared" si="22"/>
        <v>炊飯特餐</v>
      </c>
    </row>
    <row r="18" spans="1:60" ht="17.25" thickBot="1">
      <c r="A18" s="34"/>
      <c r="B18" s="43"/>
      <c r="C18" s="35"/>
      <c r="D18" s="35"/>
      <c r="E18" s="229"/>
      <c r="F18" s="35"/>
      <c r="G18" s="35"/>
      <c r="H18" s="230"/>
      <c r="I18" s="349"/>
      <c r="J18" s="219"/>
      <c r="K18" s="36"/>
      <c r="L18" s="343" t="str">
        <f t="shared" si="13"/>
        <v/>
      </c>
      <c r="M18" s="36"/>
      <c r="N18" s="36"/>
      <c r="O18" s="343" t="str">
        <f t="shared" si="14"/>
        <v/>
      </c>
      <c r="P18" s="328" t="s">
        <v>499</v>
      </c>
      <c r="Q18" s="324">
        <v>0.5</v>
      </c>
      <c r="R18" s="343" t="str">
        <f t="shared" si="15"/>
        <v>公斤</v>
      </c>
      <c r="S18" s="220"/>
      <c r="T18" s="220"/>
      <c r="U18" s="343" t="str">
        <f t="shared" si="16"/>
        <v/>
      </c>
      <c r="V18" s="36"/>
      <c r="W18" s="36"/>
      <c r="X18" s="343" t="str">
        <f t="shared" si="17"/>
        <v/>
      </c>
      <c r="Y18" s="348"/>
      <c r="Z18" s="38"/>
      <c r="AA18" s="30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tr">
        <f>A96</f>
        <v>Q4</v>
      </c>
      <c r="AM18" s="18" t="str">
        <f>J96</f>
        <v>糙米飯</v>
      </c>
      <c r="AN18" s="18" t="str">
        <f>J97&amp;" "&amp;J98&amp;" "&amp;J99&amp;" "&amp;J100&amp;" "&amp;J101&amp;" "&amp;J102</f>
        <v xml:space="preserve">米 糙米    </v>
      </c>
      <c r="AO18" s="18" t="str">
        <f>M96</f>
        <v>味噌肉片</v>
      </c>
      <c r="AP18" s="18" t="str">
        <f>M97&amp;" "&amp;M98&amp;" "&amp;M99&amp;" "&amp;M100&amp;" "&amp;M101&amp;" "&amp;M102</f>
        <v>豬後腿肉 洋蔥 胡蘿蔔 青椒 芝麻(熟) 味噌</v>
      </c>
      <c r="AQ18" s="18" t="str">
        <f>P96</f>
        <v>豆包豆芽</v>
      </c>
      <c r="AR18" s="18" t="str">
        <f>P97&amp;" "&amp;P98&amp;" "&amp;P99&amp;" "&amp;P100&amp;" "&amp;P101&amp;" "&amp;P102</f>
        <v>豆包 綠豆芽 韮菜 乾木耳 大蒜 培根</v>
      </c>
      <c r="AS18" s="19" t="e">
        <f>#REF!</f>
        <v>#REF!</v>
      </c>
      <c r="AT18" s="19" t="e">
        <f>#REF!&amp;" "&amp;#REF!&amp;" "&amp;#REF!&amp;" "&amp;#REF!&amp;" "&amp;#REF!&amp;" "&amp;#REF!</f>
        <v>#REF!</v>
      </c>
      <c r="AU18" s="19" t="str">
        <f>S96</f>
        <v>時蔬</v>
      </c>
      <c r="AV18" s="19" t="str">
        <f>S97&amp;" "&amp;S98&amp;" "&amp;S99&amp;" "&amp;S100&amp;" "&amp;S101&amp;" "&amp;S102</f>
        <v xml:space="preserve">時蔬 大蒜    </v>
      </c>
      <c r="AW18" s="19" t="str">
        <f>V96</f>
        <v>綠豆西谷米</v>
      </c>
      <c r="AX18" s="19" t="str">
        <f>V97&amp;" "&amp;V98&amp;" "&amp;V99&amp;" "&amp;V100&amp;" "&amp;V101&amp;" "&amp;V102</f>
        <v xml:space="preserve">綠豆 二砂糖 西谷米   </v>
      </c>
      <c r="AY18" s="19" t="str">
        <f>Y96</f>
        <v>點心</v>
      </c>
      <c r="AZ18" s="19">
        <f>Z96</f>
        <v>0</v>
      </c>
      <c r="BA18" s="357">
        <f>C96</f>
        <v>6.3</v>
      </c>
      <c r="BB18" s="357">
        <f t="shared" ref="BB18:BH18" si="23">D96</f>
        <v>1.9</v>
      </c>
      <c r="BC18" s="357">
        <f t="shared" si="23"/>
        <v>1.7</v>
      </c>
      <c r="BD18" s="357">
        <f t="shared" si="23"/>
        <v>0</v>
      </c>
      <c r="BE18" s="357">
        <f t="shared" si="23"/>
        <v>0</v>
      </c>
      <c r="BF18" s="357">
        <f t="shared" si="23"/>
        <v>2.2000000000000002</v>
      </c>
      <c r="BG18" s="357">
        <f t="shared" si="23"/>
        <v>734</v>
      </c>
      <c r="BH18" s="357" t="str">
        <f t="shared" si="23"/>
        <v>糙米飯</v>
      </c>
    </row>
    <row r="19" spans="1:60" ht="16.5">
      <c r="A19" s="209" t="s">
        <v>218</v>
      </c>
      <c r="B19" s="210" t="s">
        <v>508</v>
      </c>
      <c r="C19" s="223">
        <v>5</v>
      </c>
      <c r="D19" s="224">
        <v>1.9</v>
      </c>
      <c r="E19" s="225">
        <v>1.6</v>
      </c>
      <c r="F19" s="213">
        <v>0</v>
      </c>
      <c r="G19" s="213">
        <v>0</v>
      </c>
      <c r="H19" s="226">
        <v>2.2000000000000002</v>
      </c>
      <c r="I19" s="349">
        <v>640.5</v>
      </c>
      <c r="J19" s="240" t="s">
        <v>299</v>
      </c>
      <c r="K19" s="241"/>
      <c r="L19" s="342"/>
      <c r="M19" s="242" t="s">
        <v>300</v>
      </c>
      <c r="N19" s="241"/>
      <c r="O19" s="342"/>
      <c r="P19" s="242" t="s">
        <v>301</v>
      </c>
      <c r="Q19" s="241"/>
      <c r="R19" s="342"/>
      <c r="S19" s="215" t="s">
        <v>38</v>
      </c>
      <c r="T19" s="215"/>
      <c r="U19" s="342"/>
      <c r="V19" s="427" t="s">
        <v>303</v>
      </c>
      <c r="W19" s="428"/>
      <c r="X19" s="342"/>
      <c r="Y19" s="346" t="s">
        <v>30</v>
      </c>
      <c r="Z19" s="40"/>
      <c r="AA19" s="41"/>
      <c r="AB19" s="18" t="str">
        <f>A19</f>
        <v>O3</v>
      </c>
      <c r="AC19" s="18" t="str">
        <f>J19</f>
        <v>刈包特餐</v>
      </c>
      <c r="AD19" s="18" t="str">
        <f>M19</f>
        <v>香滷肉排</v>
      </c>
      <c r="AE19" s="18" t="str">
        <f>P19</f>
        <v>刈包配料</v>
      </c>
      <c r="AF19" s="18" t="e">
        <f>#REF!</f>
        <v>#REF!</v>
      </c>
      <c r="AG19" s="18" t="str">
        <f>S19</f>
        <v>時蔬</v>
      </c>
      <c r="AH19" s="18" t="str">
        <f>V19</f>
        <v>魩仔魚粥</v>
      </c>
      <c r="AI19" s="18" t="str">
        <f>Y19</f>
        <v>點心</v>
      </c>
      <c r="AJ19" s="18">
        <f>Z19</f>
        <v>0</v>
      </c>
      <c r="AK19" s="18"/>
      <c r="AL19" s="18" t="str">
        <f>A103</f>
        <v>Q5</v>
      </c>
      <c r="AM19" s="18" t="str">
        <f>J103</f>
        <v>小米飯</v>
      </c>
      <c r="AN19" s="18" t="str">
        <f>J104&amp;" "&amp;J105&amp;" "&amp;J106&amp;" "&amp;J107&amp;" "&amp;J108&amp;" "&amp;J109</f>
        <v xml:space="preserve">米 小米    </v>
      </c>
      <c r="AO19" s="18" t="str">
        <f>M103</f>
        <v>打拋豬</v>
      </c>
      <c r="AP19" s="18" t="str">
        <f>M104&amp;" "&amp;M105&amp;" "&amp;M107&amp;" "&amp;M106&amp;" "&amp;M108&amp;" "&amp;M109</f>
        <v xml:space="preserve">豬絞肉 刈薯 大蒜 九層塔 番茄 </v>
      </c>
      <c r="AQ19" s="18" t="str">
        <f>P103</f>
        <v>蛋香季豆</v>
      </c>
      <c r="AR19" s="18" t="str">
        <f>P104&amp;" "&amp;P105&amp;" "&amp;P107&amp;" "&amp;P106&amp;" "&amp;P108&amp;" "&amp;P109</f>
        <v xml:space="preserve">雞蛋 冷凍菜豆(莢) 大蒜 胡蘿蔔  </v>
      </c>
      <c r="AS19" s="19" t="e">
        <f>#REF!</f>
        <v>#REF!</v>
      </c>
      <c r="AT19" s="19" t="e">
        <f>#REF!&amp;" "&amp;#REF!&amp;" "&amp;#REF!&amp;" "&amp;#REF!&amp;" "&amp;#REF!&amp;" "&amp;#REF!</f>
        <v>#REF!</v>
      </c>
      <c r="AU19" s="19" t="str">
        <f>S103</f>
        <v>時蔬</v>
      </c>
      <c r="AV19" s="19" t="str">
        <f>S104&amp;" "&amp;S105&amp;" "&amp;S106&amp;" "&amp;S107&amp;" "&amp;S108&amp;" "&amp;S109</f>
        <v xml:space="preserve">時蔬 大蒜    </v>
      </c>
      <c r="AW19" s="19" t="str">
        <f>V103</f>
        <v>鹹湯圓</v>
      </c>
      <c r="AX19" s="19" t="str">
        <f>V104&amp;" "&amp;V105&amp;" "&amp;V106&amp;" "&amp;V107&amp;" "&amp;V108&amp;" "&amp;V109</f>
        <v>湯圓 豬後腿肉 蝦米 乾香菇 油蔥酥 時蔬</v>
      </c>
      <c r="AY19" s="19" t="str">
        <f>Y103</f>
        <v>點心</v>
      </c>
      <c r="AZ19" s="19" t="str">
        <f>Z103</f>
        <v>有機豆奶</v>
      </c>
      <c r="BA19" s="357">
        <f>C103</f>
        <v>5.7</v>
      </c>
      <c r="BB19" s="357">
        <f t="shared" ref="BB19:BH19" si="24">D103</f>
        <v>2</v>
      </c>
      <c r="BC19" s="357">
        <f t="shared" si="24"/>
        <v>1.8</v>
      </c>
      <c r="BD19" s="357">
        <f t="shared" si="24"/>
        <v>0</v>
      </c>
      <c r="BE19" s="357">
        <f t="shared" si="24"/>
        <v>0</v>
      </c>
      <c r="BF19" s="357">
        <f t="shared" si="24"/>
        <v>2.2000000000000002</v>
      </c>
      <c r="BG19" s="357">
        <f t="shared" si="24"/>
        <v>699</v>
      </c>
      <c r="BH19" s="357" t="str">
        <f t="shared" si="24"/>
        <v>小米飯</v>
      </c>
    </row>
    <row r="20" spans="1:60" ht="16.5">
      <c r="A20" s="31"/>
      <c r="B20" s="210"/>
      <c r="C20" s="26"/>
      <c r="D20" s="26"/>
      <c r="E20" s="212"/>
      <c r="F20" s="26"/>
      <c r="G20" s="26"/>
      <c r="H20" s="214"/>
      <c r="I20" s="349"/>
      <c r="J20" s="243" t="s">
        <v>304</v>
      </c>
      <c r="K20" s="243">
        <v>6</v>
      </c>
      <c r="L20" s="343" t="str">
        <f t="shared" ref="L20:L21" si="25">IF(K20,"公斤","")</f>
        <v>公斤</v>
      </c>
      <c r="M20" s="243" t="s">
        <v>305</v>
      </c>
      <c r="N20" s="243">
        <v>6</v>
      </c>
      <c r="O20" s="343" t="str">
        <f t="shared" ref="O20:O21" si="26">IF(N20,"公斤","")</f>
        <v>公斤</v>
      </c>
      <c r="P20" s="243" t="s">
        <v>306</v>
      </c>
      <c r="Q20" s="243">
        <v>0.6</v>
      </c>
      <c r="R20" s="343" t="str">
        <f t="shared" ref="R20:R21" si="27">IF(Q20,"公斤","")</f>
        <v>公斤</v>
      </c>
      <c r="S20" s="30" t="s">
        <v>38</v>
      </c>
      <c r="T20" s="30">
        <v>7</v>
      </c>
      <c r="U20" s="343" t="str">
        <f t="shared" ref="U20:U21" si="28">IF(T20,"公斤","")</f>
        <v>公斤</v>
      </c>
      <c r="V20" s="244" t="s">
        <v>307</v>
      </c>
      <c r="W20" s="243">
        <v>0.5</v>
      </c>
      <c r="X20" s="343" t="str">
        <f t="shared" ref="X20:X21" si="29">IF(W20,"公斤","")</f>
        <v>公斤</v>
      </c>
      <c r="Y20" s="347" t="s">
        <v>30</v>
      </c>
      <c r="Z20" s="42"/>
      <c r="AA20" s="41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 t="str">
        <f>A110</f>
        <v>R1</v>
      </c>
      <c r="AM20" s="18" t="str">
        <f>J110</f>
        <v>白米飯</v>
      </c>
      <c r="AN20" s="18" t="str">
        <f>J111&amp;" "&amp;J112&amp;" "&amp;J113&amp;" "&amp;J114&amp;" "&amp;J115&amp;" "&amp;J116</f>
        <v xml:space="preserve">米     </v>
      </c>
      <c r="AO20" s="18" t="str">
        <f>M110</f>
        <v>麻油魚丁</v>
      </c>
      <c r="AP20" s="18" t="str">
        <f>M111&amp;" "&amp;M112&amp;" "&amp;M113&amp;" "&amp;M114&amp;" "&amp;M115&amp;" "&amp;M116</f>
        <v xml:space="preserve">魚丁 杏鮑菇 枸杞 薑  </v>
      </c>
      <c r="AQ20" s="18" t="str">
        <f>P110</f>
        <v>鮪魚玉米蛋</v>
      </c>
      <c r="AR20" s="18" t="str">
        <f>P111&amp;" "&amp;P112&amp;" "&amp;P113&amp;" "&amp;P114&amp;" "&amp;P115&amp;" "&amp;P116</f>
        <v>雞蛋 胡蘿蔔 大蒜 洋蔥 鮪魚罐頭 玉米粒</v>
      </c>
      <c r="AS20" s="19" t="e">
        <f>#REF!</f>
        <v>#REF!</v>
      </c>
      <c r="AT20" s="19" t="e">
        <f>#REF!&amp;" "&amp;#REF!&amp;" "&amp;#REF!&amp;" "&amp;#REF!&amp;" "&amp;#REF!&amp;" "&amp;#REF!</f>
        <v>#REF!</v>
      </c>
      <c r="AU20" s="19" t="str">
        <f>S110</f>
        <v>時蔬</v>
      </c>
      <c r="AV20" s="19" t="str">
        <f>S111&amp;" "&amp;S112&amp;" "&amp;S113&amp;" "&amp;S114&amp;" "&amp;S115&amp;" "&amp;S116</f>
        <v xml:space="preserve">時蔬 大蒜    </v>
      </c>
      <c r="AW20" s="19" t="str">
        <f>V110</f>
        <v>味噌湯</v>
      </c>
      <c r="AX20" s="19" t="str">
        <f>V111&amp;" "&amp;V112&amp;" "&amp;V113&amp;" "&amp;V114&amp;" "&amp;V115&amp;" "&amp;V116</f>
        <v xml:space="preserve">時蔬 味噌 薑 柴魚片  </v>
      </c>
      <c r="AY20" s="19" t="str">
        <f>Y110</f>
        <v>點心</v>
      </c>
      <c r="AZ20" s="19">
        <f>Z110</f>
        <v>0</v>
      </c>
      <c r="BA20" s="357">
        <f>C110</f>
        <v>5.2</v>
      </c>
      <c r="BB20" s="357">
        <f t="shared" ref="BB20:BH20" si="30">D110</f>
        <v>1.9</v>
      </c>
      <c r="BC20" s="357">
        <f t="shared" si="30"/>
        <v>1.3</v>
      </c>
      <c r="BD20" s="357">
        <f t="shared" si="30"/>
        <v>0</v>
      </c>
      <c r="BE20" s="357">
        <f t="shared" si="30"/>
        <v>0</v>
      </c>
      <c r="BF20" s="357">
        <f t="shared" si="30"/>
        <v>2.5</v>
      </c>
      <c r="BG20" s="357">
        <f t="shared" si="30"/>
        <v>669.5</v>
      </c>
      <c r="BH20" s="357" t="str">
        <f t="shared" si="30"/>
        <v>白米飯</v>
      </c>
    </row>
    <row r="21" spans="1:60" ht="15.75" customHeight="1">
      <c r="A21" s="31"/>
      <c r="B21" s="210"/>
      <c r="C21" s="211"/>
      <c r="D21" s="26"/>
      <c r="E21" s="212"/>
      <c r="F21" s="26"/>
      <c r="G21" s="26"/>
      <c r="H21" s="217"/>
      <c r="I21" s="349"/>
      <c r="J21" s="243"/>
      <c r="K21" s="243"/>
      <c r="L21" s="343" t="str">
        <f t="shared" si="25"/>
        <v/>
      </c>
      <c r="M21" s="243" t="s">
        <v>308</v>
      </c>
      <c r="N21" s="243">
        <v>0.05</v>
      </c>
      <c r="O21" s="343" t="str">
        <f t="shared" si="26"/>
        <v>公斤</v>
      </c>
      <c r="P21" s="243" t="s">
        <v>309</v>
      </c>
      <c r="Q21" s="243">
        <v>5</v>
      </c>
      <c r="R21" s="343" t="str">
        <f t="shared" si="27"/>
        <v>公斤</v>
      </c>
      <c r="S21" s="32" t="s">
        <v>48</v>
      </c>
      <c r="T21" s="32">
        <v>0.05</v>
      </c>
      <c r="U21" s="343" t="str">
        <f t="shared" si="28"/>
        <v>公斤</v>
      </c>
      <c r="V21" s="244" t="s">
        <v>166</v>
      </c>
      <c r="W21" s="243">
        <v>4</v>
      </c>
      <c r="X21" s="343" t="str">
        <f t="shared" si="29"/>
        <v>公斤</v>
      </c>
      <c r="Y21" s="347"/>
      <c r="Z21" s="42"/>
      <c r="AA21" s="41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 t="str">
        <f>A117</f>
        <v>R2</v>
      </c>
      <c r="AM21" s="18" t="str">
        <f>J117</f>
        <v>糙米飯</v>
      </c>
      <c r="AN21" s="18" t="str">
        <f>J118&amp;" "&amp;J119&amp;" "&amp;J120&amp;" "&amp;J121&amp;" "&amp;J122&amp;" "&amp;J123</f>
        <v xml:space="preserve">米 糙米    </v>
      </c>
      <c r="AO21" s="18" t="str">
        <f>M117</f>
        <v>西式塔香燉雞</v>
      </c>
      <c r="AP21" s="18" t="str">
        <f>M118&amp;" "&amp;M119&amp;" "&amp;M120&amp;" "&amp;M121&amp;" "&amp;M122&amp;" "&amp;M123</f>
        <v>肉雞 洋蔥 胡蘿蔔 青醬 冷凍玉米筍 大蒜</v>
      </c>
      <c r="AQ21" s="18" t="str">
        <f>P117</f>
        <v>干貝時瓜</v>
      </c>
      <c r="AR21" s="18" t="str">
        <f>P118&amp;" "&amp;P119&amp;" "&amp;P120&amp;" "&amp;P121&amp;" "&amp;P122&amp;" "&amp;P123</f>
        <v xml:space="preserve">干貝 時瓜 胡蘿蔔 大蒜  </v>
      </c>
      <c r="AS21" s="19" t="e">
        <f>#REF!</f>
        <v>#REF!</v>
      </c>
      <c r="AT21" s="19" t="e">
        <f>#REF!&amp;" "&amp;#REF!&amp;" "&amp;#REF!&amp;" "&amp;#REF!&amp;" "&amp;#REF!&amp;" "&amp;#REF!</f>
        <v>#REF!</v>
      </c>
      <c r="AU21" s="19" t="str">
        <f>S117</f>
        <v>時蔬</v>
      </c>
      <c r="AV21" s="19" t="str">
        <f>S118&amp;" "&amp;S119&amp;" "&amp;S120&amp;" "&amp;S121&amp;" "&amp;S122&amp;" "&amp;S123</f>
        <v xml:space="preserve">時蔬 大蒜    </v>
      </c>
      <c r="AW21" s="19" t="str">
        <f>V117</f>
        <v>羅宋湯</v>
      </c>
      <c r="AX21" s="19" t="str">
        <f>V118&amp;" "&amp;V119&amp;" "&amp;V120&amp;" "&amp;V121&amp;" "&amp;V122&amp;" "&amp;V123</f>
        <v xml:space="preserve">番茄 芹菜 白蘿蔔 大骨  </v>
      </c>
      <c r="AY21" s="19" t="str">
        <f>Y117</f>
        <v>點心</v>
      </c>
      <c r="AZ21" s="19">
        <f>Z117</f>
        <v>0</v>
      </c>
      <c r="BA21" s="357">
        <f>C117</f>
        <v>3.5</v>
      </c>
      <c r="BB21" s="357">
        <f t="shared" ref="BB21:BH21" si="31">D117</f>
        <v>2.2999999999999998</v>
      </c>
      <c r="BC21" s="357">
        <f t="shared" si="31"/>
        <v>2.2000000000000002</v>
      </c>
      <c r="BD21" s="357">
        <f t="shared" si="31"/>
        <v>0</v>
      </c>
      <c r="BE21" s="357">
        <f t="shared" si="31"/>
        <v>0</v>
      </c>
      <c r="BF21" s="357">
        <f t="shared" si="31"/>
        <v>2.4</v>
      </c>
      <c r="BG21" s="357">
        <f t="shared" si="31"/>
        <v>583.5</v>
      </c>
      <c r="BH21" s="357" t="str">
        <f t="shared" si="31"/>
        <v>糙米飯</v>
      </c>
    </row>
    <row r="22" spans="1:60" ht="15.75" customHeight="1">
      <c r="A22" s="31"/>
      <c r="B22" s="210"/>
      <c r="C22" s="26"/>
      <c r="D22" s="26"/>
      <c r="E22" s="212"/>
      <c r="F22" s="26"/>
      <c r="G22" s="26"/>
      <c r="H22" s="214"/>
      <c r="I22" s="349"/>
      <c r="J22" s="243"/>
      <c r="K22" s="243"/>
      <c r="L22" s="343" t="str">
        <f t="shared" si="13"/>
        <v/>
      </c>
      <c r="M22" s="243"/>
      <c r="N22" s="243"/>
      <c r="O22" s="343" t="str">
        <f t="shared" si="14"/>
        <v/>
      </c>
      <c r="P22" s="243" t="s">
        <v>81</v>
      </c>
      <c r="Q22" s="243">
        <v>0.5</v>
      </c>
      <c r="R22" s="343" t="str">
        <f t="shared" si="15"/>
        <v>公斤</v>
      </c>
      <c r="S22" s="30"/>
      <c r="T22" s="30"/>
      <c r="U22" s="343" t="str">
        <f t="shared" si="16"/>
        <v/>
      </c>
      <c r="V22" s="244" t="s">
        <v>160</v>
      </c>
      <c r="W22" s="243">
        <v>0.5</v>
      </c>
      <c r="X22" s="343" t="str">
        <f t="shared" si="17"/>
        <v>公斤</v>
      </c>
      <c r="Y22" s="347"/>
      <c r="Z22" s="42"/>
      <c r="AA22" s="41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 t="str">
        <f>A124</f>
        <v>R3</v>
      </c>
      <c r="AM22" s="18" t="str">
        <f>J124</f>
        <v>西式特餐</v>
      </c>
      <c r="AN22" s="18" t="str">
        <f>J125&amp;" "&amp;J126&amp;" "&amp;J127&amp;" "&amp;J128&amp;" "&amp;J129&amp;" "&amp;J130</f>
        <v xml:space="preserve">通心粉     </v>
      </c>
      <c r="AO22" s="18" t="str">
        <f>M124</f>
        <v>西西里肉醬</v>
      </c>
      <c r="AP22" s="18" t="str">
        <f>M125&amp;" "&amp;M126&amp;" "&amp;M127&amp;" "&amp;M128&amp;" "&amp;M129&amp;" "&amp;M130</f>
        <v xml:space="preserve">豬絞肉 馬鈴薯 洋蔥 蕃茄醬 義大利香料 </v>
      </c>
      <c r="AQ22" s="18" t="str">
        <f>P124</f>
        <v>堅果花椰</v>
      </c>
      <c r="AR22" s="18" t="str">
        <f>P125&amp;" "&amp;P126&amp;" "&amp;P127&amp;" "&amp;P128&amp;" "&amp;P129&amp;" "&amp;P130</f>
        <v>冷凍花椰菜 胡蘿蔔 豆包 奶油(固態) 大蒜 堅果</v>
      </c>
      <c r="AS22" s="19" t="e">
        <f>#REF!</f>
        <v>#REF!</v>
      </c>
      <c r="AT22" s="19" t="e">
        <f>#REF!&amp;" "&amp;#REF!&amp;" "&amp;#REF!&amp;" "&amp;P129&amp;" "&amp;#REF!&amp;" "&amp;#REF!</f>
        <v>#REF!</v>
      </c>
      <c r="AU22" s="19" t="str">
        <f>S124</f>
        <v>時蔬</v>
      </c>
      <c r="AV22" s="19" t="str">
        <f>S125&amp;" "&amp;S126&amp;" "&amp;S127&amp;" "&amp;S128&amp;" "&amp;S129&amp;" "&amp;S130</f>
        <v xml:space="preserve">時蔬 大蒜    </v>
      </c>
      <c r="AW22" s="19" t="str">
        <f>V124</f>
        <v>南瓜濃湯</v>
      </c>
      <c r="AX22" s="19" t="str">
        <f>V125&amp;" "&amp;V126&amp;" "&amp;V127&amp;" "&amp;V128&amp;" "&amp;V129&amp;" "&amp;V130</f>
        <v xml:space="preserve">南瓜 紅蘿蔔 雞蛋 玉米濃湯調理包  </v>
      </c>
      <c r="AY22" s="19" t="str">
        <f>Y124</f>
        <v>點心</v>
      </c>
      <c r="AZ22" s="19">
        <f>Z124</f>
        <v>0</v>
      </c>
      <c r="BA22" s="357">
        <f>C124</f>
        <v>4.2</v>
      </c>
      <c r="BB22" s="357">
        <f t="shared" ref="BB22:BH22" si="32">D124</f>
        <v>2.1</v>
      </c>
      <c r="BC22" s="357">
        <f t="shared" si="32"/>
        <v>2</v>
      </c>
      <c r="BD22" s="357">
        <f t="shared" si="32"/>
        <v>0</v>
      </c>
      <c r="BE22" s="357">
        <f t="shared" si="32"/>
        <v>0</v>
      </c>
      <c r="BF22" s="357">
        <f t="shared" si="32"/>
        <v>2.2000000000000002</v>
      </c>
      <c r="BG22" s="357">
        <f t="shared" si="32"/>
        <v>603.5</v>
      </c>
      <c r="BH22" s="357" t="str">
        <f t="shared" si="32"/>
        <v>西式特餐</v>
      </c>
    </row>
    <row r="23" spans="1:60" ht="15.75" customHeight="1">
      <c r="A23" s="31"/>
      <c r="B23" s="210"/>
      <c r="C23" s="26"/>
      <c r="D23" s="26"/>
      <c r="E23" s="212"/>
      <c r="F23" s="26"/>
      <c r="G23" s="26"/>
      <c r="H23" s="214"/>
      <c r="I23" s="349"/>
      <c r="J23" s="243"/>
      <c r="K23" s="243"/>
      <c r="L23" s="343" t="str">
        <f t="shared" si="13"/>
        <v/>
      </c>
      <c r="M23" s="243"/>
      <c r="N23" s="243"/>
      <c r="O23" s="343" t="str">
        <f t="shared" si="14"/>
        <v/>
      </c>
      <c r="P23" s="244"/>
      <c r="Q23" s="243"/>
      <c r="R23" s="343" t="str">
        <f t="shared" si="15"/>
        <v/>
      </c>
      <c r="S23" s="30"/>
      <c r="T23" s="30"/>
      <c r="U23" s="343" t="str">
        <f t="shared" si="16"/>
        <v/>
      </c>
      <c r="V23" s="310" t="s">
        <v>406</v>
      </c>
      <c r="W23" s="243">
        <v>1</v>
      </c>
      <c r="X23" s="343" t="str">
        <f t="shared" si="17"/>
        <v>公斤</v>
      </c>
      <c r="Y23" s="347"/>
      <c r="Z23" s="42"/>
      <c r="AA23" s="41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 t="str">
        <f>A131</f>
        <v>R4</v>
      </c>
      <c r="AM23" s="18" t="str">
        <f>J131</f>
        <v>糙米飯</v>
      </c>
      <c r="AN23" s="18" t="str">
        <f>J132&amp;" "&amp;J133&amp;" "&amp;J134&amp;" "&amp;J135&amp;" "&amp;J136&amp;" "&amp;J137</f>
        <v xml:space="preserve">米 糙米    </v>
      </c>
      <c r="AO23" s="18" t="str">
        <f>M131</f>
        <v>筍干肉角</v>
      </c>
      <c r="AP23" s="18" t="str">
        <f>M132&amp;" "&amp;M133&amp;" "&amp;M134&amp;" "&amp;M135&amp;" "&amp;M136&amp;" "&amp;M137</f>
        <v xml:space="preserve">豬後腿肉 麻竹筍干 大蒜 胡蘿蔔  </v>
      </c>
      <c r="AQ23" s="18" t="str">
        <f>P131</f>
        <v>時蔬蛋香</v>
      </c>
      <c r="AR23" s="18" t="str">
        <f>P132&amp;" "&amp;P133&amp;" "&amp;P134&amp;" "&amp;P135&amp;" "&amp;P136&amp;" "&amp;P137</f>
        <v xml:space="preserve">雞蛋 時蔬 大蒜   </v>
      </c>
      <c r="AS23" s="19" t="e">
        <f>#REF!</f>
        <v>#REF!</v>
      </c>
      <c r="AT23" s="19" t="e">
        <f>#REF!&amp;" "&amp;#REF!&amp;" "&amp;#REF!&amp;" "&amp;#REF!&amp;" "&amp;#REF!&amp;" "&amp;#REF!</f>
        <v>#REF!</v>
      </c>
      <c r="AU23" s="19" t="str">
        <f>S131</f>
        <v>時蔬</v>
      </c>
      <c r="AV23" s="19" t="str">
        <f>S132&amp;" "&amp;S133&amp;" "&amp;S134&amp;" "&amp;S135&amp;" "&amp;S136&amp;" "&amp;S137</f>
        <v xml:space="preserve">時蔬 大蒜    </v>
      </c>
      <c r="AW23" s="19" t="str">
        <f>V131</f>
        <v>地瓜圓甜湯</v>
      </c>
      <c r="AX23" s="19" t="str">
        <f>V132&amp;" "&amp;V133&amp;" "&amp;V134&amp;" "&amp;V135&amp;" "&amp;V136&amp;" "&amp;V137</f>
        <v xml:space="preserve">地瓜圓 紅砂糖    </v>
      </c>
      <c r="AY23" s="19" t="str">
        <f>Y131</f>
        <v>點心</v>
      </c>
      <c r="AZ23" s="19">
        <f>Z131</f>
        <v>0</v>
      </c>
      <c r="BA23" s="357">
        <f>C131</f>
        <v>6</v>
      </c>
      <c r="BB23" s="357">
        <f t="shared" ref="BB23:BH23" si="33">D131</f>
        <v>1.9</v>
      </c>
      <c r="BC23" s="357">
        <f t="shared" si="33"/>
        <v>1.6</v>
      </c>
      <c r="BD23" s="357">
        <f t="shared" si="33"/>
        <v>0</v>
      </c>
      <c r="BE23" s="357">
        <f t="shared" si="33"/>
        <v>0</v>
      </c>
      <c r="BF23" s="357">
        <f t="shared" si="33"/>
        <v>2.2000000000000002</v>
      </c>
      <c r="BG23" s="357">
        <f t="shared" si="33"/>
        <v>710.5</v>
      </c>
      <c r="BH23" s="357" t="str">
        <f t="shared" si="33"/>
        <v>糙米飯</v>
      </c>
    </row>
    <row r="24" spans="1:60" ht="15.75" customHeight="1">
      <c r="A24" s="31"/>
      <c r="B24" s="210"/>
      <c r="C24" s="26"/>
      <c r="D24" s="26"/>
      <c r="E24" s="212"/>
      <c r="F24" s="26"/>
      <c r="G24" s="26"/>
      <c r="H24" s="214"/>
      <c r="I24" s="349"/>
      <c r="J24" s="243"/>
      <c r="K24" s="243"/>
      <c r="L24" s="343" t="str">
        <f t="shared" si="13"/>
        <v/>
      </c>
      <c r="M24" s="243"/>
      <c r="N24" s="243"/>
      <c r="O24" s="343" t="str">
        <f t="shared" si="14"/>
        <v/>
      </c>
      <c r="P24" s="243"/>
      <c r="Q24" s="243"/>
      <c r="R24" s="343" t="str">
        <f t="shared" si="15"/>
        <v/>
      </c>
      <c r="S24" s="30"/>
      <c r="T24" s="30"/>
      <c r="U24" s="343" t="str">
        <f t="shared" si="16"/>
        <v/>
      </c>
      <c r="V24" s="244" t="s">
        <v>310</v>
      </c>
      <c r="W24" s="243"/>
      <c r="X24" s="343" t="str">
        <f t="shared" si="17"/>
        <v/>
      </c>
      <c r="Y24" s="347"/>
      <c r="Z24" s="42"/>
      <c r="AA24" s="41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 t="str">
        <f>A138</f>
        <v>R5</v>
      </c>
      <c r="AM24" s="18" t="str">
        <f>J138</f>
        <v>紫米飯</v>
      </c>
      <c r="AN24" s="18" t="str">
        <f>J139&amp;" "&amp;J140&amp;" "&amp;J141&amp;" "&amp;J142&amp;" "&amp;J143&amp;" "&amp;J144</f>
        <v xml:space="preserve">米 黑秈糯米    </v>
      </c>
      <c r="AO24" s="18" t="str">
        <f>M138</f>
        <v>金黃魚排</v>
      </c>
      <c r="AP24" s="18" t="str">
        <f>M139&amp;" "&amp;M140&amp;" "&amp;M141&amp;" "&amp;M142&amp;" "&amp;M143&amp;" "&amp;M144</f>
        <v xml:space="preserve">魚排 胡椒鹽    </v>
      </c>
      <c r="AQ24" s="18" t="str">
        <f>P138</f>
        <v>肉絲甘藍</v>
      </c>
      <c r="AR24" s="18" t="str">
        <f>P139&amp;" "&amp;P141&amp;" "&amp;P140&amp;" "&amp;P142&amp;" "&amp;P143&amp;" "&amp;P144</f>
        <v xml:space="preserve">甘藍 大蒜 肉絲   </v>
      </c>
      <c r="AS24" s="19" t="e">
        <f>#REF!</f>
        <v>#REF!</v>
      </c>
      <c r="AT24" s="19" t="e">
        <f>#REF!&amp;" "&amp;#REF!&amp;" "&amp;#REF!&amp;" "&amp;#REF!&amp;" "&amp;#REF!&amp;" "&amp;#REF!</f>
        <v>#REF!</v>
      </c>
      <c r="AU24" s="19" t="str">
        <f>S138</f>
        <v>時蔬</v>
      </c>
      <c r="AV24" s="19" t="str">
        <f>S139&amp;" "&amp;S140&amp;" "&amp;S141&amp;" "&amp;S142&amp;" "&amp;S143&amp;" "&amp;S144</f>
        <v xml:space="preserve">時蔬 大蒜    </v>
      </c>
      <c r="AW24" s="19" t="str">
        <f>V138</f>
        <v>鮮菇海芽湯</v>
      </c>
      <c r="AX24" s="19" t="str">
        <f>V139&amp;" "&amp;V140&amp;" "&amp;V141&amp;" "&amp;V142&amp;" "&amp;V143&amp;" "&amp;V144</f>
        <v xml:space="preserve">乾裙帶菜 金針菇 薑 柴魚片  </v>
      </c>
      <c r="AY24" s="19" t="str">
        <f>Y138</f>
        <v>點心</v>
      </c>
      <c r="AZ24" s="19" t="str">
        <f>Z138</f>
        <v>有機豆奶</v>
      </c>
      <c r="BA24" s="357">
        <f>C138</f>
        <v>5.2</v>
      </c>
      <c r="BB24" s="357">
        <f t="shared" ref="BB24:BH24" si="34">D138</f>
        <v>2.1</v>
      </c>
      <c r="BC24" s="357">
        <f t="shared" si="34"/>
        <v>1.6</v>
      </c>
      <c r="BD24" s="357">
        <f t="shared" si="34"/>
        <v>0</v>
      </c>
      <c r="BE24" s="357">
        <f t="shared" si="34"/>
        <v>0</v>
      </c>
      <c r="BF24" s="357">
        <f t="shared" si="34"/>
        <v>2.6</v>
      </c>
      <c r="BG24" s="357">
        <f t="shared" si="34"/>
        <v>693.5</v>
      </c>
      <c r="BH24" s="357" t="str">
        <f t="shared" si="34"/>
        <v>紫米飯</v>
      </c>
    </row>
    <row r="25" spans="1:60" ht="15.75" customHeight="1" thickBot="1">
      <c r="A25" s="34"/>
      <c r="B25" s="210"/>
      <c r="C25" s="26"/>
      <c r="D25" s="26"/>
      <c r="E25" s="212"/>
      <c r="F25" s="35"/>
      <c r="G25" s="35"/>
      <c r="H25" s="214"/>
      <c r="I25" s="349"/>
      <c r="J25" s="245"/>
      <c r="K25" s="245"/>
      <c r="L25" s="343" t="str">
        <f t="shared" si="13"/>
        <v/>
      </c>
      <c r="M25" s="245"/>
      <c r="N25" s="245"/>
      <c r="O25" s="343" t="str">
        <f t="shared" si="14"/>
        <v/>
      </c>
      <c r="P25" s="245"/>
      <c r="Q25" s="245"/>
      <c r="R25" s="343" t="str">
        <f t="shared" si="15"/>
        <v/>
      </c>
      <c r="S25" s="220"/>
      <c r="T25" s="220"/>
      <c r="U25" s="343" t="str">
        <f t="shared" si="16"/>
        <v/>
      </c>
      <c r="V25" s="246" t="s">
        <v>149</v>
      </c>
      <c r="W25" s="245">
        <v>2.5</v>
      </c>
      <c r="X25" s="343" t="str">
        <f t="shared" si="17"/>
        <v>公斤</v>
      </c>
      <c r="Y25" s="348"/>
      <c r="Z25" s="45"/>
      <c r="AA25" s="41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 t="str">
        <f>A145</f>
        <v>S1</v>
      </c>
      <c r="AM25" s="18" t="str">
        <f>J145</f>
        <v>白米飯</v>
      </c>
      <c r="AN25" s="18" t="str">
        <f>J146&amp;" "&amp;J147&amp;" "&amp;J148&amp;" "&amp;J149&amp;" "&amp;J150&amp;" "&amp;J151</f>
        <v xml:space="preserve">米     </v>
      </c>
      <c r="AO25" s="18" t="str">
        <f>M145</f>
        <v>鹹豬肉片</v>
      </c>
      <c r="AP25" s="18" t="str">
        <f>M146&amp;" "&amp;M147&amp;" "&amp;M149&amp;" "&amp;M148&amp;" "&amp;M150&amp;" "&amp;M151</f>
        <v xml:space="preserve">豬後腿肉 洋蔥 青蔥 胡蘿蔔 大蒜 </v>
      </c>
      <c r="AQ25" s="18" t="str">
        <f>P145</f>
        <v>蛋香白菜</v>
      </c>
      <c r="AR25" s="18" t="str">
        <f>P146&amp;" "&amp;P147&amp;" "&amp;P148&amp;" "&amp;P149&amp;" "&amp;P150&amp;" "&amp;P151</f>
        <v xml:space="preserve">雞蛋 結球白菜 胡蘿蔔 大蒜  </v>
      </c>
      <c r="AS25" s="19" t="e">
        <f>#REF!</f>
        <v>#REF!</v>
      </c>
      <c r="AT25" s="19" t="e">
        <f>#REF!&amp;" "&amp;#REF!&amp;" "&amp;#REF!&amp;" "&amp;#REF!&amp;" "&amp;#REF!&amp;" "&amp;#REF!</f>
        <v>#REF!</v>
      </c>
      <c r="AU25" s="19" t="str">
        <f>S145</f>
        <v>時蔬</v>
      </c>
      <c r="AV25" s="19" t="str">
        <f>S146&amp;" "&amp;S147&amp;" "&amp;S148&amp;" "&amp;S149&amp;" "&amp;S150&amp;" "&amp;S151</f>
        <v xml:space="preserve">時蔬 大蒜    </v>
      </c>
      <c r="AW25" s="19" t="str">
        <f>V145</f>
        <v>冬瓜大骨湯</v>
      </c>
      <c r="AX25" s="19" t="str">
        <f>V146&amp;" "&amp;V147&amp;" "&amp;V148&amp;" "&amp;V149&amp;" "&amp;V150&amp;" "&amp;V151</f>
        <v xml:space="preserve">冬瓜 大骨 薑   </v>
      </c>
      <c r="AY25" s="19" t="str">
        <f>Y145</f>
        <v>點心</v>
      </c>
      <c r="AZ25" s="19">
        <f>Z145</f>
        <v>0</v>
      </c>
      <c r="BA25" s="357">
        <f>C145</f>
        <v>5</v>
      </c>
      <c r="BB25" s="357">
        <f t="shared" ref="BB25:BH25" si="35">D145</f>
        <v>2.5</v>
      </c>
      <c r="BC25" s="357">
        <f t="shared" si="35"/>
        <v>1.8</v>
      </c>
      <c r="BD25" s="357">
        <f t="shared" si="35"/>
        <v>0</v>
      </c>
      <c r="BE25" s="357">
        <f t="shared" si="35"/>
        <v>0</v>
      </c>
      <c r="BF25" s="357">
        <f t="shared" si="35"/>
        <v>2.5</v>
      </c>
      <c r="BG25" s="357">
        <f t="shared" si="35"/>
        <v>695</v>
      </c>
      <c r="BH25" s="357" t="str">
        <f t="shared" si="35"/>
        <v>白米飯</v>
      </c>
    </row>
    <row r="26" spans="1:60" ht="15.75" customHeight="1">
      <c r="A26" s="209" t="s">
        <v>219</v>
      </c>
      <c r="B26" s="222" t="s">
        <v>508</v>
      </c>
      <c r="C26" s="223">
        <v>6.7</v>
      </c>
      <c r="D26" s="224">
        <v>2</v>
      </c>
      <c r="E26" s="225">
        <v>1.5</v>
      </c>
      <c r="F26" s="213">
        <v>0</v>
      </c>
      <c r="G26" s="213">
        <v>0</v>
      </c>
      <c r="H26" s="226">
        <v>2.5</v>
      </c>
      <c r="I26" s="349">
        <v>784</v>
      </c>
      <c r="J26" s="396" t="s">
        <v>57</v>
      </c>
      <c r="K26" s="397"/>
      <c r="L26" s="342"/>
      <c r="M26" s="396" t="s">
        <v>274</v>
      </c>
      <c r="N26" s="397"/>
      <c r="O26" s="342"/>
      <c r="P26" s="396" t="s">
        <v>258</v>
      </c>
      <c r="Q26" s="397"/>
      <c r="R26" s="342"/>
      <c r="S26" s="215" t="s">
        <v>38</v>
      </c>
      <c r="T26" s="215"/>
      <c r="U26" s="342"/>
      <c r="V26" s="403" t="s">
        <v>259</v>
      </c>
      <c r="W26" s="404"/>
      <c r="X26" s="342"/>
      <c r="Y26" s="346" t="s">
        <v>30</v>
      </c>
      <c r="Z26" s="29"/>
      <c r="AA26" s="30"/>
      <c r="AB26" s="18" t="str">
        <f>A26</f>
        <v>O4</v>
      </c>
      <c r="AC26" s="18" t="str">
        <f>J26</f>
        <v>糙米飯</v>
      </c>
      <c r="AD26" s="18" t="str">
        <f>M26</f>
        <v>豆瓣雞丁</v>
      </c>
      <c r="AE26" s="18" t="str">
        <f>P26</f>
        <v>螞蟻上樹</v>
      </c>
      <c r="AF26" s="18" t="e">
        <f>#REF!</f>
        <v>#REF!</v>
      </c>
      <c r="AG26" s="18" t="str">
        <f>S26</f>
        <v>時蔬</v>
      </c>
      <c r="AH26" s="18" t="str">
        <f>V26</f>
        <v>黑糖粉圓</v>
      </c>
      <c r="AI26" s="18" t="str">
        <f>Y26</f>
        <v>點心</v>
      </c>
      <c r="AJ26" s="18">
        <f>Z26</f>
        <v>0</v>
      </c>
      <c r="AK26" s="18"/>
      <c r="AL26" s="18" t="str">
        <f>A152</f>
        <v>S2</v>
      </c>
      <c r="AM26" s="18" t="str">
        <f>J152</f>
        <v>糙米飯</v>
      </c>
      <c r="AN26" s="18" t="str">
        <f>J153&amp;" "&amp;J154&amp;" "&amp;J155&amp;" "&amp;J156&amp;" "&amp;J157&amp;" "&amp;J158</f>
        <v xml:space="preserve">米 糙米    </v>
      </c>
      <c r="AO26" s="18" t="str">
        <f>M152</f>
        <v>洋芋燒肉</v>
      </c>
      <c r="AP26" s="18" t="str">
        <f>M153&amp;" "&amp;M154&amp;" "&amp;M155&amp;" "&amp;M156&amp;" "&amp;M157&amp;" "&amp;M158</f>
        <v xml:space="preserve">馬鈴薯 豬後腿肉 紅蘿蔔 大蒜  </v>
      </c>
      <c r="AQ26" s="18" t="str">
        <f>P152</f>
        <v>豆包花椰</v>
      </c>
      <c r="AR26" s="18" t="str">
        <f>P153&amp;" "&amp;P154&amp;" "&amp;P155&amp;" "&amp;P156&amp;" "&amp;P157&amp;" "&amp;P158</f>
        <v xml:space="preserve">冷凍花椰菜 豆包 胡蘿蔔 大蒜  </v>
      </c>
      <c r="AS26" s="19" t="e">
        <f>#REF!</f>
        <v>#REF!</v>
      </c>
      <c r="AT26" s="19" t="e">
        <f>#REF!&amp;" "&amp;#REF!&amp;" "&amp;#REF!&amp;" "&amp;#REF!&amp;" "&amp;#REF!&amp;" "&amp;#REF!</f>
        <v>#REF!</v>
      </c>
      <c r="AU26" s="19" t="str">
        <f>S152</f>
        <v>時蔬</v>
      </c>
      <c r="AV26" s="19" t="str">
        <f>S153&amp;" "&amp;S154&amp;" "&amp;S155&amp;" "&amp;S156&amp;" "&amp;S157&amp;" "&amp;S158</f>
        <v xml:space="preserve">時蔬 大蒜    </v>
      </c>
      <c r="AW26" s="19" t="str">
        <f>V152</f>
        <v>養生藥膳湯</v>
      </c>
      <c r="AX26" s="19" t="str">
        <f>V153&amp;" "&amp;V154&amp;" "&amp;V155&amp;" "&amp;V156&amp;" "&amp;V157&amp;" "&amp;V158</f>
        <v>藥膳滷包 鮮菇 枸杞 薑 大骨 皮絲</v>
      </c>
      <c r="AY26" s="19" t="str">
        <f>Y152</f>
        <v>點心</v>
      </c>
      <c r="AZ26" s="19">
        <f>Z152</f>
        <v>0</v>
      </c>
      <c r="BA26" s="357">
        <f>C152</f>
        <v>5</v>
      </c>
      <c r="BB26" s="357">
        <f t="shared" ref="BB26:BH26" si="36">D152</f>
        <v>1.9</v>
      </c>
      <c r="BC26" s="357">
        <f t="shared" si="36"/>
        <v>1.7</v>
      </c>
      <c r="BD26" s="357">
        <f t="shared" si="36"/>
        <v>0</v>
      </c>
      <c r="BE26" s="357">
        <f t="shared" si="36"/>
        <v>0</v>
      </c>
      <c r="BF26" s="357">
        <f t="shared" si="36"/>
        <v>2.2000000000000002</v>
      </c>
      <c r="BG26" s="357">
        <f t="shared" si="36"/>
        <v>643</v>
      </c>
      <c r="BH26" s="357" t="str">
        <f t="shared" si="36"/>
        <v>糙米飯</v>
      </c>
    </row>
    <row r="27" spans="1:60" ht="15.75" customHeight="1">
      <c r="A27" s="31"/>
      <c r="B27" s="210"/>
      <c r="C27" s="26"/>
      <c r="D27" s="26"/>
      <c r="E27" s="212"/>
      <c r="F27" s="26"/>
      <c r="G27" s="26"/>
      <c r="H27" s="214"/>
      <c r="I27" s="349"/>
      <c r="J27" s="216" t="s">
        <v>40</v>
      </c>
      <c r="K27" s="32">
        <v>7</v>
      </c>
      <c r="L27" s="343" t="str">
        <f t="shared" ref="L27:L28" si="37">IF(K27,"公斤","")</f>
        <v>公斤</v>
      </c>
      <c r="M27" s="32" t="s">
        <v>76</v>
      </c>
      <c r="N27" s="32">
        <v>9</v>
      </c>
      <c r="O27" s="343" t="str">
        <f t="shared" ref="O27:O28" si="38">IF(N27,"公斤","")</f>
        <v>公斤</v>
      </c>
      <c r="P27" s="32" t="s">
        <v>43</v>
      </c>
      <c r="Q27" s="32">
        <v>0.7</v>
      </c>
      <c r="R27" s="343" t="str">
        <f t="shared" ref="R27:R28" si="39">IF(Q27,"公斤","")</f>
        <v>公斤</v>
      </c>
      <c r="S27" s="30" t="s">
        <v>38</v>
      </c>
      <c r="T27" s="30">
        <v>7</v>
      </c>
      <c r="U27" s="343" t="str">
        <f t="shared" ref="U27:U28" si="40">IF(T27,"公斤","")</f>
        <v>公斤</v>
      </c>
      <c r="V27" s="32" t="s">
        <v>260</v>
      </c>
      <c r="W27" s="32">
        <v>2.5</v>
      </c>
      <c r="X27" s="343" t="str">
        <f t="shared" ref="X27:X28" si="41">IF(W27,"公斤","")</f>
        <v>公斤</v>
      </c>
      <c r="Y27" s="347" t="s">
        <v>30</v>
      </c>
      <c r="Z27" s="30"/>
      <c r="AA27" s="30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 t="e">
        <f>#REF!</f>
        <v>#REF!</v>
      </c>
      <c r="AM27" s="18" t="e">
        <f>#REF!</f>
        <v>#REF!</v>
      </c>
      <c r="AN27" s="18" t="e">
        <f>#REF!&amp;" "&amp;#REF!&amp;" "&amp;#REF!&amp;" "&amp;#REF!&amp;" "&amp;#REF!&amp;" "&amp;#REF!</f>
        <v>#REF!</v>
      </c>
      <c r="AO27" s="18" t="e">
        <f>#REF!</f>
        <v>#REF!</v>
      </c>
      <c r="AP27" s="18" t="e">
        <f>#REF!&amp;" "&amp;#REF!&amp;" "&amp;#REF!&amp;" "&amp;#REF!&amp;" "&amp;#REF!&amp;" "&amp;#REF!</f>
        <v>#REF!</v>
      </c>
      <c r="AQ27" s="18" t="e">
        <f>#REF!</f>
        <v>#REF!</v>
      </c>
      <c r="AR27" s="18" t="e">
        <f>#REF!&amp;" "&amp;#REF!&amp;" "&amp;#REF!&amp;" "&amp;#REF!&amp;" "&amp;#REF!&amp;" "&amp;#REF!</f>
        <v>#REF!</v>
      </c>
      <c r="AS27" s="19" t="e">
        <f>#REF!</f>
        <v>#REF!</v>
      </c>
      <c r="AT27" s="19" t="e">
        <f>#REF!&amp;" "&amp;#REF!&amp;" "&amp;#REF!&amp;" "&amp;#REF!&amp;" "&amp;#REF!&amp;" "&amp;#REF!</f>
        <v>#REF!</v>
      </c>
      <c r="AU27" s="19" t="e">
        <f>#REF!</f>
        <v>#REF!</v>
      </c>
      <c r="AV27" s="19" t="e">
        <f>#REF!&amp;" "&amp;#REF!&amp;" "&amp;#REF!&amp;" "&amp;#REF!&amp;" "&amp;#REF!&amp;" "&amp;#REF!</f>
        <v>#REF!</v>
      </c>
      <c r="AW27" s="19" t="e">
        <f>#REF!</f>
        <v>#REF!</v>
      </c>
      <c r="AX27" s="19" t="e">
        <f>#REF!&amp;" "&amp;#REF!&amp;" "&amp;#REF!&amp;" "&amp;#REF!&amp;" "&amp;#REF!&amp;" "&amp;#REF!</f>
        <v>#REF!</v>
      </c>
      <c r="AY27" s="19" t="e">
        <f>#REF!</f>
        <v>#REF!</v>
      </c>
      <c r="AZ27" s="19" t="e">
        <f>#REF!</f>
        <v>#REF!</v>
      </c>
    </row>
    <row r="28" spans="1:60" ht="15.75" customHeight="1">
      <c r="A28" s="31"/>
      <c r="B28" s="210"/>
      <c r="C28" s="211"/>
      <c r="D28" s="26"/>
      <c r="E28" s="212"/>
      <c r="F28" s="26"/>
      <c r="G28" s="26"/>
      <c r="H28" s="217"/>
      <c r="I28" s="349"/>
      <c r="J28" s="216" t="s">
        <v>62</v>
      </c>
      <c r="K28" s="32">
        <v>3</v>
      </c>
      <c r="L28" s="343" t="str">
        <f t="shared" si="37"/>
        <v>公斤</v>
      </c>
      <c r="M28" s="32" t="s">
        <v>188</v>
      </c>
      <c r="N28" s="32">
        <v>3</v>
      </c>
      <c r="O28" s="343" t="str">
        <f t="shared" si="38"/>
        <v>公斤</v>
      </c>
      <c r="P28" s="32" t="s">
        <v>109</v>
      </c>
      <c r="Q28" s="32">
        <v>1</v>
      </c>
      <c r="R28" s="343" t="str">
        <f t="shared" si="39"/>
        <v>公斤</v>
      </c>
      <c r="S28" s="32" t="s">
        <v>48</v>
      </c>
      <c r="T28" s="32">
        <v>0.05</v>
      </c>
      <c r="U28" s="343" t="str">
        <f t="shared" si="40"/>
        <v>公斤</v>
      </c>
      <c r="V28" s="32" t="s">
        <v>78</v>
      </c>
      <c r="W28" s="32">
        <v>1</v>
      </c>
      <c r="X28" s="343" t="str">
        <f t="shared" si="41"/>
        <v>公斤</v>
      </c>
      <c r="Y28" s="347"/>
      <c r="Z28" s="30"/>
      <c r="AA28" s="30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 t="e">
        <f t="shared" ref="AL28:AM28" si="42">#REF!</f>
        <v>#REF!</v>
      </c>
      <c r="AM28" s="18" t="e">
        <f t="shared" si="42"/>
        <v>#REF!</v>
      </c>
      <c r="AN28" s="18" t="e">
        <f t="shared" ref="AN28:AN36" si="43">#REF!&amp;" "&amp;#REF!&amp;" "&amp;#REF!&amp;" "&amp;#REF!&amp;" "&amp;#REF!&amp;" "&amp;#REF!</f>
        <v>#REF!</v>
      </c>
      <c r="AO28" s="18" t="e">
        <f t="shared" ref="AO28:AO36" si="44">#REF!</f>
        <v>#REF!</v>
      </c>
      <c r="AP28" s="18" t="e">
        <f t="shared" ref="AP28:AP36" si="45">#REF!&amp;" "&amp;#REF!&amp;" "&amp;#REF!&amp;" "&amp;#REF!&amp;" "&amp;#REF!&amp;" "&amp;#REF!</f>
        <v>#REF!</v>
      </c>
      <c r="AQ28" s="18" t="e">
        <f t="shared" ref="AQ28:AQ36" si="46">#REF!</f>
        <v>#REF!</v>
      </c>
      <c r="AR28" s="18" t="e">
        <f t="shared" ref="AR28:AR36" si="47">#REF!&amp;" "&amp;#REF!&amp;" "&amp;#REF!&amp;" "&amp;#REF!&amp;" "&amp;#REF!&amp;" "&amp;#REF!</f>
        <v>#REF!</v>
      </c>
      <c r="AS28" s="19" t="e">
        <f t="shared" ref="AS28:AS36" si="48">#REF!</f>
        <v>#REF!</v>
      </c>
      <c r="AT28" s="19" t="e">
        <f t="shared" ref="AT28:AT36" si="49">#REF!&amp;" "&amp;#REF!&amp;" "&amp;#REF!&amp;" "&amp;#REF!&amp;" "&amp;#REF!&amp;" "&amp;#REF!</f>
        <v>#REF!</v>
      </c>
      <c r="AU28" s="19" t="e">
        <f t="shared" ref="AU28:AU36" si="50">#REF!</f>
        <v>#REF!</v>
      </c>
      <c r="AV28" s="19" t="e">
        <f t="shared" ref="AV28:AV36" si="51">#REF!&amp;" "&amp;#REF!&amp;" "&amp;#REF!&amp;" "&amp;#REF!&amp;" "&amp;#REF!&amp;" "&amp;#REF!</f>
        <v>#REF!</v>
      </c>
      <c r="AW28" s="19" t="e">
        <f t="shared" ref="AW28:AW36" si="52">#REF!</f>
        <v>#REF!</v>
      </c>
      <c r="AX28" s="19" t="e">
        <f t="shared" ref="AX28:AX36" si="53">#REF!&amp;" "&amp;#REF!&amp;" "&amp;#REF!&amp;" "&amp;#REF!&amp;" "&amp;#REF!&amp;" "&amp;#REF!</f>
        <v>#REF!</v>
      </c>
      <c r="AY28" s="19" t="e">
        <f t="shared" ref="AY28:AZ28" si="54">#REF!</f>
        <v>#REF!</v>
      </c>
      <c r="AZ28" s="19" t="e">
        <f t="shared" si="54"/>
        <v>#REF!</v>
      </c>
    </row>
    <row r="29" spans="1:60" ht="15.75" customHeight="1">
      <c r="A29" s="31"/>
      <c r="B29" s="210"/>
      <c r="C29" s="26"/>
      <c r="D29" s="26"/>
      <c r="E29" s="212"/>
      <c r="F29" s="26"/>
      <c r="G29" s="26"/>
      <c r="H29" s="214"/>
      <c r="I29" s="349"/>
      <c r="J29" s="216"/>
      <c r="K29" s="32"/>
      <c r="L29" s="343" t="str">
        <f t="shared" si="13"/>
        <v/>
      </c>
      <c r="M29" s="32" t="s">
        <v>51</v>
      </c>
      <c r="N29" s="32">
        <v>1</v>
      </c>
      <c r="O29" s="343" t="str">
        <f t="shared" si="14"/>
        <v>公斤</v>
      </c>
      <c r="P29" s="32" t="s">
        <v>38</v>
      </c>
      <c r="Q29" s="32">
        <v>3</v>
      </c>
      <c r="R29" s="343" t="str">
        <f t="shared" si="15"/>
        <v>公斤</v>
      </c>
      <c r="S29" s="30"/>
      <c r="T29" s="30"/>
      <c r="U29" s="343" t="str">
        <f t="shared" si="16"/>
        <v/>
      </c>
      <c r="V29" s="32"/>
      <c r="W29" s="32"/>
      <c r="X29" s="343" t="str">
        <f t="shared" si="17"/>
        <v/>
      </c>
      <c r="Y29" s="347"/>
      <c r="Z29" s="30"/>
      <c r="AA29" s="30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 t="e">
        <f t="shared" ref="AL29:AM29" si="55">#REF!</f>
        <v>#REF!</v>
      </c>
      <c r="AM29" s="18" t="e">
        <f t="shared" si="55"/>
        <v>#REF!</v>
      </c>
      <c r="AN29" s="18" t="e">
        <f t="shared" si="43"/>
        <v>#REF!</v>
      </c>
      <c r="AO29" s="18" t="e">
        <f t="shared" si="44"/>
        <v>#REF!</v>
      </c>
      <c r="AP29" s="18" t="e">
        <f t="shared" si="45"/>
        <v>#REF!</v>
      </c>
      <c r="AQ29" s="18" t="e">
        <f t="shared" si="46"/>
        <v>#REF!</v>
      </c>
      <c r="AR29" s="18" t="e">
        <f t="shared" si="47"/>
        <v>#REF!</v>
      </c>
      <c r="AS29" s="19" t="e">
        <f t="shared" si="48"/>
        <v>#REF!</v>
      </c>
      <c r="AT29" s="19" t="e">
        <f t="shared" si="49"/>
        <v>#REF!</v>
      </c>
      <c r="AU29" s="19" t="e">
        <f t="shared" si="50"/>
        <v>#REF!</v>
      </c>
      <c r="AV29" s="19" t="e">
        <f t="shared" si="51"/>
        <v>#REF!</v>
      </c>
      <c r="AW29" s="19" t="e">
        <f t="shared" si="52"/>
        <v>#REF!</v>
      </c>
      <c r="AX29" s="19" t="e">
        <f t="shared" si="53"/>
        <v>#REF!</v>
      </c>
      <c r="AY29" s="19" t="e">
        <f t="shared" ref="AY29:AZ29" si="56">#REF!</f>
        <v>#REF!</v>
      </c>
      <c r="AZ29" s="19" t="e">
        <f t="shared" si="56"/>
        <v>#REF!</v>
      </c>
    </row>
    <row r="30" spans="1:60" ht="15.75" customHeight="1">
      <c r="A30" s="31"/>
      <c r="B30" s="210"/>
      <c r="C30" s="26"/>
      <c r="D30" s="26"/>
      <c r="E30" s="212"/>
      <c r="F30" s="26"/>
      <c r="G30" s="26"/>
      <c r="H30" s="214"/>
      <c r="I30" s="349"/>
      <c r="J30" s="216"/>
      <c r="K30" s="32"/>
      <c r="L30" s="343" t="str">
        <f t="shared" si="13"/>
        <v/>
      </c>
      <c r="M30" s="32" t="s">
        <v>48</v>
      </c>
      <c r="N30" s="32">
        <v>0.05</v>
      </c>
      <c r="O30" s="343" t="str">
        <f t="shared" si="14"/>
        <v>公斤</v>
      </c>
      <c r="P30" s="32" t="s">
        <v>74</v>
      </c>
      <c r="Q30" s="32">
        <v>0.01</v>
      </c>
      <c r="R30" s="343" t="str">
        <f t="shared" si="15"/>
        <v>公斤</v>
      </c>
      <c r="S30" s="30"/>
      <c r="T30" s="30"/>
      <c r="U30" s="343" t="str">
        <f t="shared" si="16"/>
        <v/>
      </c>
      <c r="V30" s="32"/>
      <c r="W30" s="32"/>
      <c r="X30" s="343" t="str">
        <f t="shared" si="17"/>
        <v/>
      </c>
      <c r="Y30" s="347"/>
      <c r="Z30" s="30"/>
      <c r="AA30" s="30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 t="e">
        <f t="shared" ref="AL30:AM30" si="57">#REF!</f>
        <v>#REF!</v>
      </c>
      <c r="AM30" s="18" t="e">
        <f t="shared" si="57"/>
        <v>#REF!</v>
      </c>
      <c r="AN30" s="18" t="e">
        <f t="shared" si="43"/>
        <v>#REF!</v>
      </c>
      <c r="AO30" s="18" t="e">
        <f t="shared" si="44"/>
        <v>#REF!</v>
      </c>
      <c r="AP30" s="18" t="e">
        <f t="shared" si="45"/>
        <v>#REF!</v>
      </c>
      <c r="AQ30" s="18" t="e">
        <f t="shared" si="46"/>
        <v>#REF!</v>
      </c>
      <c r="AR30" s="18" t="e">
        <f t="shared" si="47"/>
        <v>#REF!</v>
      </c>
      <c r="AS30" s="19" t="e">
        <f t="shared" si="48"/>
        <v>#REF!</v>
      </c>
      <c r="AT30" s="19" t="e">
        <f t="shared" si="49"/>
        <v>#REF!</v>
      </c>
      <c r="AU30" s="19" t="e">
        <f t="shared" si="50"/>
        <v>#REF!</v>
      </c>
      <c r="AV30" s="19" t="e">
        <f t="shared" si="51"/>
        <v>#REF!</v>
      </c>
      <c r="AW30" s="19" t="e">
        <f t="shared" si="52"/>
        <v>#REF!</v>
      </c>
      <c r="AX30" s="19" t="e">
        <f t="shared" si="53"/>
        <v>#REF!</v>
      </c>
      <c r="AY30" s="19" t="e">
        <f t="shared" ref="AY30:AZ30" si="58">#REF!</f>
        <v>#REF!</v>
      </c>
      <c r="AZ30" s="19" t="e">
        <f t="shared" si="58"/>
        <v>#REF!</v>
      </c>
    </row>
    <row r="31" spans="1:60" ht="15.75" customHeight="1">
      <c r="A31" s="31"/>
      <c r="B31" s="210"/>
      <c r="C31" s="26"/>
      <c r="D31" s="26"/>
      <c r="E31" s="212"/>
      <c r="F31" s="26"/>
      <c r="G31" s="26"/>
      <c r="H31" s="214"/>
      <c r="I31" s="349"/>
      <c r="J31" s="216"/>
      <c r="K31" s="32"/>
      <c r="L31" s="343" t="str">
        <f t="shared" si="13"/>
        <v/>
      </c>
      <c r="M31" s="32" t="s">
        <v>276</v>
      </c>
      <c r="N31" s="32"/>
      <c r="O31" s="343" t="str">
        <f t="shared" si="14"/>
        <v/>
      </c>
      <c r="P31" s="32" t="s">
        <v>48</v>
      </c>
      <c r="Q31" s="32">
        <v>0.05</v>
      </c>
      <c r="R31" s="343" t="str">
        <f t="shared" si="15"/>
        <v>公斤</v>
      </c>
      <c r="S31" s="30"/>
      <c r="T31" s="30"/>
      <c r="U31" s="343" t="str">
        <f t="shared" si="16"/>
        <v/>
      </c>
      <c r="V31" s="32"/>
      <c r="W31" s="32"/>
      <c r="X31" s="343" t="str">
        <f t="shared" si="17"/>
        <v/>
      </c>
      <c r="Y31" s="347"/>
      <c r="Z31" s="30"/>
      <c r="AA31" s="30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 t="e">
        <f t="shared" ref="AL31:AM31" si="59">#REF!</f>
        <v>#REF!</v>
      </c>
      <c r="AM31" s="18" t="e">
        <f t="shared" si="59"/>
        <v>#REF!</v>
      </c>
      <c r="AN31" s="18" t="e">
        <f t="shared" si="43"/>
        <v>#REF!</v>
      </c>
      <c r="AO31" s="18" t="e">
        <f t="shared" si="44"/>
        <v>#REF!</v>
      </c>
      <c r="AP31" s="18" t="e">
        <f t="shared" si="45"/>
        <v>#REF!</v>
      </c>
      <c r="AQ31" s="18" t="e">
        <f t="shared" si="46"/>
        <v>#REF!</v>
      </c>
      <c r="AR31" s="18" t="e">
        <f t="shared" si="47"/>
        <v>#REF!</v>
      </c>
      <c r="AS31" s="19" t="e">
        <f t="shared" si="48"/>
        <v>#REF!</v>
      </c>
      <c r="AT31" s="19" t="e">
        <f t="shared" si="49"/>
        <v>#REF!</v>
      </c>
      <c r="AU31" s="19" t="e">
        <f t="shared" si="50"/>
        <v>#REF!</v>
      </c>
      <c r="AV31" s="19" t="e">
        <f t="shared" si="51"/>
        <v>#REF!</v>
      </c>
      <c r="AW31" s="19" t="e">
        <f t="shared" si="52"/>
        <v>#REF!</v>
      </c>
      <c r="AX31" s="19" t="e">
        <f t="shared" si="53"/>
        <v>#REF!</v>
      </c>
      <c r="AY31" s="19" t="e">
        <f t="shared" ref="AY31:AZ31" si="60">#REF!</f>
        <v>#REF!</v>
      </c>
      <c r="AZ31" s="19" t="e">
        <f t="shared" si="60"/>
        <v>#REF!</v>
      </c>
    </row>
    <row r="32" spans="1:60" ht="15.75" customHeight="1" thickBot="1">
      <c r="A32" s="31"/>
      <c r="B32" s="43"/>
      <c r="C32" s="35"/>
      <c r="D32" s="35"/>
      <c r="E32" s="229"/>
      <c r="F32" s="35"/>
      <c r="G32" s="35"/>
      <c r="H32" s="230"/>
      <c r="I32" s="349"/>
      <c r="J32" s="232"/>
      <c r="K32" s="221"/>
      <c r="L32" s="343" t="str">
        <f t="shared" si="13"/>
        <v/>
      </c>
      <c r="M32" s="36"/>
      <c r="N32" s="36"/>
      <c r="O32" s="343" t="str">
        <f t="shared" si="14"/>
        <v/>
      </c>
      <c r="P32" s="36" t="s">
        <v>51</v>
      </c>
      <c r="Q32" s="36">
        <v>0.5</v>
      </c>
      <c r="R32" s="343" t="str">
        <f t="shared" si="15"/>
        <v>公斤</v>
      </c>
      <c r="S32" s="220"/>
      <c r="T32" s="220"/>
      <c r="U32" s="343" t="str">
        <f t="shared" si="16"/>
        <v/>
      </c>
      <c r="V32" s="221"/>
      <c r="W32" s="221"/>
      <c r="X32" s="343" t="str">
        <f t="shared" si="17"/>
        <v/>
      </c>
      <c r="Y32" s="348"/>
      <c r="Z32" s="30"/>
      <c r="AA32" s="30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 t="e">
        <f t="shared" ref="AL32:AM32" si="61">#REF!</f>
        <v>#REF!</v>
      </c>
      <c r="AM32" s="18" t="e">
        <f t="shared" si="61"/>
        <v>#REF!</v>
      </c>
      <c r="AN32" s="18" t="e">
        <f t="shared" si="43"/>
        <v>#REF!</v>
      </c>
      <c r="AO32" s="18" t="e">
        <f t="shared" si="44"/>
        <v>#REF!</v>
      </c>
      <c r="AP32" s="18" t="e">
        <f t="shared" si="45"/>
        <v>#REF!</v>
      </c>
      <c r="AQ32" s="18" t="e">
        <f t="shared" si="46"/>
        <v>#REF!</v>
      </c>
      <c r="AR32" s="18" t="e">
        <f t="shared" si="47"/>
        <v>#REF!</v>
      </c>
      <c r="AS32" s="19" t="e">
        <f t="shared" si="48"/>
        <v>#REF!</v>
      </c>
      <c r="AT32" s="19" t="e">
        <f t="shared" si="49"/>
        <v>#REF!</v>
      </c>
      <c r="AU32" s="19" t="e">
        <f t="shared" si="50"/>
        <v>#REF!</v>
      </c>
      <c r="AV32" s="19" t="e">
        <f t="shared" si="51"/>
        <v>#REF!</v>
      </c>
      <c r="AW32" s="19" t="e">
        <f t="shared" si="52"/>
        <v>#REF!</v>
      </c>
      <c r="AX32" s="19" t="e">
        <f t="shared" si="53"/>
        <v>#REF!</v>
      </c>
      <c r="AY32" s="19" t="e">
        <f t="shared" ref="AY32:AZ32" si="62">#REF!</f>
        <v>#REF!</v>
      </c>
      <c r="AZ32" s="19" t="e">
        <f t="shared" si="62"/>
        <v>#REF!</v>
      </c>
    </row>
    <row r="33" spans="1:52" ht="18" customHeight="1">
      <c r="A33" s="209" t="s">
        <v>220</v>
      </c>
      <c r="B33" s="210" t="s">
        <v>508</v>
      </c>
      <c r="C33" s="211">
        <v>5.3</v>
      </c>
      <c r="D33" s="26">
        <v>2.1</v>
      </c>
      <c r="E33" s="212">
        <v>1.6</v>
      </c>
      <c r="F33" s="213">
        <v>0</v>
      </c>
      <c r="G33" s="213">
        <v>0</v>
      </c>
      <c r="H33" s="214">
        <v>2.6</v>
      </c>
      <c r="I33" s="349">
        <v>700.5</v>
      </c>
      <c r="J33" s="396" t="s">
        <v>262</v>
      </c>
      <c r="K33" s="397"/>
      <c r="L33" s="342"/>
      <c r="M33" s="313" t="s">
        <v>408</v>
      </c>
      <c r="N33" s="233"/>
      <c r="O33" s="342"/>
      <c r="P33" s="396" t="s">
        <v>263</v>
      </c>
      <c r="Q33" s="397"/>
      <c r="R33" s="342"/>
      <c r="S33" s="215" t="s">
        <v>38</v>
      </c>
      <c r="T33" s="215"/>
      <c r="U33" s="342"/>
      <c r="V33" s="396" t="s">
        <v>69</v>
      </c>
      <c r="W33" s="397"/>
      <c r="X33" s="342"/>
      <c r="Y33" s="346" t="s">
        <v>30</v>
      </c>
      <c r="Z33" s="16"/>
      <c r="AA33" s="17"/>
      <c r="AB33" s="18" t="str">
        <f>A33</f>
        <v>O5</v>
      </c>
      <c r="AC33" s="18" t="str">
        <f>J33</f>
        <v>芝麻飯</v>
      </c>
      <c r="AD33" s="18" t="str">
        <f>M33</f>
        <v>家常絞肉</v>
      </c>
      <c r="AE33" s="18" t="str">
        <f>P33</f>
        <v>茄汁豆腐</v>
      </c>
      <c r="AF33" s="18" t="e">
        <f>#REF!</f>
        <v>#REF!</v>
      </c>
      <c r="AG33" s="18" t="str">
        <f>S33</f>
        <v>時蔬</v>
      </c>
      <c r="AH33" s="18" t="str">
        <f>V33</f>
        <v>時瓜湯</v>
      </c>
      <c r="AI33" s="18" t="str">
        <f>Y33</f>
        <v>點心</v>
      </c>
      <c r="AJ33" s="18">
        <f>Z33</f>
        <v>0</v>
      </c>
      <c r="AK33" s="18"/>
      <c r="AL33" s="18" t="e">
        <f t="shared" ref="AL33:AM33" si="63">#REF!</f>
        <v>#REF!</v>
      </c>
      <c r="AM33" s="18" t="e">
        <f t="shared" si="63"/>
        <v>#REF!</v>
      </c>
      <c r="AN33" s="18" t="e">
        <f t="shared" si="43"/>
        <v>#REF!</v>
      </c>
      <c r="AO33" s="18" t="e">
        <f t="shared" si="44"/>
        <v>#REF!</v>
      </c>
      <c r="AP33" s="18" t="e">
        <f t="shared" si="45"/>
        <v>#REF!</v>
      </c>
      <c r="AQ33" s="18" t="e">
        <f t="shared" si="46"/>
        <v>#REF!</v>
      </c>
      <c r="AR33" s="18" t="e">
        <f t="shared" si="47"/>
        <v>#REF!</v>
      </c>
      <c r="AS33" s="19" t="e">
        <f t="shared" si="48"/>
        <v>#REF!</v>
      </c>
      <c r="AT33" s="19" t="e">
        <f t="shared" si="49"/>
        <v>#REF!</v>
      </c>
      <c r="AU33" s="19" t="e">
        <f t="shared" si="50"/>
        <v>#REF!</v>
      </c>
      <c r="AV33" s="19" t="e">
        <f t="shared" si="51"/>
        <v>#REF!</v>
      </c>
      <c r="AW33" s="19" t="e">
        <f t="shared" si="52"/>
        <v>#REF!</v>
      </c>
      <c r="AX33" s="19" t="e">
        <f t="shared" si="53"/>
        <v>#REF!</v>
      </c>
      <c r="AY33" s="19" t="e">
        <f t="shared" ref="AY33:AZ33" si="64">#REF!</f>
        <v>#REF!</v>
      </c>
      <c r="AZ33" s="19" t="e">
        <f t="shared" si="64"/>
        <v>#REF!</v>
      </c>
    </row>
    <row r="34" spans="1:52" ht="18" customHeight="1">
      <c r="A34" s="31"/>
      <c r="B34" s="210"/>
      <c r="C34" s="26"/>
      <c r="D34" s="26"/>
      <c r="E34" s="212"/>
      <c r="F34" s="26"/>
      <c r="G34" s="26"/>
      <c r="H34" s="214"/>
      <c r="I34" s="349"/>
      <c r="J34" s="216" t="s">
        <v>40</v>
      </c>
      <c r="K34" s="32">
        <v>10</v>
      </c>
      <c r="L34" s="343" t="str">
        <f t="shared" ref="L34:L35" si="65">IF(K34,"公斤","")</f>
        <v>公斤</v>
      </c>
      <c r="M34" s="300" t="s">
        <v>409</v>
      </c>
      <c r="N34" s="32">
        <v>6</v>
      </c>
      <c r="O34" s="343" t="str">
        <f t="shared" ref="O34:O35" si="66">IF(N34,"公斤","")</f>
        <v>公斤</v>
      </c>
      <c r="P34" s="32" t="s">
        <v>131</v>
      </c>
      <c r="Q34" s="32">
        <v>4</v>
      </c>
      <c r="R34" s="343" t="str">
        <f t="shared" ref="R34:R35" si="67">IF(Q34,"公斤","")</f>
        <v>公斤</v>
      </c>
      <c r="S34" s="30" t="s">
        <v>38</v>
      </c>
      <c r="T34" s="30">
        <v>7</v>
      </c>
      <c r="U34" s="343" t="str">
        <f t="shared" ref="U34:U35" si="68">IF(T34,"公斤","")</f>
        <v>公斤</v>
      </c>
      <c r="V34" s="32" t="s">
        <v>70</v>
      </c>
      <c r="W34" s="32">
        <v>3.5</v>
      </c>
      <c r="X34" s="343" t="str">
        <f t="shared" ref="X34:X35" si="69">IF(W34,"公斤","")</f>
        <v>公斤</v>
      </c>
      <c r="Y34" s="347" t="s">
        <v>30</v>
      </c>
      <c r="Z34" s="21"/>
      <c r="AA34" s="17">
        <v>19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 t="e">
        <f t="shared" ref="AL34:AM34" si="70">#REF!</f>
        <v>#REF!</v>
      </c>
      <c r="AM34" s="18" t="e">
        <f t="shared" si="70"/>
        <v>#REF!</v>
      </c>
      <c r="AN34" s="18" t="e">
        <f t="shared" si="43"/>
        <v>#REF!</v>
      </c>
      <c r="AO34" s="18" t="e">
        <f t="shared" si="44"/>
        <v>#REF!</v>
      </c>
      <c r="AP34" s="18" t="e">
        <f t="shared" si="45"/>
        <v>#REF!</v>
      </c>
      <c r="AQ34" s="18" t="e">
        <f t="shared" si="46"/>
        <v>#REF!</v>
      </c>
      <c r="AR34" s="18" t="e">
        <f t="shared" si="47"/>
        <v>#REF!</v>
      </c>
      <c r="AS34" s="19" t="e">
        <f t="shared" si="48"/>
        <v>#REF!</v>
      </c>
      <c r="AT34" s="19" t="e">
        <f t="shared" si="49"/>
        <v>#REF!</v>
      </c>
      <c r="AU34" s="19" t="e">
        <f t="shared" si="50"/>
        <v>#REF!</v>
      </c>
      <c r="AV34" s="19" t="e">
        <f t="shared" si="51"/>
        <v>#REF!</v>
      </c>
      <c r="AW34" s="19" t="e">
        <f t="shared" si="52"/>
        <v>#REF!</v>
      </c>
      <c r="AX34" s="19" t="e">
        <f t="shared" si="53"/>
        <v>#REF!</v>
      </c>
      <c r="AY34" s="19" t="e">
        <f t="shared" ref="AY34:AZ34" si="71">#REF!</f>
        <v>#REF!</v>
      </c>
      <c r="AZ34" s="19" t="e">
        <f t="shared" si="71"/>
        <v>#REF!</v>
      </c>
    </row>
    <row r="35" spans="1:52" ht="15.75" customHeight="1">
      <c r="A35" s="31"/>
      <c r="B35" s="210"/>
      <c r="C35" s="211"/>
      <c r="D35" s="26"/>
      <c r="E35" s="212"/>
      <c r="F35" s="26"/>
      <c r="G35" s="26"/>
      <c r="H35" s="217"/>
      <c r="I35" s="349"/>
      <c r="J35" s="216" t="s">
        <v>110</v>
      </c>
      <c r="K35" s="32">
        <v>0.05</v>
      </c>
      <c r="L35" s="343" t="str">
        <f t="shared" si="65"/>
        <v>公斤</v>
      </c>
      <c r="M35" s="32" t="s">
        <v>45</v>
      </c>
      <c r="N35" s="32">
        <v>3</v>
      </c>
      <c r="O35" s="343" t="str">
        <f t="shared" si="66"/>
        <v>公斤</v>
      </c>
      <c r="P35" s="32" t="s">
        <v>50</v>
      </c>
      <c r="Q35" s="32">
        <v>4</v>
      </c>
      <c r="R35" s="343" t="str">
        <f t="shared" si="67"/>
        <v>公斤</v>
      </c>
      <c r="S35" s="32" t="s">
        <v>48</v>
      </c>
      <c r="T35" s="32">
        <v>0.05</v>
      </c>
      <c r="U35" s="343" t="str">
        <f t="shared" si="68"/>
        <v>公斤</v>
      </c>
      <c r="V35" s="32" t="s">
        <v>52</v>
      </c>
      <c r="W35" s="32">
        <v>0.05</v>
      </c>
      <c r="X35" s="343" t="str">
        <f t="shared" si="69"/>
        <v>公斤</v>
      </c>
      <c r="Y35" s="347"/>
      <c r="Z35" s="21"/>
      <c r="AA35" s="17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 t="e">
        <f t="shared" ref="AL35:AM35" si="72">#REF!</f>
        <v>#REF!</v>
      </c>
      <c r="AM35" s="18" t="e">
        <f t="shared" si="72"/>
        <v>#REF!</v>
      </c>
      <c r="AN35" s="18" t="e">
        <f t="shared" si="43"/>
        <v>#REF!</v>
      </c>
      <c r="AO35" s="18" t="e">
        <f t="shared" si="44"/>
        <v>#REF!</v>
      </c>
      <c r="AP35" s="18" t="e">
        <f t="shared" si="45"/>
        <v>#REF!</v>
      </c>
      <c r="AQ35" s="18" t="e">
        <f t="shared" si="46"/>
        <v>#REF!</v>
      </c>
      <c r="AR35" s="18" t="e">
        <f t="shared" si="47"/>
        <v>#REF!</v>
      </c>
      <c r="AS35" s="19" t="e">
        <f t="shared" si="48"/>
        <v>#REF!</v>
      </c>
      <c r="AT35" s="19" t="e">
        <f t="shared" si="49"/>
        <v>#REF!</v>
      </c>
      <c r="AU35" s="19" t="e">
        <f t="shared" si="50"/>
        <v>#REF!</v>
      </c>
      <c r="AV35" s="19" t="e">
        <f t="shared" si="51"/>
        <v>#REF!</v>
      </c>
      <c r="AW35" s="19" t="e">
        <f t="shared" si="52"/>
        <v>#REF!</v>
      </c>
      <c r="AX35" s="19" t="e">
        <f t="shared" si="53"/>
        <v>#REF!</v>
      </c>
      <c r="AY35" s="19" t="e">
        <f t="shared" ref="AY35:AZ35" si="73">#REF!</f>
        <v>#REF!</v>
      </c>
      <c r="AZ35" s="19" t="e">
        <f t="shared" si="73"/>
        <v>#REF!</v>
      </c>
    </row>
    <row r="36" spans="1:52" ht="15.75" customHeight="1">
      <c r="A36" s="31"/>
      <c r="B36" s="210"/>
      <c r="C36" s="26"/>
      <c r="D36" s="26"/>
      <c r="E36" s="212"/>
      <c r="F36" s="26"/>
      <c r="G36" s="26"/>
      <c r="H36" s="214"/>
      <c r="I36" s="349"/>
      <c r="J36" s="216"/>
      <c r="K36" s="32"/>
      <c r="L36" s="343" t="str">
        <f t="shared" si="13"/>
        <v/>
      </c>
      <c r="M36" s="32" t="s">
        <v>51</v>
      </c>
      <c r="N36" s="32">
        <v>0.5</v>
      </c>
      <c r="O36" s="343" t="str">
        <f t="shared" si="14"/>
        <v>公斤</v>
      </c>
      <c r="P36" s="32" t="s">
        <v>265</v>
      </c>
      <c r="Q36" s="32">
        <v>1.5</v>
      </c>
      <c r="R36" s="343" t="str">
        <f t="shared" si="15"/>
        <v>公斤</v>
      </c>
      <c r="S36" s="30"/>
      <c r="T36" s="30"/>
      <c r="U36" s="343" t="str">
        <f t="shared" si="16"/>
        <v/>
      </c>
      <c r="V36" s="32" t="s">
        <v>66</v>
      </c>
      <c r="W36" s="32">
        <v>1</v>
      </c>
      <c r="X36" s="343" t="str">
        <f t="shared" si="17"/>
        <v>公斤</v>
      </c>
      <c r="Y36" s="347"/>
      <c r="Z36" s="21"/>
      <c r="AA36" s="17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 t="e">
        <f t="shared" ref="AL36:AM36" si="74">#REF!</f>
        <v>#REF!</v>
      </c>
      <c r="AM36" s="18" t="e">
        <f t="shared" si="74"/>
        <v>#REF!</v>
      </c>
      <c r="AN36" s="18" t="e">
        <f t="shared" si="43"/>
        <v>#REF!</v>
      </c>
      <c r="AO36" s="18" t="e">
        <f t="shared" si="44"/>
        <v>#REF!</v>
      </c>
      <c r="AP36" s="18" t="e">
        <f t="shared" si="45"/>
        <v>#REF!</v>
      </c>
      <c r="AQ36" s="18" t="e">
        <f t="shared" si="46"/>
        <v>#REF!</v>
      </c>
      <c r="AR36" s="18" t="e">
        <f t="shared" si="47"/>
        <v>#REF!</v>
      </c>
      <c r="AS36" s="19" t="e">
        <f t="shared" si="48"/>
        <v>#REF!</v>
      </c>
      <c r="AT36" s="19" t="e">
        <f t="shared" si="49"/>
        <v>#REF!</v>
      </c>
      <c r="AU36" s="19" t="e">
        <f t="shared" si="50"/>
        <v>#REF!</v>
      </c>
      <c r="AV36" s="19" t="e">
        <f t="shared" si="51"/>
        <v>#REF!</v>
      </c>
      <c r="AW36" s="19" t="e">
        <f t="shared" si="52"/>
        <v>#REF!</v>
      </c>
      <c r="AX36" s="19" t="e">
        <f t="shared" si="53"/>
        <v>#REF!</v>
      </c>
      <c r="AY36" s="19" t="e">
        <f t="shared" ref="AY36:AZ36" si="75">#REF!</f>
        <v>#REF!</v>
      </c>
      <c r="AZ36" s="19" t="e">
        <f t="shared" si="75"/>
        <v>#REF!</v>
      </c>
    </row>
    <row r="37" spans="1:52" ht="15.75" customHeight="1">
      <c r="A37" s="31"/>
      <c r="B37" s="210"/>
      <c r="C37" s="26"/>
      <c r="D37" s="26"/>
      <c r="E37" s="212"/>
      <c r="F37" s="26"/>
      <c r="G37" s="26"/>
      <c r="H37" s="214"/>
      <c r="I37" s="349"/>
      <c r="J37" s="216"/>
      <c r="K37" s="32"/>
      <c r="L37" s="343" t="str">
        <f t="shared" si="13"/>
        <v/>
      </c>
      <c r="M37" s="32" t="s">
        <v>48</v>
      </c>
      <c r="N37" s="32">
        <v>0.05</v>
      </c>
      <c r="O37" s="343" t="str">
        <f t="shared" si="14"/>
        <v>公斤</v>
      </c>
      <c r="P37" s="32" t="s">
        <v>255</v>
      </c>
      <c r="Q37" s="32"/>
      <c r="R37" s="343" t="str">
        <f t="shared" si="15"/>
        <v/>
      </c>
      <c r="S37" s="30"/>
      <c r="T37" s="30"/>
      <c r="U37" s="343" t="str">
        <f t="shared" si="16"/>
        <v/>
      </c>
      <c r="V37" s="32"/>
      <c r="W37" s="32"/>
      <c r="X37" s="343" t="str">
        <f t="shared" si="17"/>
        <v/>
      </c>
      <c r="Y37" s="347"/>
      <c r="Z37" s="21"/>
      <c r="AA37" s="17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52" ht="15.75" customHeight="1">
      <c r="A38" s="31"/>
      <c r="B38" s="210"/>
      <c r="C38" s="26"/>
      <c r="D38" s="26"/>
      <c r="E38" s="212"/>
      <c r="F38" s="26"/>
      <c r="G38" s="26"/>
      <c r="H38" s="214"/>
      <c r="I38" s="349"/>
      <c r="J38" s="216"/>
      <c r="K38" s="32"/>
      <c r="L38" s="343" t="str">
        <f t="shared" si="13"/>
        <v/>
      </c>
      <c r="M38" s="32"/>
      <c r="N38" s="32"/>
      <c r="O38" s="343" t="str">
        <f t="shared" si="14"/>
        <v/>
      </c>
      <c r="P38" s="32"/>
      <c r="Q38" s="32"/>
      <c r="R38" s="343" t="str">
        <f t="shared" si="15"/>
        <v/>
      </c>
      <c r="S38" s="30"/>
      <c r="T38" s="30"/>
      <c r="U38" s="343" t="str">
        <f t="shared" si="16"/>
        <v/>
      </c>
      <c r="V38" s="32"/>
      <c r="W38" s="32"/>
      <c r="X38" s="343" t="str">
        <f t="shared" si="17"/>
        <v/>
      </c>
      <c r="Y38" s="347"/>
      <c r="Z38" s="21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52" ht="15.75" customHeight="1" thickBot="1">
      <c r="A39" s="34"/>
      <c r="B39" s="43"/>
      <c r="C39" s="35"/>
      <c r="D39" s="35"/>
      <c r="E39" s="229"/>
      <c r="F39" s="35"/>
      <c r="G39" s="35"/>
      <c r="H39" s="230"/>
      <c r="I39" s="349"/>
      <c r="J39" s="219"/>
      <c r="K39" s="36"/>
      <c r="L39" s="343" t="str">
        <f t="shared" si="13"/>
        <v/>
      </c>
      <c r="M39" s="36"/>
      <c r="N39" s="36"/>
      <c r="O39" s="343" t="str">
        <f t="shared" si="14"/>
        <v/>
      </c>
      <c r="P39" s="36"/>
      <c r="Q39" s="36"/>
      <c r="R39" s="343" t="str">
        <f t="shared" si="15"/>
        <v/>
      </c>
      <c r="S39" s="220"/>
      <c r="T39" s="220"/>
      <c r="U39" s="343" t="str">
        <f t="shared" si="16"/>
        <v/>
      </c>
      <c r="V39" s="36"/>
      <c r="W39" s="36"/>
      <c r="X39" s="343" t="str">
        <f t="shared" si="17"/>
        <v/>
      </c>
      <c r="Y39" s="348"/>
      <c r="Z39" s="25"/>
      <c r="AA39" s="17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52" ht="15.75" customHeight="1">
      <c r="A40" s="209" t="s">
        <v>221</v>
      </c>
      <c r="B40" s="222" t="s">
        <v>508</v>
      </c>
      <c r="C40" s="223">
        <v>5</v>
      </c>
      <c r="D40" s="224">
        <v>1.9</v>
      </c>
      <c r="E40" s="225">
        <v>1.7</v>
      </c>
      <c r="F40" s="213">
        <v>0</v>
      </c>
      <c r="G40" s="213">
        <v>0</v>
      </c>
      <c r="H40" s="226">
        <v>2.2000000000000002</v>
      </c>
      <c r="I40" s="349">
        <v>643</v>
      </c>
      <c r="J40" s="396" t="s">
        <v>37</v>
      </c>
      <c r="K40" s="397"/>
      <c r="L40" s="342"/>
      <c r="M40" s="396" t="s">
        <v>290</v>
      </c>
      <c r="N40" s="397"/>
      <c r="O40" s="342"/>
      <c r="P40" s="396" t="s">
        <v>266</v>
      </c>
      <c r="Q40" s="397"/>
      <c r="R40" s="342"/>
      <c r="S40" s="215" t="s">
        <v>38</v>
      </c>
      <c r="T40" s="215"/>
      <c r="U40" s="342"/>
      <c r="V40" s="416" t="s">
        <v>411</v>
      </c>
      <c r="W40" s="397"/>
      <c r="X40" s="342"/>
      <c r="Y40" s="346" t="s">
        <v>30</v>
      </c>
      <c r="Z40" s="16"/>
      <c r="AA40" s="17"/>
      <c r="AB40" s="18" t="str">
        <f>A40</f>
        <v>P1</v>
      </c>
      <c r="AC40" s="18" t="str">
        <f>J40</f>
        <v>白米飯</v>
      </c>
      <c r="AD40" s="18" t="str">
        <f>M40</f>
        <v>金黃魚排</v>
      </c>
      <c r="AE40" s="18" t="str">
        <f>P40</f>
        <v>開陽白菜</v>
      </c>
      <c r="AF40" s="18" t="e">
        <f>#REF!</f>
        <v>#REF!</v>
      </c>
      <c r="AG40" s="18" t="str">
        <f>S40</f>
        <v>時蔬</v>
      </c>
      <c r="AH40" s="18" t="str">
        <f>V40</f>
        <v>時蔬湯</v>
      </c>
      <c r="AI40" s="18" t="str">
        <f>Y40</f>
        <v>點心</v>
      </c>
      <c r="AJ40" s="18">
        <f>Z40</f>
        <v>0</v>
      </c>
      <c r="AK40" s="18"/>
      <c r="AL40" s="148"/>
      <c r="AM40" s="396" t="s">
        <v>128</v>
      </c>
      <c r="AN40" s="397"/>
      <c r="AO40" s="215"/>
      <c r="AP40" s="149"/>
      <c r="AQ40" s="147"/>
      <c r="AR40" s="142"/>
      <c r="AX40" s="19"/>
      <c r="AY40" s="19"/>
      <c r="AZ40" s="19"/>
    </row>
    <row r="41" spans="1:52" ht="15.75" customHeight="1">
      <c r="A41" s="31"/>
      <c r="B41" s="210"/>
      <c r="C41" s="26"/>
      <c r="D41" s="26"/>
      <c r="E41" s="212"/>
      <c r="F41" s="26"/>
      <c r="G41" s="26"/>
      <c r="H41" s="214"/>
      <c r="I41" s="349"/>
      <c r="J41" s="216" t="s">
        <v>40</v>
      </c>
      <c r="K41" s="32">
        <v>10</v>
      </c>
      <c r="L41" s="343" t="str">
        <f t="shared" ref="L41:L42" si="76">IF(K41,"公斤","")</f>
        <v>公斤</v>
      </c>
      <c r="M41" s="300" t="s">
        <v>454</v>
      </c>
      <c r="N41" s="32">
        <v>6.5</v>
      </c>
      <c r="O41" s="343" t="str">
        <f t="shared" ref="O41:O42" si="77">IF(N41,"公斤","")</f>
        <v>公斤</v>
      </c>
      <c r="P41" s="32" t="s">
        <v>67</v>
      </c>
      <c r="Q41" s="32">
        <v>6</v>
      </c>
      <c r="R41" s="343" t="str">
        <f t="shared" ref="R41:R42" si="78">IF(Q41,"公斤","")</f>
        <v>公斤</v>
      </c>
      <c r="S41" s="30" t="s">
        <v>38</v>
      </c>
      <c r="T41" s="30">
        <v>7</v>
      </c>
      <c r="U41" s="343" t="str">
        <f t="shared" ref="U41:U42" si="79">IF(T41,"公斤","")</f>
        <v>公斤</v>
      </c>
      <c r="V41" s="311" t="s">
        <v>412</v>
      </c>
      <c r="W41" s="32">
        <v>2.5</v>
      </c>
      <c r="X41" s="343" t="str">
        <f t="shared" ref="X41:X42" si="80">IF(W41,"公斤","")</f>
        <v>公斤</v>
      </c>
      <c r="Y41" s="347" t="s">
        <v>30</v>
      </c>
      <c r="Z41" s="21"/>
      <c r="AA41" s="17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42"/>
      <c r="AM41" s="32" t="s">
        <v>127</v>
      </c>
      <c r="AN41" s="32">
        <v>6</v>
      </c>
      <c r="AO41" s="30">
        <v>250</v>
      </c>
      <c r="AP41" s="142"/>
      <c r="AQ41" s="142"/>
      <c r="AR41" s="142"/>
      <c r="AX41" s="19"/>
      <c r="AY41" s="19"/>
      <c r="AZ41" s="19"/>
    </row>
    <row r="42" spans="1:52" ht="15.75" customHeight="1">
      <c r="A42" s="31"/>
      <c r="B42" s="210"/>
      <c r="C42" s="211"/>
      <c r="D42" s="26"/>
      <c r="E42" s="212"/>
      <c r="F42" s="26"/>
      <c r="G42" s="26"/>
      <c r="H42" s="217"/>
      <c r="I42" s="349"/>
      <c r="J42" s="216"/>
      <c r="K42" s="32"/>
      <c r="L42" s="343" t="str">
        <f t="shared" si="76"/>
        <v/>
      </c>
      <c r="M42" s="32"/>
      <c r="N42" s="32"/>
      <c r="O42" s="343" t="str">
        <f t="shared" si="77"/>
        <v/>
      </c>
      <c r="P42" s="32" t="s">
        <v>51</v>
      </c>
      <c r="Q42" s="32">
        <v>0.5</v>
      </c>
      <c r="R42" s="343" t="str">
        <f t="shared" si="78"/>
        <v>公斤</v>
      </c>
      <c r="S42" s="32" t="s">
        <v>48</v>
      </c>
      <c r="T42" s="32">
        <v>0.05</v>
      </c>
      <c r="U42" s="343" t="str">
        <f t="shared" si="79"/>
        <v>公斤</v>
      </c>
      <c r="V42" s="306" t="s">
        <v>413</v>
      </c>
      <c r="W42" s="32">
        <v>0.5</v>
      </c>
      <c r="X42" s="343" t="str">
        <f t="shared" si="80"/>
        <v>公斤</v>
      </c>
      <c r="Y42" s="347"/>
      <c r="Z42" s="21"/>
      <c r="AA42" s="17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44"/>
      <c r="AM42" s="32" t="s">
        <v>264</v>
      </c>
      <c r="AN42" s="32">
        <v>0.01</v>
      </c>
      <c r="AO42" s="30"/>
      <c r="AP42" s="142"/>
      <c r="AQ42" s="142"/>
      <c r="AR42" s="142"/>
      <c r="AX42" s="19"/>
      <c r="AY42" s="19"/>
      <c r="AZ42" s="19"/>
    </row>
    <row r="43" spans="1:52" ht="15.75" customHeight="1">
      <c r="A43" s="31"/>
      <c r="B43" s="210"/>
      <c r="C43" s="26"/>
      <c r="D43" s="26"/>
      <c r="E43" s="212"/>
      <c r="F43" s="26"/>
      <c r="G43" s="26"/>
      <c r="H43" s="214"/>
      <c r="I43" s="349"/>
      <c r="J43" s="216"/>
      <c r="K43" s="32"/>
      <c r="L43" s="343" t="str">
        <f t="shared" si="13"/>
        <v/>
      </c>
      <c r="M43" s="32"/>
      <c r="N43" s="32"/>
      <c r="O43" s="343" t="str">
        <f t="shared" si="14"/>
        <v/>
      </c>
      <c r="P43" s="32" t="s">
        <v>65</v>
      </c>
      <c r="Q43" s="32">
        <v>0.7</v>
      </c>
      <c r="R43" s="343" t="str">
        <f t="shared" si="15"/>
        <v>公斤</v>
      </c>
      <c r="S43" s="30"/>
      <c r="T43" s="30"/>
      <c r="U43" s="343" t="str">
        <f t="shared" si="16"/>
        <v/>
      </c>
      <c r="V43" s="32" t="s">
        <v>52</v>
      </c>
      <c r="W43" s="32">
        <v>0.05</v>
      </c>
      <c r="X43" s="343" t="str">
        <f t="shared" si="17"/>
        <v>公斤</v>
      </c>
      <c r="Y43" s="347"/>
      <c r="Z43" s="21"/>
      <c r="AA43" s="17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42"/>
      <c r="AM43" s="32"/>
      <c r="AN43" s="32"/>
      <c r="AO43" s="30"/>
      <c r="AP43" s="142"/>
      <c r="AQ43" s="142"/>
      <c r="AR43" s="142"/>
      <c r="AX43" s="19"/>
      <c r="AY43" s="19"/>
      <c r="AZ43" s="19"/>
    </row>
    <row r="44" spans="1:52" ht="15.75" customHeight="1">
      <c r="A44" s="31"/>
      <c r="B44" s="210"/>
      <c r="C44" s="26"/>
      <c r="D44" s="26"/>
      <c r="E44" s="212"/>
      <c r="F44" s="26"/>
      <c r="G44" s="26"/>
      <c r="H44" s="214"/>
      <c r="I44" s="349"/>
      <c r="J44" s="216"/>
      <c r="K44" s="32"/>
      <c r="L44" s="343" t="str">
        <f t="shared" si="13"/>
        <v/>
      </c>
      <c r="M44" s="32"/>
      <c r="N44" s="32"/>
      <c r="O44" s="343" t="str">
        <f t="shared" si="14"/>
        <v/>
      </c>
      <c r="P44" s="32" t="s">
        <v>268</v>
      </c>
      <c r="Q44" s="32">
        <v>0.05</v>
      </c>
      <c r="R44" s="343" t="str">
        <f t="shared" si="15"/>
        <v>公斤</v>
      </c>
      <c r="S44" s="30"/>
      <c r="T44" s="30"/>
      <c r="U44" s="343" t="str">
        <f t="shared" si="16"/>
        <v/>
      </c>
      <c r="V44" s="300" t="s">
        <v>414</v>
      </c>
      <c r="W44" s="32">
        <v>1</v>
      </c>
      <c r="X44" s="343" t="str">
        <f t="shared" si="17"/>
        <v>公斤</v>
      </c>
      <c r="Y44" s="347"/>
      <c r="Z44" s="21"/>
      <c r="AA44" s="17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44"/>
      <c r="AM44" s="32"/>
      <c r="AN44" s="32"/>
      <c r="AO44" s="30"/>
      <c r="AP44" s="142"/>
      <c r="AQ44" s="142"/>
      <c r="AR44" s="142"/>
      <c r="AX44" s="19"/>
      <c r="AY44" s="19"/>
      <c r="AZ44" s="19"/>
    </row>
    <row r="45" spans="1:52" ht="15.75" customHeight="1">
      <c r="A45" s="31"/>
      <c r="B45" s="210"/>
      <c r="C45" s="26"/>
      <c r="D45" s="26"/>
      <c r="E45" s="212"/>
      <c r="F45" s="26"/>
      <c r="G45" s="26"/>
      <c r="H45" s="214"/>
      <c r="I45" s="349"/>
      <c r="J45" s="216"/>
      <c r="K45" s="32"/>
      <c r="L45" s="343" t="str">
        <f t="shared" si="13"/>
        <v/>
      </c>
      <c r="M45" s="32"/>
      <c r="N45" s="32"/>
      <c r="O45" s="343" t="str">
        <f t="shared" si="14"/>
        <v/>
      </c>
      <c r="P45" s="32" t="s">
        <v>48</v>
      </c>
      <c r="Q45" s="32">
        <v>0.05</v>
      </c>
      <c r="R45" s="343" t="str">
        <f t="shared" si="15"/>
        <v>公斤</v>
      </c>
      <c r="S45" s="30"/>
      <c r="T45" s="30"/>
      <c r="U45" s="343" t="str">
        <f t="shared" si="16"/>
        <v/>
      </c>
      <c r="V45" s="32"/>
      <c r="W45" s="32"/>
      <c r="X45" s="343" t="str">
        <f t="shared" si="17"/>
        <v/>
      </c>
      <c r="Y45" s="347"/>
      <c r="Z45" s="21"/>
      <c r="AA45" s="17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43"/>
      <c r="AM45" s="32"/>
      <c r="AN45" s="32"/>
      <c r="AO45" s="30"/>
      <c r="AP45" s="142"/>
      <c r="AQ45" s="142"/>
      <c r="AR45" s="142"/>
      <c r="AX45" s="19"/>
      <c r="AY45" s="19"/>
      <c r="AZ45" s="19"/>
    </row>
    <row r="46" spans="1:52" ht="15.75" customHeight="1" thickBot="1">
      <c r="A46" s="34"/>
      <c r="B46" s="43"/>
      <c r="C46" s="35"/>
      <c r="D46" s="35"/>
      <c r="E46" s="229"/>
      <c r="F46" s="35"/>
      <c r="G46" s="35"/>
      <c r="H46" s="230"/>
      <c r="I46" s="349"/>
      <c r="J46" s="219"/>
      <c r="K46" s="36"/>
      <c r="L46" s="343" t="str">
        <f t="shared" si="13"/>
        <v/>
      </c>
      <c r="M46" s="36"/>
      <c r="N46" s="36"/>
      <c r="O46" s="343" t="str">
        <f t="shared" si="14"/>
        <v/>
      </c>
      <c r="P46" s="36"/>
      <c r="Q46" s="36"/>
      <c r="R46" s="343" t="str">
        <f t="shared" si="15"/>
        <v/>
      </c>
      <c r="S46" s="220"/>
      <c r="T46" s="220"/>
      <c r="U46" s="343" t="str">
        <f t="shared" si="16"/>
        <v/>
      </c>
      <c r="V46" s="36"/>
      <c r="W46" s="36"/>
      <c r="X46" s="343" t="str">
        <f t="shared" si="17"/>
        <v/>
      </c>
      <c r="Y46" s="348"/>
      <c r="Z46" s="25"/>
      <c r="AA46" s="17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43"/>
      <c r="AM46" s="143"/>
      <c r="AN46" s="143"/>
      <c r="AO46" s="143"/>
      <c r="AP46" s="142"/>
      <c r="AQ46" s="142"/>
      <c r="AR46" s="142"/>
      <c r="AX46" s="19"/>
      <c r="AY46" s="19"/>
      <c r="AZ46" s="19"/>
    </row>
    <row r="47" spans="1:52" ht="15.75" customHeight="1">
      <c r="A47" s="209" t="s">
        <v>222</v>
      </c>
      <c r="B47" s="222" t="s">
        <v>508</v>
      </c>
      <c r="C47" s="223">
        <v>5</v>
      </c>
      <c r="D47" s="224">
        <v>2</v>
      </c>
      <c r="E47" s="225">
        <v>1.7</v>
      </c>
      <c r="F47" s="213">
        <v>0</v>
      </c>
      <c r="G47" s="213">
        <v>0</v>
      </c>
      <c r="H47" s="226">
        <v>2.2000000000000002</v>
      </c>
      <c r="I47" s="349">
        <v>647.5</v>
      </c>
      <c r="J47" s="396" t="s">
        <v>57</v>
      </c>
      <c r="K47" s="397"/>
      <c r="L47" s="342"/>
      <c r="M47" s="401" t="s">
        <v>283</v>
      </c>
      <c r="N47" s="402"/>
      <c r="O47" s="342"/>
      <c r="P47" s="415" t="s">
        <v>472</v>
      </c>
      <c r="Q47" s="397"/>
      <c r="R47" s="342"/>
      <c r="S47" s="215" t="s">
        <v>38</v>
      </c>
      <c r="T47" s="215"/>
      <c r="U47" s="342"/>
      <c r="V47" s="396" t="s">
        <v>84</v>
      </c>
      <c r="W47" s="397"/>
      <c r="X47" s="342"/>
      <c r="Y47" s="346" t="s">
        <v>30</v>
      </c>
      <c r="Z47" s="29"/>
      <c r="AA47" s="41"/>
      <c r="AB47" s="18" t="str">
        <f>A47</f>
        <v>P2</v>
      </c>
      <c r="AC47" s="18" t="str">
        <f>J47</f>
        <v>糙米飯</v>
      </c>
      <c r="AD47" s="18" t="str">
        <f>M47</f>
        <v>泡菜燒肉</v>
      </c>
      <c r="AE47" s="18" t="str">
        <f>P47</f>
        <v>炒年糕</v>
      </c>
      <c r="AF47" s="18" t="e">
        <f>#REF!</f>
        <v>#REF!</v>
      </c>
      <c r="AG47" s="18" t="str">
        <f>S47</f>
        <v>時蔬</v>
      </c>
      <c r="AH47" s="18" t="str">
        <f>V47</f>
        <v>金針湯</v>
      </c>
      <c r="AI47" s="18" t="str">
        <f>Y47</f>
        <v>點心</v>
      </c>
      <c r="AJ47" s="18">
        <f>Z47</f>
        <v>0</v>
      </c>
      <c r="AK47" s="18"/>
      <c r="AL47" s="149"/>
      <c r="AM47" s="147"/>
      <c r="AN47" s="142"/>
      <c r="AO47" s="143"/>
      <c r="AP47" s="149"/>
      <c r="AQ47" s="147"/>
      <c r="AR47" s="142"/>
      <c r="AX47" s="19"/>
      <c r="AY47" s="19"/>
      <c r="AZ47" s="19"/>
    </row>
    <row r="48" spans="1:52" ht="15.75" customHeight="1">
      <c r="A48" s="31"/>
      <c r="B48" s="210"/>
      <c r="C48" s="26"/>
      <c r="D48" s="26"/>
      <c r="E48" s="212"/>
      <c r="F48" s="26"/>
      <c r="G48" s="26"/>
      <c r="H48" s="214"/>
      <c r="I48" s="349"/>
      <c r="J48" s="216" t="s">
        <v>40</v>
      </c>
      <c r="K48" s="32">
        <v>7</v>
      </c>
      <c r="L48" s="343" t="str">
        <f t="shared" ref="L48:L49" si="81">IF(K48,"公斤","")</f>
        <v>公斤</v>
      </c>
      <c r="M48" s="32" t="s">
        <v>65</v>
      </c>
      <c r="N48" s="32">
        <v>6.4</v>
      </c>
      <c r="O48" s="343" t="str">
        <f t="shared" ref="O48:O49" si="82">IF(N48,"公斤","")</f>
        <v>公斤</v>
      </c>
      <c r="P48" s="300" t="s">
        <v>473</v>
      </c>
      <c r="Q48" s="32">
        <v>3</v>
      </c>
      <c r="R48" s="343" t="str">
        <f t="shared" ref="R48:R49" si="83">IF(Q48,"公斤","")</f>
        <v>公斤</v>
      </c>
      <c r="S48" s="30" t="s">
        <v>38</v>
      </c>
      <c r="T48" s="30">
        <v>7</v>
      </c>
      <c r="U48" s="343" t="str">
        <f t="shared" ref="U48:U49" si="84">IF(T48,"公斤","")</f>
        <v>公斤</v>
      </c>
      <c r="V48" s="32" t="s">
        <v>86</v>
      </c>
      <c r="W48" s="32">
        <v>0.4</v>
      </c>
      <c r="X48" s="343" t="str">
        <f t="shared" ref="X48:X49" si="85">IF(W48,"公斤","")</f>
        <v>公斤</v>
      </c>
      <c r="Y48" s="347" t="s">
        <v>30</v>
      </c>
      <c r="Z48" s="30"/>
      <c r="AA48" s="41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42"/>
      <c r="AM48" s="142"/>
      <c r="AN48" s="142"/>
      <c r="AO48" s="145"/>
      <c r="AP48" s="142"/>
      <c r="AQ48" s="142"/>
      <c r="AR48" s="142"/>
    </row>
    <row r="49" spans="1:68" ht="15.75" customHeight="1" thickBot="1">
      <c r="A49" s="31"/>
      <c r="B49" s="210"/>
      <c r="C49" s="211"/>
      <c r="D49" s="26"/>
      <c r="E49" s="212"/>
      <c r="F49" s="26"/>
      <c r="G49" s="26"/>
      <c r="H49" s="217"/>
      <c r="I49" s="349"/>
      <c r="J49" s="216" t="s">
        <v>62</v>
      </c>
      <c r="K49" s="32">
        <v>3</v>
      </c>
      <c r="L49" s="343" t="str">
        <f t="shared" si="81"/>
        <v>公斤</v>
      </c>
      <c r="M49" s="32" t="s">
        <v>112</v>
      </c>
      <c r="N49" s="32">
        <v>1.5</v>
      </c>
      <c r="O49" s="343" t="str">
        <f t="shared" si="82"/>
        <v>公斤</v>
      </c>
      <c r="P49" s="306" t="s">
        <v>386</v>
      </c>
      <c r="Q49" s="32">
        <v>2</v>
      </c>
      <c r="R49" s="343" t="str">
        <f t="shared" si="83"/>
        <v>公斤</v>
      </c>
      <c r="S49" s="32" t="s">
        <v>48</v>
      </c>
      <c r="T49" s="32">
        <v>0.05</v>
      </c>
      <c r="U49" s="343" t="str">
        <f t="shared" si="84"/>
        <v>公斤</v>
      </c>
      <c r="V49" s="32" t="s">
        <v>89</v>
      </c>
      <c r="W49" s="32">
        <v>1</v>
      </c>
      <c r="X49" s="343" t="str">
        <f t="shared" si="85"/>
        <v>公斤</v>
      </c>
      <c r="Y49" s="347"/>
      <c r="Z49" s="30"/>
      <c r="AA49" s="41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42"/>
      <c r="AM49" s="142"/>
      <c r="AN49" s="142"/>
      <c r="AO49" s="145"/>
      <c r="AP49" s="142"/>
      <c r="AQ49" s="142"/>
      <c r="AR49" s="142"/>
    </row>
    <row r="50" spans="1:68" ht="15.75" customHeight="1">
      <c r="A50" s="31"/>
      <c r="B50" s="210"/>
      <c r="C50" s="26"/>
      <c r="D50" s="26"/>
      <c r="E50" s="212"/>
      <c r="F50" s="26"/>
      <c r="G50" s="26"/>
      <c r="H50" s="214"/>
      <c r="I50" s="349"/>
      <c r="J50" s="216"/>
      <c r="K50" s="32"/>
      <c r="L50" s="343" t="str">
        <f t="shared" si="13"/>
        <v/>
      </c>
      <c r="M50" s="32" t="s">
        <v>67</v>
      </c>
      <c r="N50" s="32">
        <v>3</v>
      </c>
      <c r="O50" s="343" t="str">
        <f t="shared" si="14"/>
        <v>公斤</v>
      </c>
      <c r="P50" s="32" t="s">
        <v>65</v>
      </c>
      <c r="Q50" s="32">
        <v>1</v>
      </c>
      <c r="R50" s="343" t="str">
        <f t="shared" si="15"/>
        <v>公斤</v>
      </c>
      <c r="S50" s="30"/>
      <c r="T50" s="30"/>
      <c r="U50" s="343" t="str">
        <f t="shared" si="16"/>
        <v/>
      </c>
      <c r="V50" s="32" t="s">
        <v>52</v>
      </c>
      <c r="W50" s="32">
        <v>0.05</v>
      </c>
      <c r="X50" s="343" t="str">
        <f t="shared" si="17"/>
        <v>公斤</v>
      </c>
      <c r="Y50" s="347"/>
      <c r="Z50" s="30"/>
      <c r="AA50" s="41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42"/>
      <c r="AM50" s="223">
        <f>AM52</f>
        <v>0</v>
      </c>
      <c r="AN50" s="224">
        <f>(AO50+AR50)/2</f>
        <v>0</v>
      </c>
      <c r="AO50" s="225">
        <f>AO52+(BJ51+BJ53+BJ52)/10</f>
        <v>0</v>
      </c>
      <c r="AP50" s="213">
        <v>0</v>
      </c>
      <c r="AQ50" s="213">
        <v>0</v>
      </c>
      <c r="AR50" s="226">
        <f>AR52+BJ54/3.5</f>
        <v>0</v>
      </c>
    </row>
    <row r="51" spans="1:68" ht="15.75" customHeight="1">
      <c r="A51" s="31"/>
      <c r="B51" s="210"/>
      <c r="C51" s="26"/>
      <c r="D51" s="26"/>
      <c r="E51" s="212"/>
      <c r="F51" s="26"/>
      <c r="G51" s="26"/>
      <c r="H51" s="214"/>
      <c r="I51" s="349"/>
      <c r="J51" s="216"/>
      <c r="K51" s="32"/>
      <c r="L51" s="343" t="str">
        <f t="shared" si="13"/>
        <v/>
      </c>
      <c r="M51" s="32" t="s">
        <v>48</v>
      </c>
      <c r="N51" s="32">
        <v>0.05</v>
      </c>
      <c r="O51" s="343" t="str">
        <f t="shared" si="14"/>
        <v>公斤</v>
      </c>
      <c r="P51" s="32" t="s">
        <v>51</v>
      </c>
      <c r="Q51" s="32">
        <v>0.5</v>
      </c>
      <c r="R51" s="343" t="str">
        <f t="shared" si="15"/>
        <v>公斤</v>
      </c>
      <c r="S51" s="30"/>
      <c r="T51" s="30"/>
      <c r="U51" s="343" t="str">
        <f t="shared" si="16"/>
        <v/>
      </c>
      <c r="V51" s="32" t="s">
        <v>66</v>
      </c>
      <c r="W51" s="32">
        <v>1</v>
      </c>
      <c r="X51" s="343" t="str">
        <f t="shared" si="17"/>
        <v>公斤</v>
      </c>
      <c r="Y51" s="347"/>
      <c r="Z51" s="30"/>
      <c r="AA51" s="41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42"/>
      <c r="AM51" s="26"/>
      <c r="AN51" s="26"/>
      <c r="AO51" s="212"/>
      <c r="AP51" s="26"/>
      <c r="AQ51" s="26"/>
      <c r="AR51" s="214"/>
    </row>
    <row r="52" spans="1:68" ht="15.75" customHeight="1">
      <c r="A52" s="31"/>
      <c r="B52" s="210"/>
      <c r="C52" s="26"/>
      <c r="D52" s="26"/>
      <c r="E52" s="212"/>
      <c r="F52" s="26"/>
      <c r="G52" s="26"/>
      <c r="H52" s="214"/>
      <c r="I52" s="349"/>
      <c r="J52" s="216"/>
      <c r="K52" s="32"/>
      <c r="L52" s="343" t="str">
        <f t="shared" si="13"/>
        <v/>
      </c>
      <c r="M52" s="32"/>
      <c r="N52" s="32"/>
      <c r="O52" s="343" t="str">
        <f t="shared" si="14"/>
        <v/>
      </c>
      <c r="P52" s="32" t="s">
        <v>48</v>
      </c>
      <c r="Q52" s="32">
        <v>0.05</v>
      </c>
      <c r="R52" s="343" t="str">
        <f t="shared" si="15"/>
        <v>公斤</v>
      </c>
      <c r="S52" s="30"/>
      <c r="T52" s="30"/>
      <c r="U52" s="343" t="str">
        <f t="shared" si="16"/>
        <v/>
      </c>
      <c r="V52" s="32"/>
      <c r="W52" s="32"/>
      <c r="X52" s="343" t="str">
        <f t="shared" si="17"/>
        <v/>
      </c>
      <c r="Y52" s="347"/>
      <c r="Z52" s="30"/>
      <c r="AA52" s="41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42"/>
      <c r="AM52" s="211">
        <f>AU51/2+BT52/2</f>
        <v>0</v>
      </c>
      <c r="AN52" s="26">
        <f>(AO52+AR52)/2</f>
        <v>0</v>
      </c>
      <c r="AO52" s="212">
        <f>(BE52+BE53+BO51+BT53+BT56)/10</f>
        <v>0</v>
      </c>
      <c r="AP52" s="26">
        <f t="shared" ref="AP52:AQ52" si="86">AP50</f>
        <v>0</v>
      </c>
      <c r="AQ52" s="26">
        <f t="shared" si="86"/>
        <v>0</v>
      </c>
      <c r="AR52" s="217">
        <f>AZ51/3.5+BE51/3.5+BT51/3.5+BT54/3.5</f>
        <v>0</v>
      </c>
    </row>
    <row r="53" spans="1:68" ht="15.75" customHeight="1" thickBot="1">
      <c r="A53" s="34"/>
      <c r="B53" s="210"/>
      <c r="C53" s="26"/>
      <c r="D53" s="26"/>
      <c r="E53" s="212"/>
      <c r="F53" s="35"/>
      <c r="G53" s="35"/>
      <c r="H53" s="214"/>
      <c r="I53" s="349"/>
      <c r="J53" s="232"/>
      <c r="K53" s="221"/>
      <c r="L53" s="343" t="str">
        <f t="shared" si="13"/>
        <v/>
      </c>
      <c r="M53" s="221"/>
      <c r="N53" s="221"/>
      <c r="O53" s="343" t="str">
        <f t="shared" si="14"/>
        <v/>
      </c>
      <c r="P53" s="221"/>
      <c r="Q53" s="221"/>
      <c r="R53" s="343" t="str">
        <f t="shared" si="15"/>
        <v/>
      </c>
      <c r="S53" s="220"/>
      <c r="T53" s="220"/>
      <c r="U53" s="343" t="str">
        <f t="shared" si="16"/>
        <v/>
      </c>
      <c r="V53" s="221"/>
      <c r="W53" s="221"/>
      <c r="X53" s="343" t="str">
        <f t="shared" si="17"/>
        <v/>
      </c>
      <c r="Y53" s="348"/>
      <c r="Z53" s="38"/>
      <c r="AA53" s="41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42"/>
      <c r="AO53" s="145"/>
      <c r="AP53" s="142"/>
      <c r="AQ53" s="142"/>
      <c r="AR53" s="142"/>
    </row>
    <row r="54" spans="1:68" ht="15.75" customHeight="1">
      <c r="A54" s="31" t="s">
        <v>223</v>
      </c>
      <c r="B54" s="222" t="s">
        <v>508</v>
      </c>
      <c r="C54" s="223">
        <v>5</v>
      </c>
      <c r="D54" s="224">
        <v>2.2000000000000002</v>
      </c>
      <c r="E54" s="225">
        <v>1.9</v>
      </c>
      <c r="F54" s="213">
        <v>0</v>
      </c>
      <c r="G54" s="213">
        <v>0</v>
      </c>
      <c r="H54" s="226">
        <v>2.5</v>
      </c>
      <c r="I54" s="349">
        <v>684</v>
      </c>
      <c r="J54" s="396" t="s">
        <v>420</v>
      </c>
      <c r="K54" s="406"/>
      <c r="L54" s="342"/>
      <c r="M54" s="407" t="s">
        <v>417</v>
      </c>
      <c r="N54" s="402"/>
      <c r="O54" s="342"/>
      <c r="P54" s="396" t="s">
        <v>418</v>
      </c>
      <c r="Q54" s="406"/>
      <c r="R54" s="342"/>
      <c r="S54" s="215" t="s">
        <v>38</v>
      </c>
      <c r="T54" s="215"/>
      <c r="U54" s="342"/>
      <c r="V54" s="396" t="s">
        <v>100</v>
      </c>
      <c r="W54" s="397"/>
      <c r="X54" s="342"/>
      <c r="Y54" s="346" t="s">
        <v>30</v>
      </c>
      <c r="Z54" s="16"/>
      <c r="AA54" s="17"/>
      <c r="AB54" s="18" t="str">
        <f>A54</f>
        <v>P3</v>
      </c>
      <c r="AC54" s="18" t="str">
        <f>J54</f>
        <v>拌麵特餐</v>
      </c>
      <c r="AD54" s="18" t="str">
        <f>M54</f>
        <v>香菇絞肉</v>
      </c>
      <c r="AE54" s="18" t="str">
        <f>P54</f>
        <v>拌麵配料</v>
      </c>
      <c r="AF54" s="18" t="e">
        <f>#REF!</f>
        <v>#REF!</v>
      </c>
      <c r="AG54" s="18" t="str">
        <f>S54</f>
        <v>時蔬</v>
      </c>
      <c r="AH54" s="18" t="str">
        <f>V54</f>
        <v>肉羹湯</v>
      </c>
      <c r="AI54" s="18" t="str">
        <f>Y54</f>
        <v>點心</v>
      </c>
      <c r="AJ54" s="18">
        <f>Z54</f>
        <v>0</v>
      </c>
      <c r="AK54" s="18"/>
      <c r="AL54" s="146"/>
      <c r="AM54" s="142"/>
      <c r="AN54" s="142"/>
      <c r="AO54" s="145"/>
      <c r="AP54" s="149"/>
      <c r="AQ54" s="147"/>
      <c r="AR54" s="142"/>
    </row>
    <row r="55" spans="1:68" ht="18" customHeight="1" thickBot="1">
      <c r="A55" s="31"/>
      <c r="B55" s="210"/>
      <c r="C55" s="26"/>
      <c r="D55" s="26"/>
      <c r="E55" s="212"/>
      <c r="F55" s="26"/>
      <c r="G55" s="26"/>
      <c r="H55" s="214"/>
      <c r="I55" s="349"/>
      <c r="J55" s="32" t="s">
        <v>421</v>
      </c>
      <c r="K55" s="32">
        <v>15</v>
      </c>
      <c r="L55" s="343" t="str">
        <f t="shared" ref="L55:L60" si="87">IF(K55,"公斤","")</f>
        <v>公斤</v>
      </c>
      <c r="M55" s="32" t="s">
        <v>43</v>
      </c>
      <c r="N55" s="32">
        <v>6</v>
      </c>
      <c r="O55" s="343" t="str">
        <f t="shared" ref="O55:O60" si="88">IF(N55,"公斤","")</f>
        <v>公斤</v>
      </c>
      <c r="P55" s="32" t="s">
        <v>47</v>
      </c>
      <c r="Q55" s="32">
        <v>4</v>
      </c>
      <c r="R55" s="343" t="str">
        <f t="shared" ref="R55:R60" si="89">IF(Q55,"公斤","")</f>
        <v>公斤</v>
      </c>
      <c r="S55" s="30" t="s">
        <v>38</v>
      </c>
      <c r="T55" s="30">
        <v>7</v>
      </c>
      <c r="U55" s="343" t="str">
        <f t="shared" ref="U55:U60" si="90">IF(T55,"公斤","")</f>
        <v>公斤</v>
      </c>
      <c r="V55" s="324" t="s">
        <v>60</v>
      </c>
      <c r="W55" s="324">
        <v>1</v>
      </c>
      <c r="X55" s="343" t="str">
        <f t="shared" ref="X55:X60" si="91">IF(W55,"公斤","")</f>
        <v>公斤</v>
      </c>
      <c r="Y55" s="347" t="s">
        <v>30</v>
      </c>
      <c r="Z55" s="21"/>
      <c r="AA55" s="17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46"/>
      <c r="AM55" s="146"/>
      <c r="AN55" s="145"/>
      <c r="AO55" s="145"/>
      <c r="AP55" s="142"/>
      <c r="AQ55" s="142"/>
      <c r="AR55" s="142"/>
    </row>
    <row r="56" spans="1:68" ht="15.75" customHeight="1">
      <c r="A56" s="31"/>
      <c r="B56" s="210"/>
      <c r="C56" s="211"/>
      <c r="D56" s="26"/>
      <c r="E56" s="212"/>
      <c r="F56" s="26"/>
      <c r="G56" s="26"/>
      <c r="H56" s="217"/>
      <c r="I56" s="349"/>
      <c r="J56" s="216"/>
      <c r="K56" s="32"/>
      <c r="L56" s="343" t="str">
        <f t="shared" si="87"/>
        <v/>
      </c>
      <c r="M56" s="300" t="s">
        <v>415</v>
      </c>
      <c r="N56" s="32">
        <v>4</v>
      </c>
      <c r="O56" s="343" t="str">
        <f t="shared" si="88"/>
        <v>公斤</v>
      </c>
      <c r="P56" s="32" t="s">
        <v>51</v>
      </c>
      <c r="Q56" s="32">
        <v>0.5</v>
      </c>
      <c r="R56" s="343" t="str">
        <f t="shared" si="89"/>
        <v>公斤</v>
      </c>
      <c r="S56" s="32" t="s">
        <v>48</v>
      </c>
      <c r="T56" s="32">
        <v>0.05</v>
      </c>
      <c r="U56" s="343" t="str">
        <f t="shared" si="90"/>
        <v>公斤</v>
      </c>
      <c r="V56" s="32" t="s">
        <v>71</v>
      </c>
      <c r="W56" s="32">
        <v>2</v>
      </c>
      <c r="X56" s="343" t="str">
        <f t="shared" si="91"/>
        <v>公斤</v>
      </c>
      <c r="Y56" s="347"/>
      <c r="Z56" s="21"/>
      <c r="AA56" s="17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46"/>
      <c r="AM56" s="396" t="s">
        <v>269</v>
      </c>
      <c r="AN56" s="397"/>
      <c r="AO56" s="215"/>
      <c r="AP56" s="30">
        <f t="shared" ref="AP56:AP62" si="92">AO56*AN56/100</f>
        <v>0</v>
      </c>
      <c r="AQ56" s="215"/>
      <c r="AR56" s="417" t="s">
        <v>251</v>
      </c>
      <c r="AS56" s="418"/>
      <c r="AT56" s="215"/>
      <c r="AU56" s="30">
        <f t="shared" ref="AU56:AU62" si="93">AT56*AS56/100</f>
        <v>0</v>
      </c>
      <c r="AV56" s="215"/>
      <c r="AW56" s="396" t="s">
        <v>116</v>
      </c>
      <c r="AX56" s="397"/>
      <c r="AY56" s="28"/>
      <c r="AZ56" s="30">
        <f t="shared" ref="AZ56:AZ62" si="94">AY56*AX56/100</f>
        <v>0</v>
      </c>
      <c r="BA56" s="215"/>
      <c r="BB56" s="396" t="s">
        <v>252</v>
      </c>
      <c r="BC56" s="397"/>
      <c r="BD56" s="215"/>
      <c r="BE56" s="30">
        <f t="shared" ref="BE56:BE62" si="95">BD56*BC56/100</f>
        <v>0</v>
      </c>
      <c r="BF56" s="215"/>
      <c r="BG56" s="215" t="s">
        <v>38</v>
      </c>
      <c r="BH56" s="215"/>
      <c r="BI56" s="215"/>
      <c r="BJ56" s="30">
        <f t="shared" ref="BJ56:BJ62" si="96">BI56*BH56/100</f>
        <v>0</v>
      </c>
      <c r="BK56" s="215"/>
      <c r="BL56" s="411" t="s">
        <v>253</v>
      </c>
      <c r="BM56" s="412"/>
      <c r="BN56" s="215"/>
      <c r="BO56" s="30">
        <f t="shared" ref="BO56:BO62" si="97">BN56*BM56/100</f>
        <v>0</v>
      </c>
      <c r="BP56" s="215"/>
    </row>
    <row r="57" spans="1:68" ht="15.75" customHeight="1">
      <c r="A57" s="31"/>
      <c r="B57" s="210"/>
      <c r="C57" s="26"/>
      <c r="D57" s="26"/>
      <c r="E57" s="212"/>
      <c r="F57" s="26"/>
      <c r="G57" s="26"/>
      <c r="H57" s="214"/>
      <c r="I57" s="349"/>
      <c r="J57" s="216"/>
      <c r="K57" s="32"/>
      <c r="L57" s="343" t="str">
        <f t="shared" si="87"/>
        <v/>
      </c>
      <c r="M57" s="300" t="s">
        <v>416</v>
      </c>
      <c r="N57" s="32">
        <v>0.05</v>
      </c>
      <c r="O57" s="343" t="str">
        <f t="shared" si="88"/>
        <v>公斤</v>
      </c>
      <c r="P57" s="32" t="s">
        <v>48</v>
      </c>
      <c r="Q57" s="32">
        <v>0.05</v>
      </c>
      <c r="R57" s="343" t="str">
        <f t="shared" si="89"/>
        <v>公斤</v>
      </c>
      <c r="S57" s="30"/>
      <c r="T57" s="30"/>
      <c r="U57" s="343" t="str">
        <f t="shared" si="90"/>
        <v/>
      </c>
      <c r="V57" s="32" t="s">
        <v>38</v>
      </c>
      <c r="W57" s="32">
        <v>1.5</v>
      </c>
      <c r="X57" s="343" t="str">
        <f t="shared" si="91"/>
        <v>公斤</v>
      </c>
      <c r="Y57" s="347"/>
      <c r="Z57" s="21"/>
      <c r="AA57" s="17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46"/>
      <c r="AM57" s="32" t="s">
        <v>65</v>
      </c>
      <c r="AN57" s="32">
        <v>4.5</v>
      </c>
      <c r="AO57" s="30">
        <v>224</v>
      </c>
      <c r="AP57" s="30">
        <f t="shared" si="92"/>
        <v>10.08</v>
      </c>
      <c r="AQ57" s="30">
        <f>SUM(AP57:AP62)</f>
        <v>18.999999999999996</v>
      </c>
      <c r="AR57" s="32" t="s">
        <v>43</v>
      </c>
      <c r="AS57" s="32">
        <v>6</v>
      </c>
      <c r="AT57" s="30">
        <v>191</v>
      </c>
      <c r="AU57" s="30">
        <f t="shared" si="93"/>
        <v>11.46</v>
      </c>
      <c r="AV57" s="30">
        <f>SUM(AU57:AU62)</f>
        <v>14.18</v>
      </c>
      <c r="AW57" s="32" t="s">
        <v>118</v>
      </c>
      <c r="AX57" s="32">
        <v>6.5</v>
      </c>
      <c r="AY57" s="30">
        <v>75</v>
      </c>
      <c r="AZ57" s="30">
        <f t="shared" si="94"/>
        <v>4.875</v>
      </c>
      <c r="BA57" s="30">
        <f>SUM(AZ57:AZ62)</f>
        <v>8.875</v>
      </c>
      <c r="BB57" s="32" t="s">
        <v>252</v>
      </c>
      <c r="BC57" s="32">
        <v>2</v>
      </c>
      <c r="BD57" s="30">
        <v>300</v>
      </c>
      <c r="BE57" s="30">
        <f t="shared" si="95"/>
        <v>6</v>
      </c>
      <c r="BF57" s="30">
        <f>SUM(BE57:BE62)</f>
        <v>6</v>
      </c>
      <c r="BG57" s="30" t="s">
        <v>38</v>
      </c>
      <c r="BH57" s="30">
        <v>7</v>
      </c>
      <c r="BI57" s="30">
        <v>65</v>
      </c>
      <c r="BJ57" s="30">
        <f t="shared" si="96"/>
        <v>4.55</v>
      </c>
      <c r="BK57" s="30">
        <f>SUM(BJ57:BJ62)</f>
        <v>4.63</v>
      </c>
      <c r="BL57" s="32" t="s">
        <v>121</v>
      </c>
      <c r="BM57" s="32">
        <v>2</v>
      </c>
      <c r="BN57" s="30">
        <v>60</v>
      </c>
      <c r="BO57" s="30">
        <f t="shared" si="97"/>
        <v>1.2</v>
      </c>
      <c r="BP57" s="30">
        <f>SUM(BO57:BO62)</f>
        <v>3.26</v>
      </c>
    </row>
    <row r="58" spans="1:68" ht="15.75" customHeight="1">
      <c r="A58" s="31"/>
      <c r="B58" s="210"/>
      <c r="C58" s="26"/>
      <c r="D58" s="26"/>
      <c r="E58" s="212"/>
      <c r="F58" s="26"/>
      <c r="G58" s="26"/>
      <c r="H58" s="214"/>
      <c r="I58" s="349"/>
      <c r="J58" s="216"/>
      <c r="K58" s="32"/>
      <c r="L58" s="343" t="str">
        <f t="shared" si="87"/>
        <v/>
      </c>
      <c r="M58" s="32" t="s">
        <v>48</v>
      </c>
      <c r="N58" s="32">
        <v>0.05</v>
      </c>
      <c r="O58" s="343" t="str">
        <f t="shared" si="88"/>
        <v>公斤</v>
      </c>
      <c r="P58" s="32" t="s">
        <v>65</v>
      </c>
      <c r="Q58" s="32">
        <v>1</v>
      </c>
      <c r="R58" s="343" t="str">
        <f t="shared" si="89"/>
        <v>公斤</v>
      </c>
      <c r="S58" s="30"/>
      <c r="T58" s="30"/>
      <c r="U58" s="343" t="str">
        <f t="shared" si="90"/>
        <v/>
      </c>
      <c r="V58" s="324" t="s">
        <v>103</v>
      </c>
      <c r="W58" s="324">
        <v>2</v>
      </c>
      <c r="X58" s="343" t="str">
        <f t="shared" si="91"/>
        <v>公斤</v>
      </c>
      <c r="Y58" s="347"/>
      <c r="Z58" s="21"/>
      <c r="AA58" s="17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45"/>
      <c r="AM58" s="32" t="s">
        <v>270</v>
      </c>
      <c r="AN58" s="32">
        <v>2.5</v>
      </c>
      <c r="AO58" s="30">
        <v>220</v>
      </c>
      <c r="AP58" s="30">
        <f t="shared" si="92"/>
        <v>5.5</v>
      </c>
      <c r="AQ58" s="30"/>
      <c r="AR58" s="32" t="s">
        <v>45</v>
      </c>
      <c r="AS58" s="32">
        <v>2</v>
      </c>
      <c r="AT58" s="30">
        <v>55</v>
      </c>
      <c r="AU58" s="30">
        <f t="shared" si="93"/>
        <v>1.1000000000000001</v>
      </c>
      <c r="AV58" s="30"/>
      <c r="AW58" s="32" t="s">
        <v>51</v>
      </c>
      <c r="AX58" s="32">
        <v>1</v>
      </c>
      <c r="AY58" s="30">
        <v>70</v>
      </c>
      <c r="AZ58" s="30">
        <f t="shared" si="94"/>
        <v>0.7</v>
      </c>
      <c r="BA58" s="30"/>
      <c r="BB58" s="32"/>
      <c r="BC58" s="32"/>
      <c r="BD58" s="30"/>
      <c r="BE58" s="30">
        <f t="shared" si="95"/>
        <v>0</v>
      </c>
      <c r="BF58" s="30"/>
      <c r="BG58" s="30" t="s">
        <v>48</v>
      </c>
      <c r="BH58" s="33">
        <v>0.05</v>
      </c>
      <c r="BI58" s="30">
        <v>160</v>
      </c>
      <c r="BJ58" s="30">
        <f t="shared" si="96"/>
        <v>0.08</v>
      </c>
      <c r="BK58" s="30"/>
      <c r="BL58" s="32" t="s">
        <v>53</v>
      </c>
      <c r="BM58" s="32">
        <v>2</v>
      </c>
      <c r="BN58" s="30">
        <v>70</v>
      </c>
      <c r="BO58" s="30">
        <f t="shared" si="97"/>
        <v>1.4</v>
      </c>
      <c r="BP58" s="30"/>
    </row>
    <row r="59" spans="1:68" ht="15.75" customHeight="1">
      <c r="A59" s="31"/>
      <c r="B59" s="210"/>
      <c r="C59" s="26"/>
      <c r="D59" s="26"/>
      <c r="E59" s="212"/>
      <c r="F59" s="26"/>
      <c r="G59" s="26"/>
      <c r="H59" s="214"/>
      <c r="I59" s="349"/>
      <c r="J59" s="216"/>
      <c r="K59" s="32"/>
      <c r="L59" s="343" t="str">
        <f t="shared" si="87"/>
        <v/>
      </c>
      <c r="M59" s="32"/>
      <c r="N59" s="32"/>
      <c r="O59" s="343" t="str">
        <f t="shared" si="88"/>
        <v/>
      </c>
      <c r="P59" s="32" t="s">
        <v>419</v>
      </c>
      <c r="Q59" s="32"/>
      <c r="R59" s="343" t="str">
        <f t="shared" si="89"/>
        <v/>
      </c>
      <c r="S59" s="30"/>
      <c r="T59" s="30"/>
      <c r="U59" s="343" t="str">
        <f t="shared" si="90"/>
        <v/>
      </c>
      <c r="V59" s="32" t="s">
        <v>74</v>
      </c>
      <c r="W59" s="32">
        <v>0.01</v>
      </c>
      <c r="X59" s="343" t="str">
        <f t="shared" si="91"/>
        <v>公斤</v>
      </c>
      <c r="Y59" s="347"/>
      <c r="Z59" s="21"/>
      <c r="AA59" s="17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45"/>
      <c r="AM59" s="32" t="s">
        <v>138</v>
      </c>
      <c r="AN59" s="32">
        <v>3</v>
      </c>
      <c r="AO59" s="30">
        <v>88</v>
      </c>
      <c r="AP59" s="30">
        <f t="shared" si="92"/>
        <v>2.64</v>
      </c>
      <c r="AQ59" s="30"/>
      <c r="AR59" s="32" t="s">
        <v>50</v>
      </c>
      <c r="AS59" s="32">
        <v>3</v>
      </c>
      <c r="AT59" s="30">
        <v>54</v>
      </c>
      <c r="AU59" s="30">
        <f t="shared" si="93"/>
        <v>1.62</v>
      </c>
      <c r="AV59" s="30"/>
      <c r="AW59" s="32" t="s">
        <v>122</v>
      </c>
      <c r="AX59" s="32">
        <v>1</v>
      </c>
      <c r="AY59" s="30">
        <v>220</v>
      </c>
      <c r="AZ59" s="30">
        <f t="shared" si="94"/>
        <v>2.2000000000000002</v>
      </c>
      <c r="BA59" s="30"/>
      <c r="BB59" s="32"/>
      <c r="BC59" s="32"/>
      <c r="BD59" s="30"/>
      <c r="BE59" s="30">
        <f t="shared" si="95"/>
        <v>0</v>
      </c>
      <c r="BF59" s="30"/>
      <c r="BG59" s="30"/>
      <c r="BH59" s="30"/>
      <c r="BI59" s="30"/>
      <c r="BJ59" s="30">
        <f t="shared" si="96"/>
        <v>0</v>
      </c>
      <c r="BK59" s="30"/>
      <c r="BL59" s="32" t="s">
        <v>60</v>
      </c>
      <c r="BM59" s="32">
        <v>0.6</v>
      </c>
      <c r="BN59" s="30">
        <v>110</v>
      </c>
      <c r="BO59" s="30">
        <f t="shared" si="97"/>
        <v>0.66</v>
      </c>
      <c r="BP59" s="30"/>
    </row>
    <row r="60" spans="1:68" ht="15.75" customHeight="1" thickBot="1">
      <c r="A60" s="31"/>
      <c r="B60" s="43"/>
      <c r="C60" s="35"/>
      <c r="D60" s="35"/>
      <c r="E60" s="229"/>
      <c r="F60" s="35"/>
      <c r="G60" s="35"/>
      <c r="H60" s="230"/>
      <c r="I60" s="349"/>
      <c r="J60" s="232"/>
      <c r="K60" s="221"/>
      <c r="L60" s="343" t="str">
        <f t="shared" si="87"/>
        <v/>
      </c>
      <c r="M60" s="221"/>
      <c r="N60" s="221"/>
      <c r="O60" s="343" t="str">
        <f t="shared" si="88"/>
        <v/>
      </c>
      <c r="P60" s="235"/>
      <c r="Q60" s="235"/>
      <c r="R60" s="343" t="str">
        <f t="shared" si="89"/>
        <v/>
      </c>
      <c r="S60" s="220"/>
      <c r="T60" s="220"/>
      <c r="U60" s="343" t="str">
        <f t="shared" si="90"/>
        <v/>
      </c>
      <c r="V60" s="36"/>
      <c r="W60" s="36"/>
      <c r="X60" s="343" t="str">
        <f t="shared" si="91"/>
        <v/>
      </c>
      <c r="Y60" s="348"/>
      <c r="Z60" s="25"/>
      <c r="AA60" s="17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45"/>
      <c r="AM60" s="32" t="s">
        <v>51</v>
      </c>
      <c r="AN60" s="32">
        <v>1</v>
      </c>
      <c r="AO60" s="30">
        <v>70</v>
      </c>
      <c r="AP60" s="30">
        <f t="shared" si="92"/>
        <v>0.7</v>
      </c>
      <c r="AQ60" s="30"/>
      <c r="AR60" s="32" t="s">
        <v>255</v>
      </c>
      <c r="AS60" s="32"/>
      <c r="AT60" s="30"/>
      <c r="AU60" s="30">
        <f t="shared" si="93"/>
        <v>0</v>
      </c>
      <c r="AV60" s="30"/>
      <c r="AW60" s="36" t="s">
        <v>120</v>
      </c>
      <c r="AX60" s="36">
        <v>0.6</v>
      </c>
      <c r="AY60" s="220">
        <v>170</v>
      </c>
      <c r="AZ60" s="30">
        <f t="shared" si="94"/>
        <v>1.02</v>
      </c>
      <c r="BA60" s="30"/>
      <c r="BB60" s="32"/>
      <c r="BC60" s="32"/>
      <c r="BD60" s="30"/>
      <c r="BE60" s="30">
        <f t="shared" si="95"/>
        <v>0</v>
      </c>
      <c r="BF60" s="30"/>
      <c r="BG60" s="30"/>
      <c r="BH60" s="30"/>
      <c r="BI60" s="30"/>
      <c r="BJ60" s="30">
        <f t="shared" si="96"/>
        <v>0</v>
      </c>
      <c r="BK60" s="30"/>
      <c r="BL60" s="231" t="s">
        <v>123</v>
      </c>
      <c r="BM60" s="32"/>
      <c r="BN60" s="30"/>
      <c r="BO60" s="30">
        <f t="shared" si="97"/>
        <v>0</v>
      </c>
      <c r="BP60" s="30"/>
    </row>
    <row r="61" spans="1:68" ht="15.75" customHeight="1">
      <c r="A61" s="209" t="s">
        <v>224</v>
      </c>
      <c r="B61" s="210" t="s">
        <v>508</v>
      </c>
      <c r="C61" s="211">
        <v>5</v>
      </c>
      <c r="D61" s="26">
        <v>2.2999999999999998</v>
      </c>
      <c r="E61" s="212">
        <v>1.9</v>
      </c>
      <c r="F61" s="213">
        <v>0</v>
      </c>
      <c r="G61" s="213">
        <v>0</v>
      </c>
      <c r="H61" s="214">
        <v>2.6</v>
      </c>
      <c r="I61" s="349">
        <v>696</v>
      </c>
      <c r="J61" s="396" t="s">
        <v>57</v>
      </c>
      <c r="K61" s="397"/>
      <c r="L61" s="342"/>
      <c r="M61" s="396" t="s">
        <v>269</v>
      </c>
      <c r="N61" s="397"/>
      <c r="O61" s="342"/>
      <c r="P61" s="408" t="s">
        <v>435</v>
      </c>
      <c r="Q61" s="397"/>
      <c r="R61" s="342"/>
      <c r="S61" s="215" t="s">
        <v>38</v>
      </c>
      <c r="T61" s="215"/>
      <c r="U61" s="342"/>
      <c r="V61" s="430" t="s">
        <v>271</v>
      </c>
      <c r="W61" s="431"/>
      <c r="X61" s="342"/>
      <c r="Y61" s="346" t="s">
        <v>30</v>
      </c>
      <c r="Z61" s="29"/>
      <c r="AA61" s="41"/>
      <c r="AB61" s="18" t="str">
        <f>A61</f>
        <v>P4</v>
      </c>
      <c r="AC61" s="18" t="str">
        <f>J61</f>
        <v>糙米飯</v>
      </c>
      <c r="AD61" s="18" t="str">
        <f>M61</f>
        <v>筍干豬腳</v>
      </c>
      <c r="AE61" s="18" t="str">
        <f>P61</f>
        <v>鮮菇豆腐</v>
      </c>
      <c r="AF61" s="18" t="e">
        <f>#REF!</f>
        <v>#REF!</v>
      </c>
      <c r="AG61" s="18" t="str">
        <f>S61</f>
        <v>時蔬</v>
      </c>
      <c r="AH61" s="18" t="str">
        <f>V61</f>
        <v>冬瓜銀耳湯</v>
      </c>
      <c r="AI61" s="18" t="str">
        <f>Y61</f>
        <v>點心</v>
      </c>
      <c r="AJ61" s="18">
        <f>Z61</f>
        <v>0</v>
      </c>
      <c r="AK61" s="18"/>
      <c r="AL61" s="145"/>
      <c r="AM61" s="32" t="s">
        <v>48</v>
      </c>
      <c r="AN61" s="32">
        <v>0.05</v>
      </c>
      <c r="AO61" s="30">
        <v>160</v>
      </c>
      <c r="AP61" s="30">
        <f t="shared" si="92"/>
        <v>0.08</v>
      </c>
      <c r="AQ61" s="30"/>
      <c r="AR61" s="32" t="s">
        <v>256</v>
      </c>
      <c r="AS61" s="32"/>
      <c r="AT61" s="30"/>
      <c r="AU61" s="30">
        <f t="shared" si="93"/>
        <v>0</v>
      </c>
      <c r="AV61" s="30"/>
      <c r="AW61" s="32" t="s">
        <v>48</v>
      </c>
      <c r="AX61" s="32">
        <v>0.05</v>
      </c>
      <c r="AY61" s="30">
        <v>160</v>
      </c>
      <c r="AZ61" s="30">
        <f t="shared" si="94"/>
        <v>0.08</v>
      </c>
      <c r="BA61" s="30"/>
      <c r="BB61" s="32"/>
      <c r="BC61" s="32"/>
      <c r="BD61" s="30"/>
      <c r="BE61" s="30">
        <f t="shared" si="95"/>
        <v>0</v>
      </c>
      <c r="BF61" s="30"/>
      <c r="BG61" s="30"/>
      <c r="BH61" s="30"/>
      <c r="BI61" s="30"/>
      <c r="BJ61" s="30">
        <f t="shared" si="96"/>
        <v>0</v>
      </c>
      <c r="BK61" s="30"/>
      <c r="BL61" s="32"/>
      <c r="BM61" s="32"/>
      <c r="BN61" s="30"/>
      <c r="BO61" s="30">
        <f t="shared" si="97"/>
        <v>0</v>
      </c>
      <c r="BP61" s="30"/>
    </row>
    <row r="62" spans="1:68" ht="15.75" customHeight="1" thickBot="1">
      <c r="A62" s="31"/>
      <c r="B62" s="210"/>
      <c r="C62" s="26"/>
      <c r="D62" s="26"/>
      <c r="E62" s="212"/>
      <c r="F62" s="26"/>
      <c r="G62" s="26"/>
      <c r="H62" s="214"/>
      <c r="I62" s="349"/>
      <c r="J62" s="216" t="s">
        <v>40</v>
      </c>
      <c r="K62" s="32">
        <v>7</v>
      </c>
      <c r="L62" s="343" t="str">
        <f t="shared" ref="L62:L67" si="98">IF(K62,"公斤","")</f>
        <v>公斤</v>
      </c>
      <c r="M62" s="32" t="s">
        <v>65</v>
      </c>
      <c r="N62" s="32">
        <v>4.5</v>
      </c>
      <c r="O62" s="343" t="str">
        <f t="shared" ref="O62:O67" si="99">IF(N62,"公斤","")</f>
        <v>公斤</v>
      </c>
      <c r="P62" s="32" t="s">
        <v>131</v>
      </c>
      <c r="Q62" s="32">
        <v>5</v>
      </c>
      <c r="R62" s="343" t="str">
        <f t="shared" ref="R62:R67" si="100">IF(Q62,"公斤","")</f>
        <v>公斤</v>
      </c>
      <c r="S62" s="30" t="s">
        <v>38</v>
      </c>
      <c r="T62" s="30">
        <v>7</v>
      </c>
      <c r="U62" s="343" t="str">
        <f t="shared" ref="U62:U67" si="101">IF(T62,"公斤","")</f>
        <v>公斤</v>
      </c>
      <c r="V62" s="227" t="s">
        <v>272</v>
      </c>
      <c r="W62" s="227">
        <v>1</v>
      </c>
      <c r="X62" s="343" t="str">
        <f t="shared" ref="X62:X67" si="102">IF(W62,"公斤","")</f>
        <v>公斤</v>
      </c>
      <c r="Y62" s="347" t="s">
        <v>30</v>
      </c>
      <c r="Z62" s="30"/>
      <c r="AA62" s="41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M62" s="221"/>
      <c r="AN62" s="221"/>
      <c r="AO62" s="220"/>
      <c r="AP62" s="30">
        <f t="shared" si="92"/>
        <v>0</v>
      </c>
      <c r="AQ62" s="220"/>
      <c r="AR62" s="36"/>
      <c r="AS62" s="36"/>
      <c r="AT62" s="220"/>
      <c r="AU62" s="30">
        <f t="shared" si="93"/>
        <v>0</v>
      </c>
      <c r="AV62" s="220"/>
      <c r="AW62" s="36"/>
      <c r="AX62" s="36"/>
      <c r="AY62" s="220"/>
      <c r="AZ62" s="30">
        <f t="shared" si="94"/>
        <v>0</v>
      </c>
      <c r="BA62" s="220"/>
      <c r="BB62" s="221"/>
      <c r="BC62" s="221"/>
      <c r="BD62" s="30"/>
      <c r="BE62" s="30">
        <f t="shared" si="95"/>
        <v>0</v>
      </c>
      <c r="BF62" s="220"/>
      <c r="BG62" s="220"/>
      <c r="BH62" s="220"/>
      <c r="BI62" s="220"/>
      <c r="BJ62" s="30">
        <f t="shared" si="96"/>
        <v>0</v>
      </c>
      <c r="BK62" s="220"/>
      <c r="BL62" s="221"/>
      <c r="BM62" s="221"/>
      <c r="BN62" s="220"/>
      <c r="BO62" s="30">
        <f t="shared" si="97"/>
        <v>0</v>
      </c>
      <c r="BP62" s="220"/>
    </row>
    <row r="63" spans="1:68" ht="15.75" customHeight="1">
      <c r="A63" s="31"/>
      <c r="B63" s="210"/>
      <c r="C63" s="211"/>
      <c r="D63" s="26"/>
      <c r="E63" s="212"/>
      <c r="F63" s="26"/>
      <c r="G63" s="26"/>
      <c r="H63" s="217"/>
      <c r="I63" s="349"/>
      <c r="J63" s="216" t="s">
        <v>62</v>
      </c>
      <c r="K63" s="32">
        <v>3</v>
      </c>
      <c r="L63" s="343" t="str">
        <f t="shared" si="98"/>
        <v>公斤</v>
      </c>
      <c r="M63" s="32" t="s">
        <v>270</v>
      </c>
      <c r="N63" s="32">
        <v>2.5</v>
      </c>
      <c r="O63" s="343" t="str">
        <f t="shared" si="99"/>
        <v>公斤</v>
      </c>
      <c r="P63" s="300" t="s">
        <v>436</v>
      </c>
      <c r="Q63" s="32">
        <v>2</v>
      </c>
      <c r="R63" s="343" t="str">
        <f t="shared" si="100"/>
        <v>公斤</v>
      </c>
      <c r="S63" s="32" t="s">
        <v>48</v>
      </c>
      <c r="T63" s="32">
        <v>0.05</v>
      </c>
      <c r="U63" s="343" t="str">
        <f t="shared" si="101"/>
        <v>公斤</v>
      </c>
      <c r="V63" s="227" t="s">
        <v>273</v>
      </c>
      <c r="W63" s="227">
        <v>1</v>
      </c>
      <c r="X63" s="343" t="str">
        <f t="shared" si="102"/>
        <v>公斤</v>
      </c>
      <c r="Y63" s="347"/>
      <c r="Z63" s="30"/>
      <c r="AA63" s="41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68" ht="15.75" customHeight="1">
      <c r="A64" s="31"/>
      <c r="B64" s="210"/>
      <c r="C64" s="26"/>
      <c r="D64" s="26"/>
      <c r="E64" s="212"/>
      <c r="F64" s="26"/>
      <c r="G64" s="26"/>
      <c r="H64" s="214"/>
      <c r="I64" s="349"/>
      <c r="J64" s="216"/>
      <c r="K64" s="32"/>
      <c r="L64" s="343" t="str">
        <f t="shared" si="98"/>
        <v/>
      </c>
      <c r="M64" s="32" t="s">
        <v>138</v>
      </c>
      <c r="N64" s="32">
        <v>3.5</v>
      </c>
      <c r="O64" s="343" t="str">
        <f t="shared" si="99"/>
        <v>公斤</v>
      </c>
      <c r="P64" s="32" t="s">
        <v>64</v>
      </c>
      <c r="Q64" s="32">
        <v>0.01</v>
      </c>
      <c r="R64" s="343" t="str">
        <f t="shared" si="100"/>
        <v>公斤</v>
      </c>
      <c r="S64" s="30"/>
      <c r="T64" s="30"/>
      <c r="U64" s="343" t="str">
        <f t="shared" si="101"/>
        <v/>
      </c>
      <c r="V64" s="227" t="s">
        <v>80</v>
      </c>
      <c r="W64" s="227">
        <v>1</v>
      </c>
      <c r="X64" s="343" t="str">
        <f t="shared" si="102"/>
        <v>公斤</v>
      </c>
      <c r="Y64" s="347"/>
      <c r="Z64" s="30"/>
      <c r="AA64" s="41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56" ht="15.75" customHeight="1">
      <c r="A65" s="31"/>
      <c r="B65" s="210"/>
      <c r="C65" s="26"/>
      <c r="D65" s="26"/>
      <c r="E65" s="212"/>
      <c r="F65" s="26"/>
      <c r="G65" s="26"/>
      <c r="H65" s="214"/>
      <c r="I65" s="349"/>
      <c r="J65" s="216"/>
      <c r="K65" s="32"/>
      <c r="L65" s="343" t="str">
        <f t="shared" si="98"/>
        <v/>
      </c>
      <c r="M65" s="32" t="s">
        <v>51</v>
      </c>
      <c r="N65" s="32">
        <v>1</v>
      </c>
      <c r="O65" s="343" t="str">
        <f t="shared" si="99"/>
        <v>公斤</v>
      </c>
      <c r="P65" s="32" t="s">
        <v>48</v>
      </c>
      <c r="Q65" s="32">
        <v>0.05</v>
      </c>
      <c r="R65" s="343" t="str">
        <f t="shared" si="100"/>
        <v>公斤</v>
      </c>
      <c r="S65" s="30"/>
      <c r="T65" s="30"/>
      <c r="U65" s="343" t="str">
        <f t="shared" si="101"/>
        <v/>
      </c>
      <c r="V65" s="228"/>
      <c r="W65" s="228"/>
      <c r="X65" s="343" t="str">
        <f t="shared" si="102"/>
        <v/>
      </c>
      <c r="Y65" s="347"/>
      <c r="Z65" s="30"/>
      <c r="AA65" s="41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56" ht="15.75" customHeight="1">
      <c r="A66" s="31"/>
      <c r="B66" s="210"/>
      <c r="C66" s="26"/>
      <c r="D66" s="26"/>
      <c r="E66" s="212"/>
      <c r="F66" s="26"/>
      <c r="G66" s="26"/>
      <c r="H66" s="214"/>
      <c r="I66" s="349"/>
      <c r="J66" s="216"/>
      <c r="K66" s="32"/>
      <c r="L66" s="343" t="str">
        <f t="shared" si="98"/>
        <v/>
      </c>
      <c r="M66" s="32" t="s">
        <v>48</v>
      </c>
      <c r="N66" s="32">
        <v>0.05</v>
      </c>
      <c r="O66" s="343" t="str">
        <f t="shared" si="99"/>
        <v>公斤</v>
      </c>
      <c r="P66" s="32" t="s">
        <v>51</v>
      </c>
      <c r="Q66" s="32">
        <v>0.5</v>
      </c>
      <c r="R66" s="343" t="str">
        <f t="shared" si="100"/>
        <v>公斤</v>
      </c>
      <c r="S66" s="30"/>
      <c r="T66" s="30"/>
      <c r="U66" s="343" t="str">
        <f t="shared" si="101"/>
        <v/>
      </c>
      <c r="V66" s="228"/>
      <c r="W66" s="228"/>
      <c r="X66" s="343" t="str">
        <f t="shared" si="102"/>
        <v/>
      </c>
      <c r="Y66" s="347"/>
      <c r="Z66" s="30"/>
      <c r="AA66" s="41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56" ht="15.75" customHeight="1" thickBot="1">
      <c r="A67" s="34"/>
      <c r="B67" s="210"/>
      <c r="C67" s="26"/>
      <c r="D67" s="26"/>
      <c r="E67" s="212"/>
      <c r="F67" s="35"/>
      <c r="G67" s="35"/>
      <c r="H67" s="214"/>
      <c r="I67" s="349"/>
      <c r="J67" s="219"/>
      <c r="K67" s="36"/>
      <c r="L67" s="343" t="str">
        <f t="shared" si="98"/>
        <v/>
      </c>
      <c r="M67" s="221"/>
      <c r="N67" s="221"/>
      <c r="O67" s="343" t="str">
        <f t="shared" si="99"/>
        <v/>
      </c>
      <c r="P67" s="36"/>
      <c r="Q67" s="36"/>
      <c r="R67" s="343" t="str">
        <f t="shared" si="100"/>
        <v/>
      </c>
      <c r="S67" s="220"/>
      <c r="T67" s="220"/>
      <c r="U67" s="343" t="str">
        <f t="shared" si="101"/>
        <v/>
      </c>
      <c r="V67" s="238"/>
      <c r="W67" s="238"/>
      <c r="X67" s="343" t="str">
        <f t="shared" si="102"/>
        <v/>
      </c>
      <c r="Y67" s="348"/>
      <c r="Z67" s="30"/>
      <c r="AA67" s="41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56" ht="15.75" customHeight="1">
      <c r="A68" s="209" t="s">
        <v>225</v>
      </c>
      <c r="B68" s="222" t="s">
        <v>508</v>
      </c>
      <c r="C68" s="223">
        <v>5.7</v>
      </c>
      <c r="D68" s="224">
        <v>2</v>
      </c>
      <c r="E68" s="225">
        <v>1.6</v>
      </c>
      <c r="F68" s="213">
        <v>0</v>
      </c>
      <c r="G68" s="213">
        <v>0</v>
      </c>
      <c r="H68" s="226">
        <v>2.5</v>
      </c>
      <c r="I68" s="349">
        <v>716.5</v>
      </c>
      <c r="J68" s="405" t="s">
        <v>456</v>
      </c>
      <c r="K68" s="397"/>
      <c r="L68" s="342"/>
      <c r="M68" s="396" t="s">
        <v>257</v>
      </c>
      <c r="N68" s="397"/>
      <c r="O68" s="342"/>
      <c r="P68" s="396" t="s">
        <v>275</v>
      </c>
      <c r="Q68" s="397"/>
      <c r="R68" s="342"/>
      <c r="S68" s="215" t="s">
        <v>38</v>
      </c>
      <c r="T68" s="215"/>
      <c r="U68" s="342"/>
      <c r="V68" s="396" t="s">
        <v>69</v>
      </c>
      <c r="W68" s="397"/>
      <c r="X68" s="342"/>
      <c r="Y68" s="346" t="s">
        <v>30</v>
      </c>
      <c r="Z68" s="16" t="s">
        <v>85</v>
      </c>
      <c r="AA68" s="17"/>
      <c r="AB68" s="18" t="str">
        <f>A68</f>
        <v>P5</v>
      </c>
      <c r="AC68" s="18" t="str">
        <f>J68</f>
        <v>燕麥飯</v>
      </c>
      <c r="AD68" s="18" t="str">
        <f>M68</f>
        <v>三杯雞</v>
      </c>
      <c r="AE68" s="18" t="str">
        <f>P68</f>
        <v>啵啵玉米</v>
      </c>
      <c r="AF68" s="18" t="e">
        <f>#REF!</f>
        <v>#REF!</v>
      </c>
      <c r="AG68" s="18" t="str">
        <f>S68</f>
        <v>時蔬</v>
      </c>
      <c r="AH68" s="18" t="str">
        <f>V68</f>
        <v>時瓜湯</v>
      </c>
      <c r="AI68" s="18" t="str">
        <f>Y68</f>
        <v>點心</v>
      </c>
      <c r="AJ68" s="18" t="str">
        <f>Z68</f>
        <v>有機豆奶</v>
      </c>
      <c r="AK68" s="18"/>
      <c r="AL68" s="432"/>
      <c r="AM68" s="433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</row>
    <row r="69" spans="1:56" ht="15.75" customHeight="1">
      <c r="A69" s="31"/>
      <c r="B69" s="210"/>
      <c r="C69" s="26"/>
      <c r="D69" s="26"/>
      <c r="E69" s="212"/>
      <c r="F69" s="26"/>
      <c r="G69" s="26"/>
      <c r="H69" s="214"/>
      <c r="I69" s="349"/>
      <c r="J69" s="216" t="s">
        <v>40</v>
      </c>
      <c r="K69" s="32">
        <v>10</v>
      </c>
      <c r="L69" s="343" t="str">
        <f t="shared" ref="L69:L74" si="103">IF(K69,"公斤","")</f>
        <v>公斤</v>
      </c>
      <c r="M69" s="32" t="s">
        <v>76</v>
      </c>
      <c r="N69" s="32">
        <v>9</v>
      </c>
      <c r="O69" s="343" t="str">
        <f t="shared" ref="O69:O74" si="104">IF(N69,"公斤","")</f>
        <v>公斤</v>
      </c>
      <c r="P69" s="32" t="s">
        <v>77</v>
      </c>
      <c r="Q69" s="32">
        <v>4</v>
      </c>
      <c r="R69" s="343" t="str">
        <f t="shared" ref="R69:R74" si="105">IF(Q69,"公斤","")</f>
        <v>公斤</v>
      </c>
      <c r="S69" s="30" t="s">
        <v>38</v>
      </c>
      <c r="T69" s="30">
        <v>7</v>
      </c>
      <c r="U69" s="343" t="str">
        <f t="shared" ref="U69:U74" si="106">IF(T69,"公斤","")</f>
        <v>公斤</v>
      </c>
      <c r="V69" s="32" t="s">
        <v>70</v>
      </c>
      <c r="W69" s="32">
        <v>3.5</v>
      </c>
      <c r="X69" s="343" t="str">
        <f t="shared" ref="X69:X74" si="107">IF(W69,"公斤","")</f>
        <v>公斤</v>
      </c>
      <c r="Y69" s="347" t="s">
        <v>30</v>
      </c>
      <c r="Z69" s="21" t="s">
        <v>85</v>
      </c>
      <c r="AA69" s="17">
        <v>19</v>
      </c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</row>
    <row r="70" spans="1:56" ht="15.75" customHeight="1">
      <c r="A70" s="31"/>
      <c r="B70" s="210"/>
      <c r="C70" s="211"/>
      <c r="D70" s="26"/>
      <c r="E70" s="212"/>
      <c r="F70" s="26"/>
      <c r="G70" s="26"/>
      <c r="H70" s="217"/>
      <c r="I70" s="349"/>
      <c r="J70" s="326" t="s">
        <v>455</v>
      </c>
      <c r="K70" s="32">
        <v>0.4</v>
      </c>
      <c r="L70" s="343" t="str">
        <f t="shared" si="103"/>
        <v>公斤</v>
      </c>
      <c r="M70" s="32" t="s">
        <v>50</v>
      </c>
      <c r="N70" s="32">
        <v>3</v>
      </c>
      <c r="O70" s="343" t="str">
        <f t="shared" si="104"/>
        <v>公斤</v>
      </c>
      <c r="P70" s="32" t="s">
        <v>101</v>
      </c>
      <c r="Q70" s="32">
        <v>0.5</v>
      </c>
      <c r="R70" s="343" t="str">
        <f t="shared" si="105"/>
        <v>公斤</v>
      </c>
      <c r="S70" s="32" t="s">
        <v>48</v>
      </c>
      <c r="T70" s="32">
        <v>0.05</v>
      </c>
      <c r="U70" s="343" t="str">
        <f t="shared" si="106"/>
        <v>公斤</v>
      </c>
      <c r="V70" s="32" t="s">
        <v>52</v>
      </c>
      <c r="W70" s="32">
        <v>0.05</v>
      </c>
      <c r="X70" s="343" t="str">
        <f t="shared" si="107"/>
        <v>公斤</v>
      </c>
      <c r="Y70" s="347"/>
      <c r="Z70" s="21"/>
      <c r="AA70" s="17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</row>
    <row r="71" spans="1:56" ht="15.75" customHeight="1">
      <c r="A71" s="31"/>
      <c r="B71" s="210"/>
      <c r="C71" s="26"/>
      <c r="D71" s="26"/>
      <c r="E71" s="212"/>
      <c r="F71" s="26"/>
      <c r="G71" s="26"/>
      <c r="H71" s="214"/>
      <c r="I71" s="349"/>
      <c r="J71" s="216"/>
      <c r="K71" s="32"/>
      <c r="L71" s="343" t="str">
        <f t="shared" si="103"/>
        <v/>
      </c>
      <c r="M71" s="32" t="s">
        <v>51</v>
      </c>
      <c r="N71" s="32">
        <v>1</v>
      </c>
      <c r="O71" s="343" t="str">
        <f t="shared" si="104"/>
        <v>公斤</v>
      </c>
      <c r="P71" s="32" t="s">
        <v>51</v>
      </c>
      <c r="Q71" s="32">
        <v>1</v>
      </c>
      <c r="R71" s="343" t="str">
        <f t="shared" si="105"/>
        <v>公斤</v>
      </c>
      <c r="S71" s="30"/>
      <c r="T71" s="30"/>
      <c r="U71" s="343" t="str">
        <f t="shared" si="106"/>
        <v/>
      </c>
      <c r="V71" s="32" t="s">
        <v>66</v>
      </c>
      <c r="W71" s="32">
        <v>1</v>
      </c>
      <c r="X71" s="343" t="str">
        <f t="shared" si="107"/>
        <v>公斤</v>
      </c>
      <c r="Y71" s="347"/>
      <c r="Z71" s="21"/>
      <c r="AA71" s="17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</row>
    <row r="72" spans="1:56" ht="15.75" customHeight="1">
      <c r="A72" s="31"/>
      <c r="B72" s="210"/>
      <c r="C72" s="26"/>
      <c r="D72" s="26"/>
      <c r="E72" s="212"/>
      <c r="F72" s="26"/>
      <c r="G72" s="26"/>
      <c r="H72" s="214"/>
      <c r="I72" s="349"/>
      <c r="J72" s="216"/>
      <c r="K72" s="32"/>
      <c r="L72" s="343" t="str">
        <f t="shared" si="103"/>
        <v/>
      </c>
      <c r="M72" s="32" t="s">
        <v>90</v>
      </c>
      <c r="N72" s="32">
        <v>0.1</v>
      </c>
      <c r="O72" s="343" t="str">
        <f t="shared" si="104"/>
        <v>公斤</v>
      </c>
      <c r="P72" s="32" t="s">
        <v>98</v>
      </c>
      <c r="Q72" s="32">
        <v>0.3</v>
      </c>
      <c r="R72" s="343" t="str">
        <f t="shared" si="105"/>
        <v>公斤</v>
      </c>
      <c r="S72" s="30"/>
      <c r="T72" s="30"/>
      <c r="U72" s="343" t="str">
        <f t="shared" si="106"/>
        <v/>
      </c>
      <c r="V72" s="32"/>
      <c r="W72" s="32"/>
      <c r="X72" s="343" t="str">
        <f t="shared" si="107"/>
        <v/>
      </c>
      <c r="Y72" s="347"/>
      <c r="Z72" s="21"/>
      <c r="AA72" s="17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</row>
    <row r="73" spans="1:56" ht="15.75" customHeight="1">
      <c r="A73" s="31"/>
      <c r="B73" s="210"/>
      <c r="C73" s="26"/>
      <c r="D73" s="26"/>
      <c r="E73" s="212"/>
      <c r="F73" s="26"/>
      <c r="G73" s="26"/>
      <c r="H73" s="214"/>
      <c r="I73" s="349"/>
      <c r="J73" s="216"/>
      <c r="K73" s="32"/>
      <c r="L73" s="343" t="str">
        <f t="shared" si="103"/>
        <v/>
      </c>
      <c r="M73" s="32" t="s">
        <v>48</v>
      </c>
      <c r="N73" s="32">
        <v>0.05</v>
      </c>
      <c r="O73" s="343" t="str">
        <f t="shared" si="104"/>
        <v>公斤</v>
      </c>
      <c r="P73" s="32" t="s">
        <v>48</v>
      </c>
      <c r="Q73" s="32">
        <v>0.05</v>
      </c>
      <c r="R73" s="343" t="str">
        <f t="shared" si="105"/>
        <v>公斤</v>
      </c>
      <c r="S73" s="30"/>
      <c r="T73" s="30"/>
      <c r="U73" s="343" t="str">
        <f t="shared" si="106"/>
        <v/>
      </c>
      <c r="V73" s="32"/>
      <c r="W73" s="32"/>
      <c r="X73" s="343" t="str">
        <f t="shared" si="107"/>
        <v/>
      </c>
      <c r="Y73" s="347"/>
      <c r="Z73" s="21"/>
      <c r="AA73" s="17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</row>
    <row r="74" spans="1:56" ht="15.75" customHeight="1" thickBot="1">
      <c r="A74" s="34"/>
      <c r="B74" s="43"/>
      <c r="C74" s="35"/>
      <c r="D74" s="35"/>
      <c r="E74" s="229"/>
      <c r="F74" s="35"/>
      <c r="G74" s="35"/>
      <c r="H74" s="230"/>
      <c r="I74" s="349"/>
      <c r="J74" s="219"/>
      <c r="K74" s="36"/>
      <c r="L74" s="343" t="str">
        <f t="shared" si="103"/>
        <v/>
      </c>
      <c r="M74" s="36"/>
      <c r="N74" s="36"/>
      <c r="O74" s="343" t="str">
        <f t="shared" si="104"/>
        <v/>
      </c>
      <c r="P74" s="36"/>
      <c r="Q74" s="36"/>
      <c r="R74" s="343" t="str">
        <f t="shared" si="105"/>
        <v/>
      </c>
      <c r="S74" s="220"/>
      <c r="T74" s="220"/>
      <c r="U74" s="343" t="str">
        <f t="shared" si="106"/>
        <v/>
      </c>
      <c r="V74" s="36"/>
      <c r="W74" s="36"/>
      <c r="X74" s="343" t="str">
        <f t="shared" si="107"/>
        <v/>
      </c>
      <c r="Y74" s="348"/>
      <c r="Z74" s="25"/>
      <c r="AA74" s="17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</row>
    <row r="75" spans="1:56" ht="15.75" customHeight="1">
      <c r="A75" s="209" t="s">
        <v>226</v>
      </c>
      <c r="B75" s="210" t="s">
        <v>508</v>
      </c>
      <c r="C75" s="211">
        <v>5</v>
      </c>
      <c r="D75" s="26">
        <v>2.4</v>
      </c>
      <c r="E75" s="212">
        <v>1.7</v>
      </c>
      <c r="F75" s="213">
        <v>0</v>
      </c>
      <c r="G75" s="213">
        <v>0</v>
      </c>
      <c r="H75" s="214">
        <v>3</v>
      </c>
      <c r="I75" s="349">
        <v>725.5</v>
      </c>
      <c r="J75" s="396" t="s">
        <v>37</v>
      </c>
      <c r="K75" s="397"/>
      <c r="L75" s="342"/>
      <c r="M75" s="396" t="s">
        <v>277</v>
      </c>
      <c r="N75" s="397"/>
      <c r="O75" s="342"/>
      <c r="P75" s="398" t="s">
        <v>198</v>
      </c>
      <c r="Q75" s="399"/>
      <c r="R75" s="342"/>
      <c r="S75" s="215" t="s">
        <v>38</v>
      </c>
      <c r="T75" s="215"/>
      <c r="U75" s="342"/>
      <c r="V75" s="400" t="s">
        <v>442</v>
      </c>
      <c r="W75" s="397"/>
      <c r="X75" s="342"/>
      <c r="Y75" s="346" t="s">
        <v>30</v>
      </c>
      <c r="Z75" s="16"/>
      <c r="AA75" s="17"/>
      <c r="AB75" s="18" t="str">
        <f>A75</f>
        <v>Q1</v>
      </c>
      <c r="AC75" s="18" t="str">
        <f>J75</f>
        <v>白米飯</v>
      </c>
      <c r="AD75" s="18" t="str">
        <f>M75</f>
        <v>蒜泥白肉</v>
      </c>
      <c r="AE75" s="18" t="str">
        <f>P75</f>
        <v>芹香豆干</v>
      </c>
      <c r="AF75" s="18" t="e">
        <f>#REF!</f>
        <v>#REF!</v>
      </c>
      <c r="AG75" s="18" t="str">
        <f>S75</f>
        <v>時蔬</v>
      </c>
      <c r="AH75" s="18" t="str">
        <f>V75</f>
        <v>仙草雞湯</v>
      </c>
      <c r="AI75" s="18" t="str">
        <f>Y75</f>
        <v>點心</v>
      </c>
      <c r="AJ75" s="18">
        <f>Z75</f>
        <v>0</v>
      </c>
      <c r="AK75" s="18"/>
      <c r="AL75" s="49"/>
      <c r="AM75" s="149"/>
      <c r="AN75" s="147"/>
      <c r="AO75" s="142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</row>
    <row r="76" spans="1:56" ht="15.75" customHeight="1">
      <c r="A76" s="31"/>
      <c r="B76" s="210"/>
      <c r="C76" s="26"/>
      <c r="D76" s="26"/>
      <c r="E76" s="212"/>
      <c r="F76" s="26"/>
      <c r="G76" s="26"/>
      <c r="H76" s="214"/>
      <c r="I76" s="349"/>
      <c r="J76" s="216" t="s">
        <v>40</v>
      </c>
      <c r="K76" s="32">
        <v>10</v>
      </c>
      <c r="L76" s="343" t="str">
        <f t="shared" ref="L76:L81" si="108">IF(K76,"公斤","")</f>
        <v>公斤</v>
      </c>
      <c r="M76" s="32" t="s">
        <v>65</v>
      </c>
      <c r="N76" s="32">
        <v>6</v>
      </c>
      <c r="O76" s="343" t="str">
        <f t="shared" ref="O76:O81" si="109">IF(N76,"公斤","")</f>
        <v>公斤</v>
      </c>
      <c r="P76" s="319" t="s">
        <v>42</v>
      </c>
      <c r="Q76" s="335">
        <v>2</v>
      </c>
      <c r="R76" s="343" t="str">
        <f t="shared" ref="R76:R81" si="110">IF(Q76,"公斤","")</f>
        <v>公斤</v>
      </c>
      <c r="S76" s="30" t="s">
        <v>38</v>
      </c>
      <c r="T76" s="30">
        <v>7</v>
      </c>
      <c r="U76" s="343" t="str">
        <f t="shared" ref="U76:U81" si="111">IF(T76,"公斤","")</f>
        <v>公斤</v>
      </c>
      <c r="V76" s="300" t="s">
        <v>443</v>
      </c>
      <c r="W76" s="32">
        <v>0.4</v>
      </c>
      <c r="X76" s="343" t="str">
        <f t="shared" ref="X76:X81" si="112">IF(W76,"公斤","")</f>
        <v>公斤</v>
      </c>
      <c r="Y76" s="347" t="s">
        <v>30</v>
      </c>
      <c r="Z76" s="21"/>
      <c r="AA76" s="17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42"/>
      <c r="AN76" s="142"/>
      <c r="AO76" s="142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</row>
    <row r="77" spans="1:56" ht="15.75" customHeight="1">
      <c r="A77" s="31"/>
      <c r="B77" s="210"/>
      <c r="C77" s="211"/>
      <c r="D77" s="26"/>
      <c r="E77" s="212"/>
      <c r="F77" s="26"/>
      <c r="G77" s="26"/>
      <c r="H77" s="217"/>
      <c r="I77" s="349"/>
      <c r="J77" s="216"/>
      <c r="K77" s="32"/>
      <c r="L77" s="343" t="str">
        <f t="shared" si="108"/>
        <v/>
      </c>
      <c r="M77" s="32" t="s">
        <v>47</v>
      </c>
      <c r="N77" s="32">
        <v>3</v>
      </c>
      <c r="O77" s="343" t="str">
        <f t="shared" si="109"/>
        <v>公斤</v>
      </c>
      <c r="P77" s="319" t="s">
        <v>113</v>
      </c>
      <c r="Q77" s="335">
        <v>2</v>
      </c>
      <c r="R77" s="343" t="str">
        <f t="shared" si="110"/>
        <v>公斤</v>
      </c>
      <c r="S77" s="32" t="s">
        <v>48</v>
      </c>
      <c r="T77" s="32">
        <v>0.05</v>
      </c>
      <c r="U77" s="343" t="str">
        <f t="shared" si="111"/>
        <v>公斤</v>
      </c>
      <c r="V77" s="306" t="s">
        <v>387</v>
      </c>
      <c r="W77" s="32">
        <v>3</v>
      </c>
      <c r="X77" s="343" t="str">
        <f t="shared" si="112"/>
        <v>公斤</v>
      </c>
      <c r="Y77" s="347"/>
      <c r="Z77" s="21"/>
      <c r="AA77" s="17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42"/>
      <c r="AN77" s="142"/>
      <c r="AO77" s="142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</row>
    <row r="78" spans="1:56" ht="15.75" customHeight="1">
      <c r="A78" s="31"/>
      <c r="B78" s="210"/>
      <c r="C78" s="26"/>
      <c r="D78" s="26"/>
      <c r="E78" s="212"/>
      <c r="F78" s="26"/>
      <c r="G78" s="26"/>
      <c r="H78" s="214"/>
      <c r="I78" s="349"/>
      <c r="J78" s="216"/>
      <c r="K78" s="32"/>
      <c r="L78" s="343" t="str">
        <f t="shared" si="108"/>
        <v/>
      </c>
      <c r="M78" s="32" t="s">
        <v>48</v>
      </c>
      <c r="N78" s="32">
        <v>0.05</v>
      </c>
      <c r="O78" s="343" t="str">
        <f t="shared" si="109"/>
        <v>公斤</v>
      </c>
      <c r="P78" s="319" t="s">
        <v>48</v>
      </c>
      <c r="Q78" s="335">
        <v>0.05</v>
      </c>
      <c r="R78" s="343" t="str">
        <f t="shared" si="110"/>
        <v>公斤</v>
      </c>
      <c r="S78" s="30"/>
      <c r="T78" s="30"/>
      <c r="U78" s="343" t="str">
        <f t="shared" si="111"/>
        <v/>
      </c>
      <c r="V78" s="306" t="s">
        <v>393</v>
      </c>
      <c r="W78" s="32">
        <v>0.1</v>
      </c>
      <c r="X78" s="343" t="str">
        <f t="shared" si="112"/>
        <v>公斤</v>
      </c>
      <c r="Y78" s="347"/>
      <c r="Z78" s="21"/>
      <c r="AA78" s="17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42"/>
      <c r="AN78" s="142"/>
      <c r="AO78" s="142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</row>
    <row r="79" spans="1:56" ht="15.75" customHeight="1">
      <c r="A79" s="31"/>
      <c r="B79" s="210"/>
      <c r="C79" s="26"/>
      <c r="D79" s="26"/>
      <c r="E79" s="212"/>
      <c r="F79" s="26"/>
      <c r="G79" s="26"/>
      <c r="H79" s="214"/>
      <c r="I79" s="349"/>
      <c r="J79" s="216"/>
      <c r="K79" s="32"/>
      <c r="L79" s="343" t="str">
        <f t="shared" si="108"/>
        <v/>
      </c>
      <c r="M79" s="32"/>
      <c r="N79" s="32"/>
      <c r="O79" s="343" t="str">
        <f t="shared" si="109"/>
        <v/>
      </c>
      <c r="P79" s="320"/>
      <c r="Q79" s="320"/>
      <c r="R79" s="343" t="str">
        <f t="shared" si="110"/>
        <v/>
      </c>
      <c r="S79" s="30"/>
      <c r="T79" s="30"/>
      <c r="U79" s="343" t="str">
        <f t="shared" si="111"/>
        <v/>
      </c>
      <c r="V79" s="300" t="s">
        <v>392</v>
      </c>
      <c r="W79" s="32">
        <v>0.05</v>
      </c>
      <c r="X79" s="343" t="str">
        <f t="shared" si="112"/>
        <v>公斤</v>
      </c>
      <c r="Y79" s="347"/>
      <c r="Z79" s="21"/>
      <c r="AA79" s="17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42"/>
      <c r="AN79" s="142"/>
      <c r="AO79" s="142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</row>
    <row r="80" spans="1:56" ht="15.75" customHeight="1">
      <c r="A80" s="31"/>
      <c r="B80" s="210"/>
      <c r="C80" s="26"/>
      <c r="D80" s="26"/>
      <c r="E80" s="212"/>
      <c r="F80" s="26"/>
      <c r="G80" s="26"/>
      <c r="H80" s="214"/>
      <c r="I80" s="349"/>
      <c r="J80" s="216"/>
      <c r="K80" s="32"/>
      <c r="L80" s="343" t="str">
        <f t="shared" si="108"/>
        <v/>
      </c>
      <c r="M80" s="32"/>
      <c r="N80" s="32"/>
      <c r="O80" s="343" t="str">
        <f t="shared" si="109"/>
        <v/>
      </c>
      <c r="P80" s="320"/>
      <c r="Q80" s="320"/>
      <c r="R80" s="343" t="str">
        <f t="shared" si="110"/>
        <v/>
      </c>
      <c r="S80" s="30"/>
      <c r="T80" s="30"/>
      <c r="U80" s="343" t="str">
        <f t="shared" si="111"/>
        <v/>
      </c>
      <c r="V80" s="32"/>
      <c r="W80" s="32"/>
      <c r="X80" s="343" t="str">
        <f t="shared" si="112"/>
        <v/>
      </c>
      <c r="Y80" s="347"/>
      <c r="Z80" s="21"/>
      <c r="AA80" s="17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42"/>
      <c r="AN80" s="142"/>
      <c r="AO80" s="142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</row>
    <row r="81" spans="1:56" ht="15.75" customHeight="1" thickBot="1">
      <c r="A81" s="34"/>
      <c r="B81" s="210"/>
      <c r="C81" s="26"/>
      <c r="D81" s="26"/>
      <c r="E81" s="212"/>
      <c r="F81" s="35"/>
      <c r="G81" s="35"/>
      <c r="H81" s="214"/>
      <c r="I81" s="349"/>
      <c r="J81" s="232"/>
      <c r="K81" s="221"/>
      <c r="L81" s="343" t="str">
        <f t="shared" si="108"/>
        <v/>
      </c>
      <c r="M81" s="221"/>
      <c r="N81" s="221"/>
      <c r="O81" s="343" t="str">
        <f t="shared" si="109"/>
        <v/>
      </c>
      <c r="P81" s="321"/>
      <c r="Q81" s="321"/>
      <c r="R81" s="343" t="str">
        <f t="shared" si="110"/>
        <v/>
      </c>
      <c r="S81" s="220"/>
      <c r="T81" s="220"/>
      <c r="U81" s="343" t="str">
        <f t="shared" si="111"/>
        <v/>
      </c>
      <c r="V81" s="221"/>
      <c r="W81" s="221"/>
      <c r="X81" s="343" t="str">
        <f t="shared" si="112"/>
        <v/>
      </c>
      <c r="Y81" s="348"/>
      <c r="Z81" s="25"/>
      <c r="AA81" s="17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42"/>
      <c r="AN81" s="142"/>
      <c r="AO81" s="142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</row>
    <row r="82" spans="1:56" ht="15.75" customHeight="1">
      <c r="A82" s="31" t="s">
        <v>227</v>
      </c>
      <c r="B82" s="222" t="s">
        <v>508</v>
      </c>
      <c r="C82" s="223">
        <v>5.4</v>
      </c>
      <c r="D82" s="224">
        <v>2.2000000000000002</v>
      </c>
      <c r="E82" s="225">
        <v>1.5</v>
      </c>
      <c r="F82" s="213">
        <v>0</v>
      </c>
      <c r="G82" s="213">
        <v>0</v>
      </c>
      <c r="H82" s="226">
        <v>2.8</v>
      </c>
      <c r="I82" s="349">
        <v>724.5</v>
      </c>
      <c r="J82" s="401" t="s">
        <v>57</v>
      </c>
      <c r="K82" s="402"/>
      <c r="L82" s="342"/>
      <c r="M82" s="396" t="s">
        <v>279</v>
      </c>
      <c r="N82" s="397"/>
      <c r="O82" s="342"/>
      <c r="P82" s="400" t="s">
        <v>479</v>
      </c>
      <c r="Q82" s="397"/>
      <c r="R82" s="342"/>
      <c r="S82" s="215" t="s">
        <v>38</v>
      </c>
      <c r="T82" s="215"/>
      <c r="U82" s="342"/>
      <c r="V82" s="396" t="s">
        <v>278</v>
      </c>
      <c r="W82" s="397"/>
      <c r="X82" s="342"/>
      <c r="Y82" s="346" t="s">
        <v>30</v>
      </c>
      <c r="Z82" s="29"/>
      <c r="AA82" s="17"/>
      <c r="AB82" s="18" t="str">
        <f>A82</f>
        <v>Q2</v>
      </c>
      <c r="AC82" s="18" t="str">
        <f>J82</f>
        <v>糙米飯</v>
      </c>
      <c r="AD82" s="18" t="str">
        <f>M82</f>
        <v>瓜仔雞</v>
      </c>
      <c r="AE82" s="18" t="str">
        <f>P82</f>
        <v>沙茶凍腐</v>
      </c>
      <c r="AF82" s="18" t="e">
        <f>#REF!</f>
        <v>#REF!</v>
      </c>
      <c r="AG82" s="18" t="str">
        <f>S82</f>
        <v>時蔬</v>
      </c>
      <c r="AH82" s="18" t="str">
        <f>V82</f>
        <v>紫菜蛋花湯</v>
      </c>
      <c r="AI82" s="18" t="str">
        <f>Y82</f>
        <v>點心</v>
      </c>
      <c r="AJ82" s="18">
        <f>Z82</f>
        <v>0</v>
      </c>
      <c r="AK82" s="18"/>
      <c r="AL82" s="18"/>
      <c r="AM82" s="150"/>
      <c r="AN82" s="147"/>
      <c r="AO82" s="143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</row>
    <row r="83" spans="1:56" ht="15.75" customHeight="1">
      <c r="A83" s="31"/>
      <c r="B83" s="210"/>
      <c r="C83" s="26"/>
      <c r="D83" s="26"/>
      <c r="E83" s="212"/>
      <c r="F83" s="26"/>
      <c r="G83" s="26"/>
      <c r="H83" s="214"/>
      <c r="I83" s="349"/>
      <c r="J83" s="216" t="s">
        <v>40</v>
      </c>
      <c r="K83" s="32">
        <v>7</v>
      </c>
      <c r="L83" s="343" t="str">
        <f t="shared" ref="L83:L88" si="113">IF(K83,"公斤","")</f>
        <v>公斤</v>
      </c>
      <c r="M83" s="32" t="s">
        <v>76</v>
      </c>
      <c r="N83" s="32">
        <v>9</v>
      </c>
      <c r="O83" s="343" t="str">
        <f t="shared" ref="O83:O88" si="114">IF(N83,"公斤","")</f>
        <v>公斤</v>
      </c>
      <c r="P83" s="32" t="s">
        <v>61</v>
      </c>
      <c r="Q83" s="32">
        <v>3</v>
      </c>
      <c r="R83" s="343" t="str">
        <f t="shared" ref="R83:R88" si="115">IF(Q83,"公斤","")</f>
        <v>公斤</v>
      </c>
      <c r="S83" s="30" t="s">
        <v>38</v>
      </c>
      <c r="T83" s="30">
        <v>7</v>
      </c>
      <c r="U83" s="343" t="str">
        <f t="shared" ref="U83:U88" si="116">IF(T83,"公斤","")</f>
        <v>公斤</v>
      </c>
      <c r="V83" s="32" t="s">
        <v>93</v>
      </c>
      <c r="W83" s="32">
        <v>0.4</v>
      </c>
      <c r="X83" s="343" t="str">
        <f t="shared" ref="X83:X88" si="117">IF(W83,"公斤","")</f>
        <v>公斤</v>
      </c>
      <c r="Y83" s="347" t="s">
        <v>30</v>
      </c>
      <c r="Z83" s="30"/>
      <c r="AA83" s="17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49"/>
      <c r="AM83" s="142"/>
      <c r="AN83" s="142"/>
      <c r="AO83" s="142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</row>
    <row r="84" spans="1:56" ht="15.75" customHeight="1">
      <c r="A84" s="31"/>
      <c r="B84" s="210"/>
      <c r="C84" s="211"/>
      <c r="D84" s="26"/>
      <c r="E84" s="212"/>
      <c r="F84" s="26"/>
      <c r="G84" s="26"/>
      <c r="H84" s="217"/>
      <c r="I84" s="349"/>
      <c r="J84" s="216" t="s">
        <v>62</v>
      </c>
      <c r="K84" s="32">
        <v>3</v>
      </c>
      <c r="L84" s="343" t="str">
        <f t="shared" si="113"/>
        <v>公斤</v>
      </c>
      <c r="M84" s="32" t="s">
        <v>46</v>
      </c>
      <c r="N84" s="32">
        <v>2.5</v>
      </c>
      <c r="O84" s="343" t="str">
        <f t="shared" si="114"/>
        <v>公斤</v>
      </c>
      <c r="P84" s="32" t="s">
        <v>55</v>
      </c>
      <c r="Q84" s="32">
        <v>2</v>
      </c>
      <c r="R84" s="343" t="str">
        <f t="shared" si="115"/>
        <v>公斤</v>
      </c>
      <c r="S84" s="32" t="s">
        <v>48</v>
      </c>
      <c r="T84" s="32">
        <v>0.05</v>
      </c>
      <c r="U84" s="343" t="str">
        <f t="shared" si="116"/>
        <v>公斤</v>
      </c>
      <c r="V84" s="32" t="s">
        <v>60</v>
      </c>
      <c r="W84" s="32">
        <v>0.6</v>
      </c>
      <c r="X84" s="343" t="str">
        <f t="shared" si="117"/>
        <v>公斤</v>
      </c>
      <c r="Y84" s="347"/>
      <c r="Z84" s="30"/>
      <c r="AA84" s="17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49"/>
      <c r="AM84" s="142"/>
      <c r="AN84" s="142"/>
      <c r="AO84" s="142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</row>
    <row r="85" spans="1:56" ht="15.75" customHeight="1">
      <c r="A85" s="31"/>
      <c r="B85" s="210"/>
      <c r="C85" s="26"/>
      <c r="D85" s="26"/>
      <c r="E85" s="212"/>
      <c r="F85" s="26"/>
      <c r="G85" s="26"/>
      <c r="H85" s="214"/>
      <c r="I85" s="349"/>
      <c r="J85" s="216"/>
      <c r="K85" s="32"/>
      <c r="L85" s="343" t="str">
        <f t="shared" si="113"/>
        <v/>
      </c>
      <c r="M85" s="32" t="s">
        <v>51</v>
      </c>
      <c r="N85" s="32">
        <v>1</v>
      </c>
      <c r="O85" s="343" t="str">
        <f t="shared" si="114"/>
        <v>公斤</v>
      </c>
      <c r="P85" s="32" t="s">
        <v>51</v>
      </c>
      <c r="Q85" s="32">
        <v>0.5</v>
      </c>
      <c r="R85" s="343" t="str">
        <f t="shared" si="115"/>
        <v>公斤</v>
      </c>
      <c r="S85" s="30"/>
      <c r="T85" s="30"/>
      <c r="U85" s="343" t="str">
        <f t="shared" si="116"/>
        <v/>
      </c>
      <c r="V85" s="32" t="s">
        <v>52</v>
      </c>
      <c r="W85" s="32">
        <v>0.05</v>
      </c>
      <c r="X85" s="343" t="str">
        <f t="shared" si="117"/>
        <v>公斤</v>
      </c>
      <c r="Y85" s="347"/>
      <c r="Z85" s="30"/>
      <c r="AA85" s="17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49"/>
      <c r="AM85" s="142"/>
      <c r="AN85" s="142"/>
      <c r="AO85" s="142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</row>
    <row r="86" spans="1:56" ht="15.75" customHeight="1">
      <c r="A86" s="31"/>
      <c r="B86" s="210"/>
      <c r="C86" s="26"/>
      <c r="D86" s="26"/>
      <c r="E86" s="212"/>
      <c r="F86" s="26"/>
      <c r="G86" s="26"/>
      <c r="H86" s="214"/>
      <c r="I86" s="349"/>
      <c r="J86" s="216"/>
      <c r="K86" s="32"/>
      <c r="L86" s="343" t="str">
        <f t="shared" si="113"/>
        <v/>
      </c>
      <c r="M86" s="32" t="s">
        <v>48</v>
      </c>
      <c r="N86" s="32">
        <v>0.05</v>
      </c>
      <c r="O86" s="343" t="str">
        <f t="shared" si="114"/>
        <v>公斤</v>
      </c>
      <c r="P86" s="32" t="s">
        <v>48</v>
      </c>
      <c r="Q86" s="32">
        <v>0.05</v>
      </c>
      <c r="R86" s="343" t="str">
        <f t="shared" si="115"/>
        <v>公斤</v>
      </c>
      <c r="S86" s="30"/>
      <c r="T86" s="30"/>
      <c r="U86" s="343" t="str">
        <f t="shared" si="116"/>
        <v/>
      </c>
      <c r="V86" s="32"/>
      <c r="W86" s="32"/>
      <c r="X86" s="343" t="str">
        <f t="shared" si="117"/>
        <v/>
      </c>
      <c r="Y86" s="347"/>
      <c r="Z86" s="30"/>
      <c r="AA86" s="17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49"/>
      <c r="AM86" s="142"/>
      <c r="AN86" s="142"/>
      <c r="AO86" s="142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</row>
    <row r="87" spans="1:56" ht="15.75" customHeight="1">
      <c r="A87" s="31"/>
      <c r="B87" s="210"/>
      <c r="C87" s="26"/>
      <c r="D87" s="26"/>
      <c r="E87" s="212"/>
      <c r="F87" s="26"/>
      <c r="G87" s="26"/>
      <c r="H87" s="214"/>
      <c r="I87" s="349"/>
      <c r="J87" s="216"/>
      <c r="K87" s="32"/>
      <c r="L87" s="343" t="str">
        <f t="shared" si="113"/>
        <v/>
      </c>
      <c r="M87" s="32"/>
      <c r="N87" s="32"/>
      <c r="O87" s="343" t="str">
        <f t="shared" si="114"/>
        <v/>
      </c>
      <c r="P87" s="306" t="s">
        <v>440</v>
      </c>
      <c r="Q87" s="32"/>
      <c r="R87" s="343" t="str">
        <f t="shared" si="115"/>
        <v/>
      </c>
      <c r="S87" s="30"/>
      <c r="T87" s="30"/>
      <c r="U87" s="343" t="str">
        <f t="shared" si="116"/>
        <v/>
      </c>
      <c r="V87" s="32"/>
      <c r="W87" s="32"/>
      <c r="X87" s="343" t="str">
        <f t="shared" si="117"/>
        <v/>
      </c>
      <c r="Y87" s="347"/>
      <c r="Z87" s="30"/>
      <c r="AA87" s="17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49"/>
      <c r="AM87" s="151"/>
      <c r="AN87" s="142"/>
      <c r="AO87" s="142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</row>
    <row r="88" spans="1:56" ht="15.75" customHeight="1" thickBot="1">
      <c r="A88" s="31"/>
      <c r="B88" s="43"/>
      <c r="C88" s="35"/>
      <c r="D88" s="35"/>
      <c r="E88" s="229"/>
      <c r="F88" s="35"/>
      <c r="G88" s="35"/>
      <c r="H88" s="230"/>
      <c r="I88" s="349"/>
      <c r="J88" s="232"/>
      <c r="K88" s="221"/>
      <c r="L88" s="343" t="str">
        <f t="shared" si="113"/>
        <v/>
      </c>
      <c r="M88" s="221"/>
      <c r="N88" s="221"/>
      <c r="O88" s="343" t="str">
        <f t="shared" si="114"/>
        <v/>
      </c>
      <c r="P88" s="36"/>
      <c r="Q88" s="36"/>
      <c r="R88" s="343" t="str">
        <f t="shared" si="115"/>
        <v/>
      </c>
      <c r="S88" s="220"/>
      <c r="T88" s="220"/>
      <c r="U88" s="343" t="str">
        <f t="shared" si="116"/>
        <v/>
      </c>
      <c r="V88" s="221"/>
      <c r="W88" s="221"/>
      <c r="X88" s="343" t="str">
        <f t="shared" si="117"/>
        <v/>
      </c>
      <c r="Y88" s="348"/>
      <c r="Z88" s="38"/>
      <c r="AA88" s="17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49"/>
      <c r="AM88" s="142"/>
      <c r="AN88" s="142"/>
      <c r="AO88" s="142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</row>
    <row r="89" spans="1:56" ht="15.75" customHeight="1" thickBot="1">
      <c r="A89" s="209" t="s">
        <v>228</v>
      </c>
      <c r="B89" s="210" t="s">
        <v>508</v>
      </c>
      <c r="C89" s="211">
        <v>5.0999999999999996</v>
      </c>
      <c r="D89" s="26">
        <v>1.8</v>
      </c>
      <c r="E89" s="212">
        <v>1.3</v>
      </c>
      <c r="F89" s="213">
        <v>0</v>
      </c>
      <c r="G89" s="213">
        <v>0</v>
      </c>
      <c r="H89" s="214">
        <v>2.4</v>
      </c>
      <c r="I89" s="349">
        <v>650.5</v>
      </c>
      <c r="J89" s="405" t="s">
        <v>465</v>
      </c>
      <c r="K89" s="397"/>
      <c r="L89" s="342"/>
      <c r="M89" s="429" t="s">
        <v>316</v>
      </c>
      <c r="N89" s="414"/>
      <c r="O89" s="342"/>
      <c r="P89" s="405" t="s">
        <v>467</v>
      </c>
      <c r="Q89" s="397"/>
      <c r="R89" s="342"/>
      <c r="S89" s="215" t="s">
        <v>38</v>
      </c>
      <c r="T89" s="215"/>
      <c r="U89" s="342"/>
      <c r="V89" s="400" t="s">
        <v>463</v>
      </c>
      <c r="W89" s="397"/>
      <c r="X89" s="342"/>
      <c r="Y89" s="346" t="s">
        <v>30</v>
      </c>
      <c r="Z89" s="16"/>
      <c r="AA89" s="17"/>
      <c r="AB89" s="18" t="str">
        <f>A89</f>
        <v>Q3</v>
      </c>
      <c r="AC89" s="18" t="str">
        <f>J89</f>
        <v>炊飯特餐</v>
      </c>
      <c r="AD89" s="18" t="str">
        <f>M89</f>
        <v>炸雞塊</v>
      </c>
      <c r="AE89" s="18" t="str">
        <f>P89</f>
        <v>炊飯配料</v>
      </c>
      <c r="AF89" s="18" t="e">
        <f>#REF!</f>
        <v>#REF!</v>
      </c>
      <c r="AG89" s="18" t="str">
        <f>S89</f>
        <v>時蔬</v>
      </c>
      <c r="AH89" s="18" t="str">
        <f>V89</f>
        <v>蘿蔔湯</v>
      </c>
      <c r="AI89" s="18" t="str">
        <f>Y89</f>
        <v>點心</v>
      </c>
      <c r="AJ89" s="18">
        <f>Z89</f>
        <v>0</v>
      </c>
      <c r="AK89" s="18"/>
      <c r="AL89" s="48"/>
      <c r="AM89" s="150"/>
      <c r="AN89" s="147"/>
      <c r="AO89" s="142"/>
      <c r="AP89" s="48"/>
      <c r="AQ89" s="48"/>
      <c r="AR89" s="48"/>
      <c r="AS89" s="49"/>
      <c r="AT89" s="48"/>
      <c r="AU89" s="48"/>
      <c r="AV89" s="48"/>
      <c r="AW89" s="49"/>
      <c r="AX89" s="48"/>
      <c r="AY89" s="48"/>
      <c r="AZ89" s="48"/>
      <c r="BA89" s="49"/>
      <c r="BB89" s="48"/>
      <c r="BC89" s="48"/>
      <c r="BD89" s="48"/>
    </row>
    <row r="90" spans="1:56" ht="15.75" customHeight="1">
      <c r="A90" s="31"/>
      <c r="B90" s="210"/>
      <c r="C90" s="26"/>
      <c r="D90" s="26"/>
      <c r="E90" s="212"/>
      <c r="F90" s="26"/>
      <c r="G90" s="26"/>
      <c r="H90" s="214"/>
      <c r="I90" s="349"/>
      <c r="J90" s="216" t="s">
        <v>40</v>
      </c>
      <c r="K90" s="32">
        <v>7</v>
      </c>
      <c r="L90" s="343" t="str">
        <f t="shared" ref="L90:L95" si="118">IF(K90,"公斤","")</f>
        <v>公斤</v>
      </c>
      <c r="M90" s="32" t="s">
        <v>133</v>
      </c>
      <c r="N90" s="32">
        <v>5</v>
      </c>
      <c r="O90" s="343" t="str">
        <f t="shared" ref="O90:O95" si="119">IF(N90,"公斤","")</f>
        <v>公斤</v>
      </c>
      <c r="P90" s="306" t="s">
        <v>387</v>
      </c>
      <c r="Q90" s="32">
        <v>4.5</v>
      </c>
      <c r="R90" s="343" t="str">
        <f t="shared" ref="R90:R95" si="120">IF(Q90,"公斤","")</f>
        <v>公斤</v>
      </c>
      <c r="S90" s="30" t="s">
        <v>38</v>
      </c>
      <c r="T90" s="30">
        <v>7</v>
      </c>
      <c r="U90" s="343" t="str">
        <f t="shared" ref="U90:U95" si="121">IF(T90,"公斤","")</f>
        <v>公斤</v>
      </c>
      <c r="V90" s="32" t="s">
        <v>66</v>
      </c>
      <c r="W90" s="32">
        <v>1</v>
      </c>
      <c r="X90" s="343" t="str">
        <f t="shared" ref="X90:X95" si="122">IF(W90,"公斤","")</f>
        <v>公斤</v>
      </c>
      <c r="Y90" s="347" t="s">
        <v>30</v>
      </c>
      <c r="Z90" s="21"/>
      <c r="AA90" s="17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400" t="s">
        <v>422</v>
      </c>
      <c r="AM90" s="397"/>
      <c r="AN90" s="28"/>
      <c r="AO90" s="142"/>
      <c r="AP90" s="48"/>
      <c r="AQ90" s="48"/>
      <c r="AR90" s="48"/>
      <c r="AS90" s="49"/>
      <c r="AT90" s="48"/>
      <c r="AU90" s="48"/>
      <c r="AV90" s="48"/>
      <c r="AW90" s="49"/>
      <c r="AX90" s="48"/>
      <c r="AY90" s="48"/>
      <c r="AZ90" s="48"/>
      <c r="BA90" s="49"/>
      <c r="BB90" s="48"/>
      <c r="BC90" s="48"/>
      <c r="BD90" s="48"/>
    </row>
    <row r="91" spans="1:56" ht="15.75" customHeight="1">
      <c r="A91" s="31"/>
      <c r="B91" s="210"/>
      <c r="C91" s="211"/>
      <c r="D91" s="26"/>
      <c r="E91" s="212"/>
      <c r="F91" s="26"/>
      <c r="G91" s="26"/>
      <c r="H91" s="217"/>
      <c r="I91" s="349"/>
      <c r="J91" s="216" t="s">
        <v>62</v>
      </c>
      <c r="K91" s="32">
        <v>3</v>
      </c>
      <c r="L91" s="343" t="str">
        <f t="shared" si="118"/>
        <v>公斤</v>
      </c>
      <c r="M91" s="237"/>
      <c r="N91" s="32"/>
      <c r="O91" s="343" t="str">
        <f t="shared" si="119"/>
        <v/>
      </c>
      <c r="P91" s="300" t="s">
        <v>457</v>
      </c>
      <c r="Q91" s="32">
        <v>1.5</v>
      </c>
      <c r="R91" s="343" t="str">
        <f t="shared" si="120"/>
        <v>公斤</v>
      </c>
      <c r="S91" s="32" t="s">
        <v>48</v>
      </c>
      <c r="T91" s="32">
        <v>0.05</v>
      </c>
      <c r="U91" s="343" t="str">
        <f t="shared" si="121"/>
        <v>公斤</v>
      </c>
      <c r="V91" s="300" t="s">
        <v>461</v>
      </c>
      <c r="W91" s="32">
        <v>0.05</v>
      </c>
      <c r="X91" s="343" t="str">
        <f t="shared" si="122"/>
        <v>公斤</v>
      </c>
      <c r="Y91" s="347"/>
      <c r="Z91" s="21"/>
      <c r="AA91" s="17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32" t="s">
        <v>65</v>
      </c>
      <c r="AM91" s="32">
        <v>6.4</v>
      </c>
      <c r="AN91" s="30">
        <v>224</v>
      </c>
      <c r="AO91" s="142"/>
      <c r="AP91" s="48"/>
      <c r="AQ91" s="48"/>
      <c r="AR91" s="48"/>
      <c r="AS91" s="49"/>
      <c r="AT91" s="48"/>
      <c r="AU91" s="48"/>
      <c r="AV91" s="48"/>
      <c r="AW91" s="49"/>
      <c r="AX91" s="48"/>
      <c r="AY91" s="48"/>
      <c r="AZ91" s="48"/>
      <c r="BA91" s="49"/>
      <c r="BB91" s="48"/>
      <c r="BC91" s="48"/>
      <c r="BD91" s="48"/>
    </row>
    <row r="92" spans="1:56" ht="15.75" customHeight="1">
      <c r="A92" s="31"/>
      <c r="B92" s="210"/>
      <c r="C92" s="26"/>
      <c r="D92" s="26"/>
      <c r="E92" s="212"/>
      <c r="F92" s="26"/>
      <c r="G92" s="26"/>
      <c r="H92" s="214"/>
      <c r="I92" s="349"/>
      <c r="J92" s="216" t="s">
        <v>106</v>
      </c>
      <c r="K92" s="32">
        <v>0.2</v>
      </c>
      <c r="L92" s="343" t="str">
        <f t="shared" si="118"/>
        <v>公斤</v>
      </c>
      <c r="M92" s="32"/>
      <c r="N92" s="32"/>
      <c r="O92" s="343" t="str">
        <f t="shared" si="119"/>
        <v/>
      </c>
      <c r="P92" s="32" t="s">
        <v>51</v>
      </c>
      <c r="Q92" s="32">
        <v>0.5</v>
      </c>
      <c r="R92" s="343" t="str">
        <f t="shared" si="120"/>
        <v>公斤</v>
      </c>
      <c r="S92" s="30"/>
      <c r="T92" s="30"/>
      <c r="U92" s="343" t="str">
        <f t="shared" si="121"/>
        <v/>
      </c>
      <c r="V92" s="300" t="s">
        <v>462</v>
      </c>
      <c r="W92" s="32">
        <v>3.5</v>
      </c>
      <c r="X92" s="343" t="str">
        <f t="shared" si="122"/>
        <v>公斤</v>
      </c>
      <c r="Y92" s="347"/>
      <c r="Z92" s="21"/>
      <c r="AA92" s="17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300" t="s">
        <v>386</v>
      </c>
      <c r="AM92" s="32">
        <v>2</v>
      </c>
      <c r="AN92" s="30">
        <v>65</v>
      </c>
      <c r="AO92" s="142"/>
      <c r="AP92" s="48"/>
      <c r="AQ92" s="48"/>
      <c r="AR92" s="48"/>
      <c r="AS92" s="49"/>
      <c r="AT92" s="48"/>
      <c r="AU92" s="48"/>
      <c r="AV92" s="48"/>
      <c r="AW92" s="49"/>
      <c r="AX92" s="48"/>
      <c r="AY92" s="48"/>
      <c r="AZ92" s="48"/>
      <c r="BA92" s="49"/>
      <c r="BB92" s="48"/>
      <c r="BC92" s="48"/>
      <c r="BD92" s="48"/>
    </row>
    <row r="93" spans="1:56" ht="15.75" customHeight="1">
      <c r="A93" s="31"/>
      <c r="B93" s="210"/>
      <c r="C93" s="26"/>
      <c r="D93" s="26"/>
      <c r="E93" s="212"/>
      <c r="F93" s="26"/>
      <c r="G93" s="26"/>
      <c r="H93" s="214"/>
      <c r="I93" s="349"/>
      <c r="J93" s="216"/>
      <c r="K93" s="32"/>
      <c r="L93" s="343" t="str">
        <f t="shared" si="118"/>
        <v/>
      </c>
      <c r="M93" s="32"/>
      <c r="N93" s="32"/>
      <c r="O93" s="343" t="str">
        <f t="shared" si="119"/>
        <v/>
      </c>
      <c r="P93" s="32" t="s">
        <v>77</v>
      </c>
      <c r="Q93" s="32">
        <v>0.7</v>
      </c>
      <c r="R93" s="343" t="str">
        <f t="shared" si="120"/>
        <v>公斤</v>
      </c>
      <c r="S93" s="30"/>
      <c r="T93" s="30"/>
      <c r="U93" s="343" t="str">
        <f t="shared" si="121"/>
        <v/>
      </c>
      <c r="V93" s="32" t="s">
        <v>51</v>
      </c>
      <c r="W93" s="32">
        <v>0.5</v>
      </c>
      <c r="X93" s="343" t="str">
        <f t="shared" si="122"/>
        <v>公斤</v>
      </c>
      <c r="Y93" s="347"/>
      <c r="Z93" s="21"/>
      <c r="AA93" s="17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32" t="s">
        <v>51</v>
      </c>
      <c r="AM93" s="32">
        <v>1</v>
      </c>
      <c r="AN93" s="30">
        <v>70</v>
      </c>
      <c r="AO93" s="142"/>
      <c r="AP93" s="48"/>
      <c r="AQ93" s="48"/>
      <c r="AR93" s="48"/>
      <c r="AS93" s="49"/>
      <c r="AT93" s="48"/>
      <c r="AU93" s="48"/>
      <c r="AV93" s="48"/>
      <c r="AW93" s="49"/>
      <c r="AX93" s="48"/>
      <c r="AY93" s="48"/>
      <c r="AZ93" s="48"/>
      <c r="BA93" s="49"/>
      <c r="BB93" s="48"/>
      <c r="BC93" s="48"/>
      <c r="BD93" s="48"/>
    </row>
    <row r="94" spans="1:56" ht="15.75" customHeight="1">
      <c r="A94" s="31"/>
      <c r="B94" s="210"/>
      <c r="C94" s="26"/>
      <c r="D94" s="26"/>
      <c r="E94" s="212"/>
      <c r="F94" s="26"/>
      <c r="G94" s="26"/>
      <c r="H94" s="214"/>
      <c r="I94" s="349"/>
      <c r="J94" s="216"/>
      <c r="K94" s="32"/>
      <c r="L94" s="343" t="str">
        <f t="shared" si="118"/>
        <v/>
      </c>
      <c r="M94" s="32"/>
      <c r="N94" s="32"/>
      <c r="O94" s="343" t="str">
        <f t="shared" si="119"/>
        <v/>
      </c>
      <c r="P94" s="32" t="s">
        <v>101</v>
      </c>
      <c r="Q94" s="32">
        <v>0.5</v>
      </c>
      <c r="R94" s="343" t="str">
        <f t="shared" si="120"/>
        <v>公斤</v>
      </c>
      <c r="S94" s="30"/>
      <c r="T94" s="30"/>
      <c r="U94" s="343" t="str">
        <f t="shared" si="121"/>
        <v/>
      </c>
      <c r="V94" s="32"/>
      <c r="W94" s="32"/>
      <c r="X94" s="343" t="str">
        <f t="shared" si="122"/>
        <v/>
      </c>
      <c r="Y94" s="347"/>
      <c r="Z94" s="21"/>
      <c r="AA94" s="17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300" t="s">
        <v>423</v>
      </c>
      <c r="AM94" s="32">
        <v>1</v>
      </c>
      <c r="AN94" s="30">
        <v>75</v>
      </c>
      <c r="AO94" s="142"/>
      <c r="AP94" s="48"/>
      <c r="AQ94" s="48"/>
      <c r="AR94" s="48"/>
      <c r="AS94" s="49"/>
      <c r="AT94" s="48"/>
      <c r="AU94" s="48"/>
      <c r="AV94" s="48"/>
      <c r="AW94" s="49"/>
      <c r="AX94" s="48"/>
      <c r="AY94" s="48"/>
      <c r="AZ94" s="48"/>
      <c r="BA94" s="49"/>
      <c r="BB94" s="48"/>
      <c r="BC94" s="48"/>
      <c r="BD94" s="48"/>
    </row>
    <row r="95" spans="1:56" ht="15.75" customHeight="1" thickBot="1">
      <c r="A95" s="34"/>
      <c r="B95" s="210"/>
      <c r="C95" s="26"/>
      <c r="D95" s="26"/>
      <c r="E95" s="212"/>
      <c r="F95" s="35"/>
      <c r="G95" s="35"/>
      <c r="H95" s="214"/>
      <c r="I95" s="349"/>
      <c r="J95" s="232"/>
      <c r="K95" s="221"/>
      <c r="L95" s="343" t="str">
        <f t="shared" si="118"/>
        <v/>
      </c>
      <c r="M95" s="221"/>
      <c r="N95" s="221"/>
      <c r="O95" s="343" t="str">
        <f t="shared" si="119"/>
        <v/>
      </c>
      <c r="P95" s="327"/>
      <c r="Q95" s="221"/>
      <c r="R95" s="343" t="str">
        <f t="shared" si="120"/>
        <v/>
      </c>
      <c r="S95" s="220"/>
      <c r="T95" s="220"/>
      <c r="U95" s="343" t="str">
        <f t="shared" si="121"/>
        <v/>
      </c>
      <c r="V95" s="36"/>
      <c r="W95" s="36"/>
      <c r="X95" s="343" t="str">
        <f t="shared" si="122"/>
        <v/>
      </c>
      <c r="Y95" s="348"/>
      <c r="Z95" s="25"/>
      <c r="AA95" s="17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32" t="s">
        <v>110</v>
      </c>
      <c r="AM95" s="32">
        <v>0.01</v>
      </c>
      <c r="AN95" s="30">
        <v>155</v>
      </c>
      <c r="AO95" s="142"/>
      <c r="AP95" s="48"/>
      <c r="AQ95" s="48"/>
      <c r="AR95" s="48"/>
      <c r="AS95" s="49"/>
      <c r="AT95" s="48"/>
      <c r="AU95" s="48"/>
      <c r="AV95" s="48"/>
      <c r="AW95" s="49"/>
      <c r="AX95" s="48"/>
      <c r="AY95" s="48"/>
      <c r="AZ95" s="48"/>
      <c r="BA95" s="49"/>
      <c r="BB95" s="48"/>
      <c r="BC95" s="48"/>
      <c r="BD95" s="48"/>
    </row>
    <row r="96" spans="1:56" ht="15.75" customHeight="1" thickBot="1">
      <c r="A96" s="31" t="s">
        <v>229</v>
      </c>
      <c r="B96" s="222" t="s">
        <v>508</v>
      </c>
      <c r="C96" s="223">
        <v>6.3</v>
      </c>
      <c r="D96" s="224">
        <v>1.9</v>
      </c>
      <c r="E96" s="225">
        <v>1.7</v>
      </c>
      <c r="F96" s="213">
        <v>0</v>
      </c>
      <c r="G96" s="213">
        <v>0</v>
      </c>
      <c r="H96" s="226">
        <v>2.2000000000000002</v>
      </c>
      <c r="I96" s="349">
        <v>734</v>
      </c>
      <c r="J96" s="401" t="s">
        <v>57</v>
      </c>
      <c r="K96" s="402"/>
      <c r="L96" s="342"/>
      <c r="M96" s="400" t="s">
        <v>422</v>
      </c>
      <c r="N96" s="397"/>
      <c r="O96" s="342"/>
      <c r="P96" s="396" t="s">
        <v>284</v>
      </c>
      <c r="Q96" s="397"/>
      <c r="R96" s="342"/>
      <c r="S96" s="215" t="s">
        <v>38</v>
      </c>
      <c r="T96" s="215"/>
      <c r="U96" s="342"/>
      <c r="V96" s="403" t="s">
        <v>285</v>
      </c>
      <c r="W96" s="404"/>
      <c r="X96" s="342"/>
      <c r="Y96" s="346" t="s">
        <v>30</v>
      </c>
      <c r="Z96" s="29"/>
      <c r="AA96" s="17"/>
      <c r="AB96" s="18" t="str">
        <f>A96</f>
        <v>Q4</v>
      </c>
      <c r="AC96" s="18" t="str">
        <f>J96</f>
        <v>糙米飯</v>
      </c>
      <c r="AD96" s="18" t="str">
        <f>M96</f>
        <v>味噌肉片</v>
      </c>
      <c r="AE96" s="18" t="str">
        <f>P96</f>
        <v>豆包豆芽</v>
      </c>
      <c r="AF96" s="18" t="e">
        <f>#REF!</f>
        <v>#REF!</v>
      </c>
      <c r="AG96" s="18" t="str">
        <f>S96</f>
        <v>時蔬</v>
      </c>
      <c r="AH96" s="18" t="str">
        <f>V96</f>
        <v>綠豆西谷米</v>
      </c>
      <c r="AI96" s="18" t="str">
        <f>Y96</f>
        <v>點心</v>
      </c>
      <c r="AJ96" s="18">
        <f>Z96</f>
        <v>0</v>
      </c>
      <c r="AK96" s="18"/>
      <c r="AL96" s="315" t="s">
        <v>424</v>
      </c>
      <c r="AM96" s="36">
        <v>0.3</v>
      </c>
      <c r="AN96" s="37"/>
    </row>
    <row r="97" spans="1:52" ht="15.75" customHeight="1">
      <c r="A97" s="31"/>
      <c r="B97" s="210"/>
      <c r="C97" s="26"/>
      <c r="D97" s="26"/>
      <c r="E97" s="212"/>
      <c r="F97" s="26"/>
      <c r="G97" s="26"/>
      <c r="H97" s="214"/>
      <c r="I97" s="349"/>
      <c r="J97" s="216" t="s">
        <v>40</v>
      </c>
      <c r="K97" s="32">
        <v>7</v>
      </c>
      <c r="L97" s="343" t="str">
        <f t="shared" ref="L97:L102" si="123">IF(K97,"公斤","")</f>
        <v>公斤</v>
      </c>
      <c r="M97" s="32" t="s">
        <v>65</v>
      </c>
      <c r="N97" s="32">
        <v>6.4</v>
      </c>
      <c r="O97" s="343" t="str">
        <f t="shared" ref="O97:O102" si="124">IF(N97,"公斤","")</f>
        <v>公斤</v>
      </c>
      <c r="P97" s="32" t="s">
        <v>122</v>
      </c>
      <c r="Q97" s="32">
        <v>1</v>
      </c>
      <c r="R97" s="343" t="str">
        <f t="shared" ref="R97:R102" si="125">IF(Q97,"公斤","")</f>
        <v>公斤</v>
      </c>
      <c r="S97" s="30" t="s">
        <v>38</v>
      </c>
      <c r="T97" s="30">
        <v>7</v>
      </c>
      <c r="U97" s="343" t="str">
        <f t="shared" ref="U97:U102" si="126">IF(T97,"公斤","")</f>
        <v>公斤</v>
      </c>
      <c r="V97" s="324" t="s">
        <v>286</v>
      </c>
      <c r="W97" s="324">
        <v>2</v>
      </c>
      <c r="X97" s="343" t="str">
        <f t="shared" ref="X97:X102" si="127">IF(W97,"公斤","")</f>
        <v>公斤</v>
      </c>
      <c r="Y97" s="347" t="s">
        <v>30</v>
      </c>
      <c r="Z97" s="30"/>
      <c r="AA97" s="17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 t="e">
        <f t="shared" ref="AL97:AM97" si="128">#REF!</f>
        <v>#REF!</v>
      </c>
      <c r="AM97" s="18" t="e">
        <f t="shared" si="128"/>
        <v>#REF!</v>
      </c>
      <c r="AN97" s="18" t="e">
        <f t="shared" ref="AN97:AN106" si="129">#REF!&amp;" "&amp;#REF!&amp;" "&amp;#REF!&amp;" "&amp;#REF!&amp;" "&amp;#REF!&amp;" "&amp;#REF!</f>
        <v>#REF!</v>
      </c>
      <c r="AO97" s="18" t="e">
        <f t="shared" ref="AO97:AO106" si="130">#REF!</f>
        <v>#REF!</v>
      </c>
      <c r="AP97" s="18" t="e">
        <f t="shared" ref="AP97:AP106" si="131">#REF!&amp;" "&amp;#REF!&amp;" "&amp;#REF!&amp;" "&amp;#REF!&amp;" "&amp;#REF!&amp;" "&amp;#REF!</f>
        <v>#REF!</v>
      </c>
      <c r="AQ97" s="18" t="e">
        <f t="shared" ref="AQ97:AQ106" si="132">#REF!</f>
        <v>#REF!</v>
      </c>
      <c r="AR97" s="18" t="e">
        <f t="shared" ref="AR97:AR106" si="133">#REF!&amp;" "&amp;#REF!&amp;" "&amp;#REF!&amp;" "&amp;#REF!&amp;" "&amp;#REF!&amp;" "&amp;#REF!</f>
        <v>#REF!</v>
      </c>
      <c r="AS97" s="19" t="e">
        <f t="shared" ref="AS97:AS106" si="134">#REF!</f>
        <v>#REF!</v>
      </c>
      <c r="AT97" s="19" t="e">
        <f t="shared" ref="AT97:AT106" si="135">#REF!&amp;" "&amp;#REF!&amp;" "&amp;#REF!&amp;" "&amp;#REF!&amp;" "&amp;#REF!&amp;" "&amp;#REF!</f>
        <v>#REF!</v>
      </c>
      <c r="AU97" s="19" t="e">
        <f t="shared" ref="AU97:AU106" si="136">#REF!</f>
        <v>#REF!</v>
      </c>
      <c r="AV97" s="19" t="e">
        <f t="shared" ref="AV97:AV106" si="137">#REF!&amp;" "&amp;#REF!&amp;" "&amp;#REF!&amp;" "&amp;#REF!&amp;" "&amp;#REF!&amp;" "&amp;#REF!</f>
        <v>#REF!</v>
      </c>
      <c r="AW97" s="19" t="e">
        <f t="shared" ref="AW97:AW106" si="138">#REF!</f>
        <v>#REF!</v>
      </c>
      <c r="AX97" s="19" t="e">
        <f t="shared" ref="AX97:AX106" si="139">#REF!&amp;" "&amp;#REF!&amp;" "&amp;#REF!&amp;" "&amp;#REF!&amp;" "&amp;#REF!&amp;" "&amp;#REF!</f>
        <v>#REF!</v>
      </c>
      <c r="AY97" s="19" t="e">
        <f t="shared" ref="AY97:AZ97" si="140">#REF!</f>
        <v>#REF!</v>
      </c>
      <c r="AZ97" s="19" t="e">
        <f t="shared" si="140"/>
        <v>#REF!</v>
      </c>
    </row>
    <row r="98" spans="1:52" ht="15.75" customHeight="1">
      <c r="A98" s="31"/>
      <c r="B98" s="210"/>
      <c r="C98" s="211"/>
      <c r="D98" s="26"/>
      <c r="E98" s="212"/>
      <c r="F98" s="26"/>
      <c r="G98" s="26"/>
      <c r="H98" s="217"/>
      <c r="I98" s="349"/>
      <c r="J98" s="216" t="s">
        <v>62</v>
      </c>
      <c r="K98" s="32">
        <v>3</v>
      </c>
      <c r="L98" s="343" t="str">
        <f t="shared" si="123"/>
        <v>公斤</v>
      </c>
      <c r="M98" s="300" t="s">
        <v>386</v>
      </c>
      <c r="N98" s="32">
        <v>2</v>
      </c>
      <c r="O98" s="343" t="str">
        <f t="shared" si="124"/>
        <v>公斤</v>
      </c>
      <c r="P98" s="32" t="s">
        <v>72</v>
      </c>
      <c r="Q98" s="32">
        <v>5</v>
      </c>
      <c r="R98" s="343" t="str">
        <f t="shared" si="125"/>
        <v>公斤</v>
      </c>
      <c r="S98" s="32" t="s">
        <v>48</v>
      </c>
      <c r="T98" s="32">
        <v>0.05</v>
      </c>
      <c r="U98" s="343" t="str">
        <f t="shared" si="126"/>
        <v>公斤</v>
      </c>
      <c r="V98" s="32" t="s">
        <v>287</v>
      </c>
      <c r="W98" s="32">
        <v>1</v>
      </c>
      <c r="X98" s="343" t="str">
        <f t="shared" si="127"/>
        <v>公斤</v>
      </c>
      <c r="Y98" s="347"/>
      <c r="Z98" s="30"/>
      <c r="AA98" s="17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 t="e">
        <f t="shared" ref="AL98:AM98" si="141">#REF!</f>
        <v>#REF!</v>
      </c>
      <c r="AM98" s="18" t="e">
        <f t="shared" si="141"/>
        <v>#REF!</v>
      </c>
      <c r="AN98" s="18" t="e">
        <f t="shared" si="129"/>
        <v>#REF!</v>
      </c>
      <c r="AO98" s="18" t="e">
        <f t="shared" si="130"/>
        <v>#REF!</v>
      </c>
      <c r="AP98" s="18" t="e">
        <f t="shared" si="131"/>
        <v>#REF!</v>
      </c>
      <c r="AQ98" s="18" t="e">
        <f t="shared" si="132"/>
        <v>#REF!</v>
      </c>
      <c r="AR98" s="18" t="e">
        <f t="shared" si="133"/>
        <v>#REF!</v>
      </c>
      <c r="AS98" s="19" t="e">
        <f t="shared" si="134"/>
        <v>#REF!</v>
      </c>
      <c r="AT98" s="19" t="e">
        <f t="shared" si="135"/>
        <v>#REF!</v>
      </c>
      <c r="AU98" s="19" t="e">
        <f t="shared" si="136"/>
        <v>#REF!</v>
      </c>
      <c r="AV98" s="19" t="e">
        <f t="shared" si="137"/>
        <v>#REF!</v>
      </c>
      <c r="AW98" s="19" t="e">
        <f t="shared" si="138"/>
        <v>#REF!</v>
      </c>
      <c r="AX98" s="19" t="e">
        <f t="shared" si="139"/>
        <v>#REF!</v>
      </c>
      <c r="AY98" s="19" t="e">
        <f t="shared" ref="AY98:AZ98" si="142">#REF!</f>
        <v>#REF!</v>
      </c>
      <c r="AZ98" s="19" t="e">
        <f t="shared" si="142"/>
        <v>#REF!</v>
      </c>
    </row>
    <row r="99" spans="1:52" ht="15.75" customHeight="1">
      <c r="A99" s="31"/>
      <c r="B99" s="210"/>
      <c r="C99" s="26"/>
      <c r="D99" s="26"/>
      <c r="E99" s="212"/>
      <c r="F99" s="26"/>
      <c r="G99" s="26"/>
      <c r="H99" s="214"/>
      <c r="I99" s="349"/>
      <c r="J99" s="216"/>
      <c r="K99" s="32"/>
      <c r="L99" s="343" t="str">
        <f t="shared" si="123"/>
        <v/>
      </c>
      <c r="M99" s="32" t="s">
        <v>51</v>
      </c>
      <c r="N99" s="32">
        <v>1</v>
      </c>
      <c r="O99" s="343" t="str">
        <f t="shared" si="124"/>
        <v>公斤</v>
      </c>
      <c r="P99" s="32" t="s">
        <v>73</v>
      </c>
      <c r="Q99" s="32">
        <v>0.5</v>
      </c>
      <c r="R99" s="343" t="str">
        <f t="shared" si="125"/>
        <v>公斤</v>
      </c>
      <c r="S99" s="30"/>
      <c r="T99" s="30"/>
      <c r="U99" s="343" t="str">
        <f t="shared" si="126"/>
        <v/>
      </c>
      <c r="V99" s="32" t="s">
        <v>288</v>
      </c>
      <c r="W99" s="32">
        <v>0.7</v>
      </c>
      <c r="X99" s="343" t="str">
        <f t="shared" si="127"/>
        <v>公斤</v>
      </c>
      <c r="Y99" s="347"/>
      <c r="Z99" s="30"/>
      <c r="AA99" s="17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 t="e">
        <f t="shared" ref="AL99:AM99" si="143">#REF!</f>
        <v>#REF!</v>
      </c>
      <c r="AM99" s="18" t="e">
        <f t="shared" si="143"/>
        <v>#REF!</v>
      </c>
      <c r="AN99" s="18" t="e">
        <f t="shared" si="129"/>
        <v>#REF!</v>
      </c>
      <c r="AO99" s="18" t="e">
        <f t="shared" si="130"/>
        <v>#REF!</v>
      </c>
      <c r="AP99" s="18" t="e">
        <f t="shared" si="131"/>
        <v>#REF!</v>
      </c>
      <c r="AQ99" s="18" t="e">
        <f t="shared" si="132"/>
        <v>#REF!</v>
      </c>
      <c r="AR99" s="18" t="e">
        <f t="shared" si="133"/>
        <v>#REF!</v>
      </c>
      <c r="AS99" s="19" t="e">
        <f t="shared" si="134"/>
        <v>#REF!</v>
      </c>
      <c r="AT99" s="19" t="e">
        <f t="shared" si="135"/>
        <v>#REF!</v>
      </c>
      <c r="AU99" s="19" t="e">
        <f t="shared" si="136"/>
        <v>#REF!</v>
      </c>
      <c r="AV99" s="19" t="e">
        <f t="shared" si="137"/>
        <v>#REF!</v>
      </c>
      <c r="AW99" s="19" t="e">
        <f t="shared" si="138"/>
        <v>#REF!</v>
      </c>
      <c r="AX99" s="19" t="e">
        <f t="shared" si="139"/>
        <v>#REF!</v>
      </c>
      <c r="AY99" s="19" t="e">
        <f t="shared" ref="AY99:AZ99" si="144">#REF!</f>
        <v>#REF!</v>
      </c>
      <c r="AZ99" s="19" t="e">
        <f t="shared" si="144"/>
        <v>#REF!</v>
      </c>
    </row>
    <row r="100" spans="1:52" ht="15.75" customHeight="1">
      <c r="A100" s="31"/>
      <c r="B100" s="210"/>
      <c r="C100" s="26"/>
      <c r="D100" s="26"/>
      <c r="E100" s="212"/>
      <c r="F100" s="26"/>
      <c r="G100" s="26"/>
      <c r="H100" s="214"/>
      <c r="I100" s="349"/>
      <c r="J100" s="216"/>
      <c r="K100" s="32"/>
      <c r="L100" s="343" t="str">
        <f t="shared" si="123"/>
        <v/>
      </c>
      <c r="M100" s="300" t="s">
        <v>423</v>
      </c>
      <c r="N100" s="32">
        <v>1</v>
      </c>
      <c r="O100" s="343" t="str">
        <f t="shared" si="124"/>
        <v>公斤</v>
      </c>
      <c r="P100" s="32" t="s">
        <v>74</v>
      </c>
      <c r="Q100" s="32">
        <v>0.01</v>
      </c>
      <c r="R100" s="343" t="str">
        <f t="shared" si="125"/>
        <v>公斤</v>
      </c>
      <c r="S100" s="30"/>
      <c r="T100" s="30"/>
      <c r="U100" s="343" t="str">
        <f t="shared" si="126"/>
        <v/>
      </c>
      <c r="V100" s="32"/>
      <c r="W100" s="32"/>
      <c r="X100" s="343" t="str">
        <f t="shared" si="127"/>
        <v/>
      </c>
      <c r="Y100" s="347"/>
      <c r="Z100" s="30"/>
      <c r="AA100" s="17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 t="e">
        <f t="shared" ref="AL100:AM100" si="145">#REF!</f>
        <v>#REF!</v>
      </c>
      <c r="AM100" s="18" t="e">
        <f t="shared" si="145"/>
        <v>#REF!</v>
      </c>
      <c r="AN100" s="18" t="e">
        <f t="shared" si="129"/>
        <v>#REF!</v>
      </c>
      <c r="AO100" s="18" t="e">
        <f t="shared" si="130"/>
        <v>#REF!</v>
      </c>
      <c r="AP100" s="18" t="e">
        <f t="shared" si="131"/>
        <v>#REF!</v>
      </c>
      <c r="AQ100" s="18" t="e">
        <f t="shared" si="132"/>
        <v>#REF!</v>
      </c>
      <c r="AR100" s="18" t="e">
        <f t="shared" si="133"/>
        <v>#REF!</v>
      </c>
      <c r="AS100" s="19" t="e">
        <f t="shared" si="134"/>
        <v>#REF!</v>
      </c>
      <c r="AT100" s="19" t="e">
        <f t="shared" si="135"/>
        <v>#REF!</v>
      </c>
      <c r="AU100" s="19" t="e">
        <f t="shared" si="136"/>
        <v>#REF!</v>
      </c>
      <c r="AV100" s="19" t="e">
        <f t="shared" si="137"/>
        <v>#REF!</v>
      </c>
      <c r="AW100" s="19" t="e">
        <f t="shared" si="138"/>
        <v>#REF!</v>
      </c>
      <c r="AX100" s="19" t="e">
        <f t="shared" si="139"/>
        <v>#REF!</v>
      </c>
      <c r="AY100" s="19" t="e">
        <f t="shared" ref="AY100:AZ100" si="146">#REF!</f>
        <v>#REF!</v>
      </c>
      <c r="AZ100" s="19" t="e">
        <f t="shared" si="146"/>
        <v>#REF!</v>
      </c>
    </row>
    <row r="101" spans="1:52" ht="15.75" customHeight="1">
      <c r="A101" s="31"/>
      <c r="B101" s="210"/>
      <c r="C101" s="26"/>
      <c r="D101" s="26"/>
      <c r="E101" s="212"/>
      <c r="F101" s="26"/>
      <c r="G101" s="26"/>
      <c r="H101" s="214"/>
      <c r="I101" s="349"/>
      <c r="J101" s="216"/>
      <c r="K101" s="32"/>
      <c r="L101" s="343" t="str">
        <f t="shared" si="123"/>
        <v/>
      </c>
      <c r="M101" s="32" t="s">
        <v>110</v>
      </c>
      <c r="N101" s="32">
        <v>0.01</v>
      </c>
      <c r="O101" s="343" t="str">
        <f t="shared" si="124"/>
        <v>公斤</v>
      </c>
      <c r="P101" s="32" t="s">
        <v>48</v>
      </c>
      <c r="Q101" s="32">
        <v>0.05</v>
      </c>
      <c r="R101" s="343" t="str">
        <f t="shared" si="125"/>
        <v>公斤</v>
      </c>
      <c r="S101" s="30"/>
      <c r="T101" s="30"/>
      <c r="U101" s="343" t="str">
        <f t="shared" si="126"/>
        <v/>
      </c>
      <c r="V101" s="32"/>
      <c r="W101" s="32"/>
      <c r="X101" s="343" t="str">
        <f t="shared" si="127"/>
        <v/>
      </c>
      <c r="Y101" s="347"/>
      <c r="Z101" s="30"/>
      <c r="AA101" s="17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 t="e">
        <f t="shared" ref="AL101:AM101" si="147">#REF!</f>
        <v>#REF!</v>
      </c>
      <c r="AM101" s="18" t="e">
        <f t="shared" si="147"/>
        <v>#REF!</v>
      </c>
      <c r="AN101" s="18" t="e">
        <f t="shared" si="129"/>
        <v>#REF!</v>
      </c>
      <c r="AO101" s="18" t="e">
        <f t="shared" si="130"/>
        <v>#REF!</v>
      </c>
      <c r="AP101" s="18" t="e">
        <f t="shared" si="131"/>
        <v>#REF!</v>
      </c>
      <c r="AQ101" s="18" t="e">
        <f t="shared" si="132"/>
        <v>#REF!</v>
      </c>
      <c r="AR101" s="18" t="e">
        <f t="shared" si="133"/>
        <v>#REF!</v>
      </c>
      <c r="AS101" s="19" t="e">
        <f t="shared" si="134"/>
        <v>#REF!</v>
      </c>
      <c r="AT101" s="19" t="e">
        <f t="shared" si="135"/>
        <v>#REF!</v>
      </c>
      <c r="AU101" s="19" t="e">
        <f t="shared" si="136"/>
        <v>#REF!</v>
      </c>
      <c r="AV101" s="19" t="e">
        <f t="shared" si="137"/>
        <v>#REF!</v>
      </c>
      <c r="AW101" s="19" t="e">
        <f t="shared" si="138"/>
        <v>#REF!</v>
      </c>
      <c r="AX101" s="19" t="e">
        <f t="shared" si="139"/>
        <v>#REF!</v>
      </c>
      <c r="AY101" s="19" t="e">
        <f t="shared" ref="AY101:AZ101" si="148">#REF!</f>
        <v>#REF!</v>
      </c>
      <c r="AZ101" s="19" t="e">
        <f t="shared" si="148"/>
        <v>#REF!</v>
      </c>
    </row>
    <row r="102" spans="1:52" ht="15.75" customHeight="1" thickBot="1">
      <c r="A102" s="31"/>
      <c r="B102" s="43"/>
      <c r="C102" s="35"/>
      <c r="D102" s="35"/>
      <c r="E102" s="229"/>
      <c r="F102" s="35"/>
      <c r="G102" s="35"/>
      <c r="H102" s="230"/>
      <c r="I102" s="349"/>
      <c r="J102" s="232"/>
      <c r="K102" s="221"/>
      <c r="L102" s="343" t="str">
        <f t="shared" si="123"/>
        <v/>
      </c>
      <c r="M102" s="315" t="s">
        <v>424</v>
      </c>
      <c r="N102" s="36">
        <v>0.3</v>
      </c>
      <c r="O102" s="343" t="str">
        <f t="shared" si="124"/>
        <v>公斤</v>
      </c>
      <c r="P102" s="339" t="s">
        <v>498</v>
      </c>
      <c r="Q102" s="338">
        <v>0.5</v>
      </c>
      <c r="R102" s="343" t="str">
        <f t="shared" si="125"/>
        <v>公斤</v>
      </c>
      <c r="S102" s="220"/>
      <c r="T102" s="220"/>
      <c r="U102" s="343" t="str">
        <f t="shared" si="126"/>
        <v/>
      </c>
      <c r="V102" s="221"/>
      <c r="W102" s="221"/>
      <c r="X102" s="343" t="str">
        <f t="shared" si="127"/>
        <v/>
      </c>
      <c r="Y102" s="348"/>
      <c r="Z102" s="30"/>
      <c r="AA102" s="17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 t="e">
        <f t="shared" ref="AL102:AM102" si="149">#REF!</f>
        <v>#REF!</v>
      </c>
      <c r="AM102" s="18" t="e">
        <f t="shared" si="149"/>
        <v>#REF!</v>
      </c>
      <c r="AN102" s="18" t="e">
        <f t="shared" si="129"/>
        <v>#REF!</v>
      </c>
      <c r="AO102" s="18" t="e">
        <f t="shared" si="130"/>
        <v>#REF!</v>
      </c>
      <c r="AP102" s="18" t="e">
        <f t="shared" si="131"/>
        <v>#REF!</v>
      </c>
      <c r="AQ102" s="18" t="e">
        <f t="shared" si="132"/>
        <v>#REF!</v>
      </c>
      <c r="AR102" s="18" t="e">
        <f t="shared" si="133"/>
        <v>#REF!</v>
      </c>
      <c r="AS102" s="19" t="e">
        <f t="shared" si="134"/>
        <v>#REF!</v>
      </c>
      <c r="AT102" s="19" t="e">
        <f t="shared" si="135"/>
        <v>#REF!</v>
      </c>
      <c r="AU102" s="19" t="e">
        <f t="shared" si="136"/>
        <v>#REF!</v>
      </c>
      <c r="AV102" s="19" t="e">
        <f t="shared" si="137"/>
        <v>#REF!</v>
      </c>
      <c r="AW102" s="19" t="e">
        <f t="shared" si="138"/>
        <v>#REF!</v>
      </c>
      <c r="AX102" s="19" t="e">
        <f t="shared" si="139"/>
        <v>#REF!</v>
      </c>
      <c r="AY102" s="19" t="e">
        <f t="shared" ref="AY102:AZ102" si="150">#REF!</f>
        <v>#REF!</v>
      </c>
      <c r="AZ102" s="19" t="e">
        <f t="shared" si="150"/>
        <v>#REF!</v>
      </c>
    </row>
    <row r="103" spans="1:52" ht="18" customHeight="1">
      <c r="A103" s="209" t="s">
        <v>230</v>
      </c>
      <c r="B103" s="210" t="s">
        <v>508</v>
      </c>
      <c r="C103" s="211">
        <v>5.7</v>
      </c>
      <c r="D103" s="26">
        <v>2</v>
      </c>
      <c r="E103" s="212">
        <v>1.8</v>
      </c>
      <c r="F103" s="213">
        <v>0</v>
      </c>
      <c r="G103" s="213">
        <v>0</v>
      </c>
      <c r="H103" s="214">
        <v>2.2000000000000002</v>
      </c>
      <c r="I103" s="349">
        <v>699</v>
      </c>
      <c r="J103" s="396" t="s">
        <v>83</v>
      </c>
      <c r="K103" s="397"/>
      <c r="L103" s="342"/>
      <c r="M103" s="413" t="s">
        <v>458</v>
      </c>
      <c r="N103" s="414"/>
      <c r="O103" s="342"/>
      <c r="P103" s="401" t="s">
        <v>291</v>
      </c>
      <c r="Q103" s="402"/>
      <c r="R103" s="342"/>
      <c r="S103" s="215" t="s">
        <v>38</v>
      </c>
      <c r="T103" s="215"/>
      <c r="U103" s="342"/>
      <c r="V103" s="401" t="s">
        <v>292</v>
      </c>
      <c r="W103" s="402"/>
      <c r="X103" s="342"/>
      <c r="Y103" s="346" t="s">
        <v>30</v>
      </c>
      <c r="Z103" s="16" t="s">
        <v>85</v>
      </c>
      <c r="AA103" s="17"/>
      <c r="AB103" s="18" t="str">
        <f>A103</f>
        <v>Q5</v>
      </c>
      <c r="AC103" s="18" t="str">
        <f>J103</f>
        <v>小米飯</v>
      </c>
      <c r="AD103" s="18" t="str">
        <f>M103</f>
        <v>打拋豬</v>
      </c>
      <c r="AE103" s="18" t="str">
        <f>P103</f>
        <v>蛋香季豆</v>
      </c>
      <c r="AF103" s="18" t="str">
        <f>P124</f>
        <v>堅果花椰</v>
      </c>
      <c r="AG103" s="18" t="str">
        <f>S103</f>
        <v>時蔬</v>
      </c>
      <c r="AH103" s="18" t="str">
        <f>V103</f>
        <v>鹹湯圓</v>
      </c>
      <c r="AI103" s="18" t="str">
        <f>Y103</f>
        <v>點心</v>
      </c>
      <c r="AJ103" s="18" t="str">
        <f>Z103</f>
        <v>有機豆奶</v>
      </c>
      <c r="AK103" s="18"/>
      <c r="AL103" s="18" t="e">
        <f t="shared" ref="AL103:AM103" si="151">#REF!</f>
        <v>#REF!</v>
      </c>
      <c r="AM103" s="18" t="e">
        <f t="shared" si="151"/>
        <v>#REF!</v>
      </c>
      <c r="AN103" s="18" t="e">
        <f t="shared" si="129"/>
        <v>#REF!</v>
      </c>
      <c r="AO103" s="18" t="e">
        <f t="shared" si="130"/>
        <v>#REF!</v>
      </c>
      <c r="AP103" s="18" t="e">
        <f t="shared" si="131"/>
        <v>#REF!</v>
      </c>
      <c r="AQ103" s="18" t="e">
        <f t="shared" si="132"/>
        <v>#REF!</v>
      </c>
      <c r="AR103" s="18" t="e">
        <f t="shared" si="133"/>
        <v>#REF!</v>
      </c>
      <c r="AS103" s="19" t="e">
        <f t="shared" si="134"/>
        <v>#REF!</v>
      </c>
      <c r="AT103" s="19" t="e">
        <f t="shared" si="135"/>
        <v>#REF!</v>
      </c>
      <c r="AU103" s="19" t="e">
        <f t="shared" si="136"/>
        <v>#REF!</v>
      </c>
      <c r="AV103" s="19" t="e">
        <f t="shared" si="137"/>
        <v>#REF!</v>
      </c>
      <c r="AW103" s="19" t="e">
        <f t="shared" si="138"/>
        <v>#REF!</v>
      </c>
      <c r="AX103" s="19" t="e">
        <f t="shared" si="139"/>
        <v>#REF!</v>
      </c>
      <c r="AY103" s="19" t="e">
        <f t="shared" ref="AY103:AZ103" si="152">#REF!</f>
        <v>#REF!</v>
      </c>
      <c r="AZ103" s="19" t="e">
        <f t="shared" si="152"/>
        <v>#REF!</v>
      </c>
    </row>
    <row r="104" spans="1:52" ht="15.75" customHeight="1">
      <c r="A104" s="31"/>
      <c r="B104" s="210"/>
      <c r="C104" s="26"/>
      <c r="D104" s="26"/>
      <c r="E104" s="212"/>
      <c r="F104" s="26"/>
      <c r="G104" s="26"/>
      <c r="H104" s="214"/>
      <c r="I104" s="349"/>
      <c r="J104" s="216" t="s">
        <v>40</v>
      </c>
      <c r="K104" s="32">
        <v>10</v>
      </c>
      <c r="L104" s="343" t="str">
        <f t="shared" ref="L104:L109" si="153">IF(K104,"公斤","")</f>
        <v>公斤</v>
      </c>
      <c r="M104" s="32" t="s">
        <v>43</v>
      </c>
      <c r="N104" s="32">
        <v>6</v>
      </c>
      <c r="O104" s="343" t="str">
        <f t="shared" ref="O104:O109" si="154">IF(N104,"公斤","")</f>
        <v>公斤</v>
      </c>
      <c r="P104" s="32" t="s">
        <v>60</v>
      </c>
      <c r="Q104" s="32">
        <v>0.6</v>
      </c>
      <c r="R104" s="343" t="str">
        <f t="shared" ref="R104:R109" si="155">IF(Q104,"公斤","")</f>
        <v>公斤</v>
      </c>
      <c r="S104" s="30" t="s">
        <v>38</v>
      </c>
      <c r="T104" s="30">
        <v>7</v>
      </c>
      <c r="U104" s="343" t="str">
        <f t="shared" ref="U104:U109" si="156">IF(T104,"公斤","")</f>
        <v>公斤</v>
      </c>
      <c r="V104" s="32" t="s">
        <v>293</v>
      </c>
      <c r="W104" s="32">
        <v>1.5</v>
      </c>
      <c r="X104" s="343" t="str">
        <f t="shared" ref="X104:X109" si="157">IF(W104,"公斤","")</f>
        <v>公斤</v>
      </c>
      <c r="Y104" s="347" t="s">
        <v>30</v>
      </c>
      <c r="Z104" s="21" t="s">
        <v>85</v>
      </c>
      <c r="AA104" s="17">
        <v>19</v>
      </c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 t="e">
        <f t="shared" ref="AL104:AM104" si="158">#REF!</f>
        <v>#REF!</v>
      </c>
      <c r="AM104" s="18" t="e">
        <f t="shared" si="158"/>
        <v>#REF!</v>
      </c>
      <c r="AN104" s="18" t="e">
        <f t="shared" si="129"/>
        <v>#REF!</v>
      </c>
      <c r="AO104" s="18" t="e">
        <f t="shared" si="130"/>
        <v>#REF!</v>
      </c>
      <c r="AP104" s="18" t="e">
        <f t="shared" si="131"/>
        <v>#REF!</v>
      </c>
      <c r="AQ104" s="18" t="e">
        <f t="shared" si="132"/>
        <v>#REF!</v>
      </c>
      <c r="AR104" s="18" t="e">
        <f t="shared" si="133"/>
        <v>#REF!</v>
      </c>
      <c r="AS104" s="19" t="e">
        <f t="shared" si="134"/>
        <v>#REF!</v>
      </c>
      <c r="AT104" s="19" t="e">
        <f t="shared" si="135"/>
        <v>#REF!</v>
      </c>
      <c r="AU104" s="19" t="e">
        <f t="shared" si="136"/>
        <v>#REF!</v>
      </c>
      <c r="AV104" s="19" t="e">
        <f t="shared" si="137"/>
        <v>#REF!</v>
      </c>
      <c r="AW104" s="19" t="e">
        <f t="shared" si="138"/>
        <v>#REF!</v>
      </c>
      <c r="AX104" s="19" t="e">
        <f t="shared" si="139"/>
        <v>#REF!</v>
      </c>
      <c r="AY104" s="19" t="e">
        <f t="shared" ref="AY104:AZ104" si="159">#REF!</f>
        <v>#REF!</v>
      </c>
      <c r="AZ104" s="19" t="e">
        <f t="shared" si="159"/>
        <v>#REF!</v>
      </c>
    </row>
    <row r="105" spans="1:52" ht="15.75" customHeight="1">
      <c r="A105" s="31"/>
      <c r="B105" s="210"/>
      <c r="C105" s="211"/>
      <c r="D105" s="26"/>
      <c r="E105" s="212"/>
      <c r="F105" s="26"/>
      <c r="G105" s="26"/>
      <c r="H105" s="217"/>
      <c r="I105" s="349"/>
      <c r="J105" s="216" t="s">
        <v>87</v>
      </c>
      <c r="K105" s="32">
        <v>0.4</v>
      </c>
      <c r="L105" s="343" t="str">
        <f t="shared" si="153"/>
        <v>公斤</v>
      </c>
      <c r="M105" s="311" t="s">
        <v>397</v>
      </c>
      <c r="N105" s="32">
        <v>2.5</v>
      </c>
      <c r="O105" s="343" t="str">
        <f t="shared" si="154"/>
        <v>公斤</v>
      </c>
      <c r="P105" s="32" t="s">
        <v>261</v>
      </c>
      <c r="Q105" s="32">
        <v>5</v>
      </c>
      <c r="R105" s="343" t="str">
        <f t="shared" si="155"/>
        <v>公斤</v>
      </c>
      <c r="S105" s="32" t="s">
        <v>48</v>
      </c>
      <c r="T105" s="32">
        <v>0.05</v>
      </c>
      <c r="U105" s="343" t="str">
        <f t="shared" si="156"/>
        <v>公斤</v>
      </c>
      <c r="V105" s="324" t="s">
        <v>65</v>
      </c>
      <c r="W105" s="324">
        <v>1.2</v>
      </c>
      <c r="X105" s="343" t="str">
        <f t="shared" si="157"/>
        <v>公斤</v>
      </c>
      <c r="Y105" s="347"/>
      <c r="Z105" s="21"/>
      <c r="AA105" s="17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 t="e">
        <f t="shared" ref="AL105:AM105" si="160">#REF!</f>
        <v>#REF!</v>
      </c>
      <c r="AM105" s="18" t="e">
        <f t="shared" si="160"/>
        <v>#REF!</v>
      </c>
      <c r="AN105" s="18" t="e">
        <f t="shared" si="129"/>
        <v>#REF!</v>
      </c>
      <c r="AO105" s="18" t="e">
        <f t="shared" si="130"/>
        <v>#REF!</v>
      </c>
      <c r="AP105" s="18" t="e">
        <f t="shared" si="131"/>
        <v>#REF!</v>
      </c>
      <c r="AQ105" s="18" t="e">
        <f t="shared" si="132"/>
        <v>#REF!</v>
      </c>
      <c r="AR105" s="18" t="e">
        <f t="shared" si="133"/>
        <v>#REF!</v>
      </c>
      <c r="AS105" s="19" t="e">
        <f t="shared" si="134"/>
        <v>#REF!</v>
      </c>
      <c r="AT105" s="19" t="e">
        <f t="shared" si="135"/>
        <v>#REF!</v>
      </c>
      <c r="AU105" s="19" t="e">
        <f t="shared" si="136"/>
        <v>#REF!</v>
      </c>
      <c r="AV105" s="19" t="e">
        <f t="shared" si="137"/>
        <v>#REF!</v>
      </c>
      <c r="AW105" s="19" t="e">
        <f t="shared" si="138"/>
        <v>#REF!</v>
      </c>
      <c r="AX105" s="19" t="e">
        <f t="shared" si="139"/>
        <v>#REF!</v>
      </c>
      <c r="AY105" s="19" t="e">
        <f t="shared" ref="AY105:AZ105" si="161">#REF!</f>
        <v>#REF!</v>
      </c>
      <c r="AZ105" s="19" t="e">
        <f t="shared" si="161"/>
        <v>#REF!</v>
      </c>
    </row>
    <row r="106" spans="1:52" ht="15.75" customHeight="1">
      <c r="A106" s="31"/>
      <c r="B106" s="210"/>
      <c r="C106" s="26"/>
      <c r="D106" s="26"/>
      <c r="E106" s="212"/>
      <c r="F106" s="26"/>
      <c r="G106" s="26"/>
      <c r="H106" s="214"/>
      <c r="I106" s="349"/>
      <c r="J106" s="216"/>
      <c r="K106" s="32"/>
      <c r="L106" s="343" t="str">
        <f t="shared" si="153"/>
        <v/>
      </c>
      <c r="M106" s="32" t="s">
        <v>90</v>
      </c>
      <c r="N106" s="32">
        <v>0.1</v>
      </c>
      <c r="O106" s="343" t="str">
        <f t="shared" si="154"/>
        <v>公斤</v>
      </c>
      <c r="P106" s="32" t="s">
        <v>51</v>
      </c>
      <c r="Q106" s="32">
        <v>0.5</v>
      </c>
      <c r="R106" s="343" t="str">
        <f t="shared" si="155"/>
        <v>公斤</v>
      </c>
      <c r="S106" s="30"/>
      <c r="T106" s="30"/>
      <c r="U106" s="343" t="str">
        <f t="shared" si="156"/>
        <v/>
      </c>
      <c r="V106" s="32" t="s">
        <v>268</v>
      </c>
      <c r="W106" s="32">
        <v>0.05</v>
      </c>
      <c r="X106" s="343" t="str">
        <f t="shared" si="157"/>
        <v>公斤</v>
      </c>
      <c r="Y106" s="347"/>
      <c r="Z106" s="21"/>
      <c r="AA106" s="17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 t="e">
        <f t="shared" ref="AL106:AM106" si="162">#REF!</f>
        <v>#REF!</v>
      </c>
      <c r="AM106" s="18" t="e">
        <f t="shared" si="162"/>
        <v>#REF!</v>
      </c>
      <c r="AN106" s="18" t="e">
        <f t="shared" si="129"/>
        <v>#REF!</v>
      </c>
      <c r="AO106" s="18" t="e">
        <f t="shared" si="130"/>
        <v>#REF!</v>
      </c>
      <c r="AP106" s="18" t="e">
        <f t="shared" si="131"/>
        <v>#REF!</v>
      </c>
      <c r="AQ106" s="18" t="e">
        <f t="shared" si="132"/>
        <v>#REF!</v>
      </c>
      <c r="AR106" s="18" t="e">
        <f t="shared" si="133"/>
        <v>#REF!</v>
      </c>
      <c r="AS106" s="19" t="e">
        <f t="shared" si="134"/>
        <v>#REF!</v>
      </c>
      <c r="AT106" s="19" t="e">
        <f t="shared" si="135"/>
        <v>#REF!</v>
      </c>
      <c r="AU106" s="19" t="e">
        <f t="shared" si="136"/>
        <v>#REF!</v>
      </c>
      <c r="AV106" s="19" t="e">
        <f t="shared" si="137"/>
        <v>#REF!</v>
      </c>
      <c r="AW106" s="19" t="e">
        <f t="shared" si="138"/>
        <v>#REF!</v>
      </c>
      <c r="AX106" s="19" t="e">
        <f t="shared" si="139"/>
        <v>#REF!</v>
      </c>
      <c r="AY106" s="19" t="e">
        <f t="shared" ref="AY106:AZ106" si="163">#REF!</f>
        <v>#REF!</v>
      </c>
      <c r="AZ106" s="19" t="e">
        <f t="shared" si="163"/>
        <v>#REF!</v>
      </c>
    </row>
    <row r="107" spans="1:52" ht="15.75" customHeight="1">
      <c r="A107" s="31"/>
      <c r="B107" s="210"/>
      <c r="C107" s="26"/>
      <c r="D107" s="26"/>
      <c r="E107" s="212"/>
      <c r="F107" s="26"/>
      <c r="G107" s="26"/>
      <c r="H107" s="214"/>
      <c r="I107" s="349"/>
      <c r="J107" s="216"/>
      <c r="K107" s="32"/>
      <c r="L107" s="343" t="str">
        <f t="shared" si="153"/>
        <v/>
      </c>
      <c r="M107" s="32" t="s">
        <v>48</v>
      </c>
      <c r="N107" s="32">
        <v>0.05</v>
      </c>
      <c r="O107" s="343" t="str">
        <f t="shared" si="154"/>
        <v>公斤</v>
      </c>
      <c r="P107" s="32" t="s">
        <v>48</v>
      </c>
      <c r="Q107" s="32">
        <v>0.05</v>
      </c>
      <c r="R107" s="343" t="str">
        <f t="shared" si="155"/>
        <v>公斤</v>
      </c>
      <c r="S107" s="30"/>
      <c r="T107" s="30"/>
      <c r="U107" s="343" t="str">
        <f t="shared" si="156"/>
        <v/>
      </c>
      <c r="V107" s="32" t="s">
        <v>64</v>
      </c>
      <c r="W107" s="32">
        <v>0.01</v>
      </c>
      <c r="X107" s="343" t="str">
        <f t="shared" si="157"/>
        <v>公斤</v>
      </c>
      <c r="Y107" s="347"/>
      <c r="Z107" s="21"/>
      <c r="AA107" s="17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 t="e">
        <f>#REF!</f>
        <v>#REF!</v>
      </c>
      <c r="AM107" s="18" t="e">
        <f>#REF!</f>
        <v>#REF!</v>
      </c>
      <c r="AN107" s="18" t="e">
        <f>#REF!&amp;" "&amp;#REF!&amp;" "&amp;#REF!&amp;" "&amp;#REF!&amp;" "&amp;#REF!&amp;" "&amp;#REF!</f>
        <v>#REF!</v>
      </c>
      <c r="AO107" s="18" t="e">
        <f>#REF!</f>
        <v>#REF!</v>
      </c>
      <c r="AP107" s="18" t="e">
        <f>#REF!&amp;" "&amp;#REF!&amp;" "&amp;#REF!&amp;" "&amp;#REF!&amp;" "&amp;#REF!&amp;" "&amp;#REF!</f>
        <v>#REF!</v>
      </c>
      <c r="AQ107" s="18" t="e">
        <f>#REF!</f>
        <v>#REF!</v>
      </c>
      <c r="AR107" s="18" t="e">
        <f>#REF!&amp;" "&amp;#REF!&amp;" "&amp;#REF!&amp;" "&amp;#REF!&amp;" "&amp;#REF!&amp;" "&amp;#REF!</f>
        <v>#REF!</v>
      </c>
      <c r="AS107" s="19" t="e">
        <f>#REF!</f>
        <v>#REF!</v>
      </c>
      <c r="AT107" s="19" t="e">
        <f>#REF!&amp;" "&amp;#REF!&amp;" "&amp;#REF!&amp;" "&amp;#REF!&amp;" "&amp;#REF!&amp;" "&amp;#REF!</f>
        <v>#REF!</v>
      </c>
      <c r="AU107" s="19" t="e">
        <f>#REF!</f>
        <v>#REF!</v>
      </c>
      <c r="AV107" s="19" t="e">
        <f>#REF!&amp;" "&amp;#REF!&amp;" "&amp;#REF!&amp;" "&amp;#REF!&amp;" "&amp;#REF!&amp;" "&amp;#REF!</f>
        <v>#REF!</v>
      </c>
      <c r="AW107" s="19" t="e">
        <f>#REF!</f>
        <v>#REF!</v>
      </c>
      <c r="AX107" s="19" t="e">
        <f>#REF!&amp;" "&amp;#REF!&amp;" "&amp;#REF!&amp;" "&amp;#REF!&amp;" "&amp;#REF!&amp;" "&amp;#REF!</f>
        <v>#REF!</v>
      </c>
      <c r="AY107" s="19" t="e">
        <f>#REF!</f>
        <v>#REF!</v>
      </c>
      <c r="AZ107" s="19" t="e">
        <f>#REF!</f>
        <v>#REF!</v>
      </c>
    </row>
    <row r="108" spans="1:52" ht="15.75" customHeight="1">
      <c r="A108" s="31"/>
      <c r="B108" s="210"/>
      <c r="C108" s="26"/>
      <c r="D108" s="26"/>
      <c r="E108" s="212"/>
      <c r="F108" s="26"/>
      <c r="G108" s="26"/>
      <c r="H108" s="214"/>
      <c r="I108" s="349"/>
      <c r="J108" s="216"/>
      <c r="K108" s="32"/>
      <c r="L108" s="343" t="str">
        <f t="shared" si="153"/>
        <v/>
      </c>
      <c r="M108" s="324" t="s">
        <v>297</v>
      </c>
      <c r="N108" s="324">
        <v>1</v>
      </c>
      <c r="O108" s="343" t="str">
        <f t="shared" si="154"/>
        <v>公斤</v>
      </c>
      <c r="P108" s="32"/>
      <c r="Q108" s="32"/>
      <c r="R108" s="343" t="str">
        <f t="shared" si="155"/>
        <v/>
      </c>
      <c r="S108" s="30"/>
      <c r="T108" s="30"/>
      <c r="U108" s="343" t="str">
        <f t="shared" si="156"/>
        <v/>
      </c>
      <c r="V108" s="32" t="s">
        <v>294</v>
      </c>
      <c r="W108" s="32"/>
      <c r="X108" s="343" t="str">
        <f t="shared" si="157"/>
        <v/>
      </c>
      <c r="Y108" s="347"/>
      <c r="Z108" s="21"/>
      <c r="AA108" s="17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>
        <f>A159</f>
        <v>0</v>
      </c>
      <c r="AM108" s="18">
        <f>J159</f>
        <v>0</v>
      </c>
      <c r="AN108" s="18" t="str">
        <f>J160&amp;" "&amp;J161&amp;" "&amp;J162&amp;" "&amp;J163&amp;" "&amp;J164&amp;" "&amp;J165</f>
        <v xml:space="preserve">     </v>
      </c>
      <c r="AO108" s="18">
        <f>M159</f>
        <v>0</v>
      </c>
      <c r="AP108" s="18" t="str">
        <f>M160&amp;" "&amp;M161&amp;" "&amp;M162&amp;" "&amp;M163&amp;" "&amp;M164&amp;" "&amp;M165</f>
        <v xml:space="preserve">     </v>
      </c>
      <c r="AQ108" s="18">
        <f>P159</f>
        <v>0</v>
      </c>
      <c r="AR108" s="18" t="str">
        <f>P160&amp;" "&amp;P161&amp;" "&amp;P162&amp;" "&amp;P163&amp;" "&amp;P164&amp;" "&amp;P165</f>
        <v xml:space="preserve">     </v>
      </c>
      <c r="AS108" s="19" t="e">
        <f>#REF!</f>
        <v>#REF!</v>
      </c>
      <c r="AT108" s="19" t="e">
        <f>#REF!&amp;" "&amp;#REF!&amp;" "&amp;#REF!&amp;" "&amp;#REF!&amp;" "&amp;#REF!&amp;" "&amp;#REF!</f>
        <v>#REF!</v>
      </c>
      <c r="AU108" s="19">
        <f>S159</f>
        <v>0</v>
      </c>
      <c r="AV108" s="19" t="str">
        <f>S160&amp;" "&amp;S161&amp;" "&amp;S162&amp;" "&amp;S163&amp;" "&amp;S164&amp;" "&amp;S165</f>
        <v xml:space="preserve">     </v>
      </c>
      <c r="AW108" s="19">
        <f>V159</f>
        <v>0</v>
      </c>
      <c r="AX108" s="19" t="str">
        <f>V160&amp;" "&amp;V161&amp;" "&amp;V162&amp;" "&amp;V163&amp;" "&amp;V164&amp;" "&amp;V165</f>
        <v xml:space="preserve">     </v>
      </c>
      <c r="AY108" s="19">
        <f>Y159</f>
        <v>0</v>
      </c>
      <c r="AZ108" s="19">
        <f>Z159</f>
        <v>0</v>
      </c>
    </row>
    <row r="109" spans="1:52" ht="15.75" customHeight="1" thickBot="1">
      <c r="A109" s="34"/>
      <c r="B109" s="210"/>
      <c r="C109" s="26"/>
      <c r="D109" s="26"/>
      <c r="E109" s="212"/>
      <c r="F109" s="35"/>
      <c r="G109" s="35"/>
      <c r="H109" s="214"/>
      <c r="I109" s="349"/>
      <c r="J109" s="219"/>
      <c r="K109" s="36"/>
      <c r="L109" s="343" t="str">
        <f t="shared" si="153"/>
        <v/>
      </c>
      <c r="M109" s="36"/>
      <c r="N109" s="36"/>
      <c r="O109" s="343" t="str">
        <f t="shared" si="154"/>
        <v/>
      </c>
      <c r="P109" s="221"/>
      <c r="Q109" s="221"/>
      <c r="R109" s="343" t="str">
        <f t="shared" si="155"/>
        <v/>
      </c>
      <c r="S109" s="220"/>
      <c r="T109" s="220"/>
      <c r="U109" s="343" t="str">
        <f t="shared" si="156"/>
        <v/>
      </c>
      <c r="V109" s="221" t="s">
        <v>38</v>
      </c>
      <c r="W109" s="221">
        <v>2</v>
      </c>
      <c r="X109" s="343" t="str">
        <f t="shared" si="157"/>
        <v>公斤</v>
      </c>
      <c r="Y109" s="348"/>
      <c r="Z109" s="25"/>
      <c r="AA109" s="17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>
        <f>A166</f>
        <v>0</v>
      </c>
      <c r="AM109" s="149"/>
      <c r="AN109" s="147"/>
      <c r="AO109" s="142"/>
      <c r="AP109" s="18" t="str">
        <f>M167&amp;" "&amp;M168&amp;" "&amp;M169&amp;" "&amp;M170&amp;" "&amp;M171&amp;" "&amp;M172</f>
        <v xml:space="preserve">     </v>
      </c>
      <c r="AQ109" s="18">
        <f>P166</f>
        <v>0</v>
      </c>
      <c r="AR109" s="18" t="str">
        <f>P167&amp;" "&amp;P168&amp;" "&amp;P169&amp;" "&amp;P170&amp;" "&amp;P171&amp;" "&amp;P172</f>
        <v xml:space="preserve">     </v>
      </c>
      <c r="AS109" s="19" t="e">
        <f>#REF!</f>
        <v>#REF!</v>
      </c>
      <c r="AT109" s="19" t="e">
        <f>#REF!&amp;" "&amp;#REF!&amp;" "&amp;#REF!&amp;" "&amp;#REF!&amp;" "&amp;#REF!&amp;" "&amp;#REF!</f>
        <v>#REF!</v>
      </c>
      <c r="AU109" s="19">
        <f>S166</f>
        <v>0</v>
      </c>
      <c r="AV109" s="19" t="str">
        <f>S167&amp;" "&amp;S168&amp;" "&amp;S169&amp;" "&amp;S170&amp;" "&amp;S171&amp;" "&amp;S172</f>
        <v xml:space="preserve">     </v>
      </c>
      <c r="AW109" s="19">
        <f>V166</f>
        <v>0</v>
      </c>
      <c r="AX109" s="19" t="str">
        <f>V167&amp;" "&amp;V168&amp;" "&amp;V169&amp;" "&amp;V170&amp;" "&amp;V171&amp;" "&amp;V172</f>
        <v xml:space="preserve">     </v>
      </c>
      <c r="AY109" s="19">
        <f>Y166</f>
        <v>0</v>
      </c>
      <c r="AZ109" s="19">
        <f>Z166</f>
        <v>0</v>
      </c>
    </row>
    <row r="110" spans="1:52" ht="15.75" customHeight="1">
      <c r="A110" s="209" t="s">
        <v>231</v>
      </c>
      <c r="B110" s="222" t="s">
        <v>508</v>
      </c>
      <c r="C110" s="211">
        <v>5.2</v>
      </c>
      <c r="D110" s="26">
        <v>1.9</v>
      </c>
      <c r="E110" s="212">
        <v>1.3</v>
      </c>
      <c r="F110" s="213">
        <v>0</v>
      </c>
      <c r="G110" s="213">
        <v>0</v>
      </c>
      <c r="H110" s="214">
        <v>2.5</v>
      </c>
      <c r="I110" s="349">
        <v>669.5</v>
      </c>
      <c r="J110" s="396" t="s">
        <v>37</v>
      </c>
      <c r="K110" s="397"/>
      <c r="L110" s="342"/>
      <c r="M110" s="400" t="s">
        <v>451</v>
      </c>
      <c r="N110" s="397"/>
      <c r="O110" s="342"/>
      <c r="P110" s="409" t="s">
        <v>495</v>
      </c>
      <c r="Q110" s="410"/>
      <c r="R110" s="342"/>
      <c r="S110" s="215" t="s">
        <v>38</v>
      </c>
      <c r="T110" s="215"/>
      <c r="U110" s="342"/>
      <c r="V110" s="396" t="s">
        <v>39</v>
      </c>
      <c r="W110" s="397"/>
      <c r="X110" s="342"/>
      <c r="Y110" s="346" t="s">
        <v>30</v>
      </c>
      <c r="Z110" s="16"/>
      <c r="AA110" s="17"/>
      <c r="AB110" s="18" t="str">
        <f>A110</f>
        <v>R1</v>
      </c>
      <c r="AC110" s="18" t="str">
        <f>J110</f>
        <v>白米飯</v>
      </c>
      <c r="AD110" s="18" t="str">
        <f>M110</f>
        <v>麻油魚丁</v>
      </c>
      <c r="AE110" s="18" t="str">
        <f>P110</f>
        <v>鮪魚玉米蛋</v>
      </c>
      <c r="AF110" s="18" t="e">
        <f>#REF!</f>
        <v>#REF!</v>
      </c>
      <c r="AG110" s="18" t="str">
        <f>S110</f>
        <v>時蔬</v>
      </c>
      <c r="AH110" s="18" t="str">
        <f>V110</f>
        <v>味噌湯</v>
      </c>
      <c r="AI110" s="18" t="str">
        <f>Y110</f>
        <v>點心</v>
      </c>
      <c r="AJ110" s="18">
        <f>Z110</f>
        <v>0</v>
      </c>
      <c r="AK110" s="18"/>
      <c r="AL110" s="18">
        <f>A173</f>
        <v>0</v>
      </c>
      <c r="AM110" s="142"/>
      <c r="AN110" s="142"/>
      <c r="AO110" s="142"/>
      <c r="AP110" s="18" t="str">
        <f>M174&amp;" "&amp;M175&amp;" "&amp;M176&amp;" "&amp;M177&amp;" "&amp;M178&amp;" "&amp;M179</f>
        <v xml:space="preserve">     </v>
      </c>
      <c r="AQ110" s="18">
        <f>P173</f>
        <v>0</v>
      </c>
      <c r="AR110" s="18" t="str">
        <f>P174&amp;" "&amp;P175&amp;" "&amp;P176&amp;" "&amp;P177&amp;" "&amp;P178&amp;" "&amp;P179</f>
        <v xml:space="preserve">     </v>
      </c>
      <c r="AS110" s="19" t="e">
        <f>#REF!</f>
        <v>#REF!</v>
      </c>
      <c r="AT110" s="19" t="e">
        <f>#REF!&amp;" "&amp;#REF!&amp;" "&amp;#REF!&amp;" "&amp;#REF!&amp;" "&amp;#REF!&amp;" "&amp;#REF!</f>
        <v>#REF!</v>
      </c>
      <c r="AU110" s="19">
        <f>S173</f>
        <v>0</v>
      </c>
      <c r="AV110" s="19" t="str">
        <f>S174&amp;" "&amp;S175&amp;" "&amp;S176&amp;" "&amp;S177&amp;" "&amp;S178&amp;" "&amp;S179</f>
        <v xml:space="preserve">     </v>
      </c>
      <c r="AW110" s="19">
        <f>V173</f>
        <v>0</v>
      </c>
      <c r="AX110" s="19" t="str">
        <f>V174&amp;" "&amp;V175&amp;" "&amp;V176&amp;" "&amp;V177&amp;" "&amp;V178&amp;" "&amp;V179</f>
        <v xml:space="preserve">     </v>
      </c>
      <c r="AY110" s="19">
        <f>Y173</f>
        <v>0</v>
      </c>
      <c r="AZ110" s="19">
        <f>Z173</f>
        <v>0</v>
      </c>
    </row>
    <row r="111" spans="1:52" ht="15.75" customHeight="1">
      <c r="A111" s="31"/>
      <c r="B111" s="210"/>
      <c r="C111" s="26"/>
      <c r="D111" s="26"/>
      <c r="E111" s="212"/>
      <c r="F111" s="26"/>
      <c r="G111" s="26"/>
      <c r="H111" s="214"/>
      <c r="I111" s="349"/>
      <c r="J111" s="216" t="s">
        <v>40</v>
      </c>
      <c r="K111" s="32">
        <v>10</v>
      </c>
      <c r="L111" s="343" t="str">
        <f t="shared" ref="L111:L116" si="164">IF(K111,"公斤","")</f>
        <v>公斤</v>
      </c>
      <c r="M111" s="32" t="s">
        <v>41</v>
      </c>
      <c r="N111" s="32">
        <v>6.5</v>
      </c>
      <c r="O111" s="343" t="str">
        <f t="shared" ref="O111:O116" si="165">IF(N111,"公斤","")</f>
        <v>公斤</v>
      </c>
      <c r="P111" s="324" t="s">
        <v>60</v>
      </c>
      <c r="Q111" s="324">
        <v>1.7</v>
      </c>
      <c r="R111" s="343" t="str">
        <f t="shared" ref="R111:R116" si="166">IF(Q111,"公斤","")</f>
        <v>公斤</v>
      </c>
      <c r="S111" s="30" t="s">
        <v>38</v>
      </c>
      <c r="T111" s="30">
        <v>7</v>
      </c>
      <c r="U111" s="343" t="str">
        <f t="shared" ref="U111:U116" si="167">IF(T111,"公斤","")</f>
        <v>公斤</v>
      </c>
      <c r="V111" s="32" t="s">
        <v>38</v>
      </c>
      <c r="W111" s="32">
        <v>3</v>
      </c>
      <c r="X111" s="343" t="str">
        <f t="shared" ref="X111:X116" si="168">IF(W111,"公斤","")</f>
        <v>公斤</v>
      </c>
      <c r="Y111" s="347" t="s">
        <v>30</v>
      </c>
      <c r="Z111" s="21"/>
      <c r="AA111" s="17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>
        <f>A180</f>
        <v>0</v>
      </c>
      <c r="AM111" s="142"/>
      <c r="AN111" s="142"/>
      <c r="AO111" s="142"/>
      <c r="AP111" s="18" t="str">
        <f>M181&amp;" "&amp;M182&amp;" "&amp;M184&amp;" "&amp;M183&amp;" "&amp;M185&amp;" "&amp;M186</f>
        <v xml:space="preserve">     </v>
      </c>
      <c r="AQ111" s="18">
        <f>P180</f>
        <v>0</v>
      </c>
      <c r="AR111" s="18" t="str">
        <f>P181&amp;" "&amp;P182&amp;" "&amp;P184&amp;" "&amp;P183&amp;" "&amp;P185&amp;" "&amp;P186</f>
        <v xml:space="preserve">     </v>
      </c>
      <c r="AS111" s="19" t="e">
        <f>#REF!</f>
        <v>#REF!</v>
      </c>
      <c r="AT111" s="19" t="e">
        <f>#REF!&amp;" "&amp;#REF!&amp;" "&amp;#REF!&amp;" "&amp;#REF!&amp;" "&amp;#REF!&amp;" "&amp;#REF!</f>
        <v>#REF!</v>
      </c>
      <c r="AU111" s="19">
        <f>S180</f>
        <v>0</v>
      </c>
      <c r="AV111" s="19" t="str">
        <f>S181&amp;" "&amp;S182&amp;" "&amp;S183&amp;" "&amp;S184&amp;" "&amp;S185&amp;" "&amp;S186</f>
        <v xml:space="preserve">     </v>
      </c>
      <c r="AW111" s="19">
        <f>V180</f>
        <v>0</v>
      </c>
      <c r="AX111" s="19" t="str">
        <f>V181&amp;" "&amp;V182&amp;" "&amp;V183&amp;" "&amp;V184&amp;" "&amp;V185&amp;" "&amp;V186</f>
        <v xml:space="preserve">     </v>
      </c>
      <c r="AY111" s="19">
        <f>Y180</f>
        <v>0</v>
      </c>
      <c r="AZ111" s="19">
        <f>Z180</f>
        <v>0</v>
      </c>
    </row>
    <row r="112" spans="1:52" ht="15.75" customHeight="1">
      <c r="A112" s="31"/>
      <c r="B112" s="210"/>
      <c r="C112" s="211"/>
      <c r="D112" s="26"/>
      <c r="E112" s="212"/>
      <c r="F112" s="26"/>
      <c r="G112" s="26"/>
      <c r="H112" s="217"/>
      <c r="I112" s="349"/>
      <c r="J112" s="216"/>
      <c r="K112" s="32"/>
      <c r="L112" s="343" t="str">
        <f t="shared" si="164"/>
        <v/>
      </c>
      <c r="M112" s="300" t="s">
        <v>453</v>
      </c>
      <c r="N112" s="32">
        <v>2</v>
      </c>
      <c r="O112" s="343" t="str">
        <f t="shared" si="165"/>
        <v>公斤</v>
      </c>
      <c r="P112" s="324" t="s">
        <v>51</v>
      </c>
      <c r="Q112" s="324">
        <v>0.5</v>
      </c>
      <c r="R112" s="343" t="str">
        <f t="shared" si="166"/>
        <v>公斤</v>
      </c>
      <c r="S112" s="32" t="s">
        <v>48</v>
      </c>
      <c r="T112" s="32">
        <v>0.05</v>
      </c>
      <c r="U112" s="343" t="str">
        <f t="shared" si="167"/>
        <v>公斤</v>
      </c>
      <c r="V112" s="32" t="s">
        <v>49</v>
      </c>
      <c r="W112" s="32">
        <v>1</v>
      </c>
      <c r="X112" s="343" t="str">
        <f t="shared" si="168"/>
        <v>公斤</v>
      </c>
      <c r="Y112" s="347"/>
      <c r="Z112" s="21"/>
      <c r="AA112" s="17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>
        <f>A187</f>
        <v>0</v>
      </c>
      <c r="AM112" s="142"/>
      <c r="AN112" s="142"/>
      <c r="AO112" s="142"/>
      <c r="AP112" s="18" t="str">
        <f>M188&amp;" "&amp;M189&amp;" "&amp;M190&amp;" "&amp;M191&amp;" "&amp;M192&amp;" "&amp;M193</f>
        <v xml:space="preserve">     </v>
      </c>
      <c r="AQ112" s="18">
        <f>P187</f>
        <v>0</v>
      </c>
      <c r="AR112" s="18" t="str">
        <f>P188&amp;" "&amp;P189&amp;" "&amp;P190&amp;" "&amp;P191&amp;" "&amp;P192&amp;" "&amp;P193</f>
        <v xml:space="preserve">     </v>
      </c>
      <c r="AS112" s="19" t="e">
        <f>#REF!</f>
        <v>#REF!</v>
      </c>
      <c r="AT112" s="19" t="e">
        <f>#REF!&amp;" "&amp;#REF!&amp;" "&amp;#REF!&amp;" "&amp;#REF!&amp;" "&amp;#REF!&amp;" "&amp;#REF!</f>
        <v>#REF!</v>
      </c>
      <c r="AU112" s="19">
        <f>S187</f>
        <v>0</v>
      </c>
      <c r="AV112" s="19" t="str">
        <f>S188&amp;" "&amp;S189&amp;" "&amp;S190&amp;" "&amp;S191&amp;" "&amp;S192&amp;" "&amp;S193</f>
        <v xml:space="preserve">     </v>
      </c>
      <c r="AW112" s="19">
        <f>V187</f>
        <v>0</v>
      </c>
      <c r="AX112" s="19" t="str">
        <f>V188&amp;" "&amp;V189&amp;" "&amp;V190&amp;" "&amp;V191&amp;" "&amp;V192&amp;" "&amp;V193</f>
        <v xml:space="preserve">     </v>
      </c>
      <c r="AY112" s="19">
        <f>Y187</f>
        <v>0</v>
      </c>
      <c r="AZ112" s="19">
        <f>Z187</f>
        <v>0</v>
      </c>
    </row>
    <row r="113" spans="1:73" ht="15.75" customHeight="1">
      <c r="A113" s="31"/>
      <c r="B113" s="210"/>
      <c r="C113" s="26"/>
      <c r="D113" s="26"/>
      <c r="E113" s="212"/>
      <c r="F113" s="26"/>
      <c r="G113" s="26"/>
      <c r="H113" s="214"/>
      <c r="I113" s="349"/>
      <c r="J113" s="216"/>
      <c r="K113" s="32"/>
      <c r="L113" s="343" t="str">
        <f t="shared" si="164"/>
        <v/>
      </c>
      <c r="M113" s="306" t="s">
        <v>392</v>
      </c>
      <c r="N113" s="32">
        <v>0.01</v>
      </c>
      <c r="O113" s="343" t="str">
        <f t="shared" si="165"/>
        <v>公斤</v>
      </c>
      <c r="P113" s="324" t="s">
        <v>48</v>
      </c>
      <c r="Q113" s="324">
        <v>0.05</v>
      </c>
      <c r="R113" s="343" t="str">
        <f t="shared" si="166"/>
        <v>公斤</v>
      </c>
      <c r="S113" s="30"/>
      <c r="T113" s="30"/>
      <c r="U113" s="343" t="str">
        <f t="shared" si="167"/>
        <v/>
      </c>
      <c r="V113" s="32" t="s">
        <v>52</v>
      </c>
      <c r="W113" s="32">
        <v>0.05</v>
      </c>
      <c r="X113" s="343" t="str">
        <f t="shared" si="168"/>
        <v>公斤</v>
      </c>
      <c r="Y113" s="347"/>
      <c r="Z113" s="21"/>
      <c r="AA113" s="17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>
        <f>A194</f>
        <v>0</v>
      </c>
      <c r="AM113" s="142"/>
      <c r="AN113" s="142"/>
      <c r="AO113" s="142"/>
      <c r="AP113" s="18" t="str">
        <f>M195&amp;" "&amp;M196&amp;" "&amp;M197&amp;" "&amp;M198&amp;" "&amp;M199&amp;" "&amp;M200</f>
        <v xml:space="preserve">     </v>
      </c>
      <c r="AQ113" s="18">
        <f>P194</f>
        <v>0</v>
      </c>
      <c r="AR113" s="18" t="str">
        <f>P195&amp;" "&amp;P196&amp;" "&amp;P197&amp;" "&amp;P198&amp;" "&amp;P199&amp;" "&amp;P200</f>
        <v xml:space="preserve">     </v>
      </c>
      <c r="AS113" s="19" t="e">
        <f>#REF!</f>
        <v>#REF!</v>
      </c>
      <c r="AT113" s="19" t="e">
        <f>#REF!&amp;" "&amp;#REF!&amp;" "&amp;#REF!&amp;" "&amp;#REF!&amp;" "&amp;#REF!&amp;" "&amp;#REF!</f>
        <v>#REF!</v>
      </c>
      <c r="AU113" s="19">
        <f>S194</f>
        <v>0</v>
      </c>
      <c r="AV113" s="19" t="str">
        <f>S195&amp;" "&amp;S196&amp;" "&amp;S197&amp;" "&amp;S198&amp;" "&amp;S199&amp;" "&amp;S200</f>
        <v xml:space="preserve">     </v>
      </c>
      <c r="AW113" s="19">
        <f>V194</f>
        <v>0</v>
      </c>
      <c r="AX113" s="19" t="str">
        <f>V195&amp;" "&amp;V196&amp;" "&amp;V197&amp;" "&amp;V198&amp;" "&amp;V199&amp;" "&amp;V200</f>
        <v xml:space="preserve">     </v>
      </c>
      <c r="AY113" s="19">
        <f>Y194</f>
        <v>0</v>
      </c>
      <c r="AZ113" s="19">
        <f>Z194</f>
        <v>0</v>
      </c>
    </row>
    <row r="114" spans="1:73" ht="15.75" customHeight="1">
      <c r="A114" s="31"/>
      <c r="B114" s="210"/>
      <c r="C114" s="26"/>
      <c r="D114" s="26"/>
      <c r="E114" s="212"/>
      <c r="F114" s="26"/>
      <c r="G114" s="26"/>
      <c r="H114" s="214"/>
      <c r="I114" s="349"/>
      <c r="J114" s="216"/>
      <c r="K114" s="32"/>
      <c r="L114" s="343" t="str">
        <f t="shared" si="164"/>
        <v/>
      </c>
      <c r="M114" s="323" t="s">
        <v>452</v>
      </c>
      <c r="N114" s="65">
        <v>0.1</v>
      </c>
      <c r="O114" s="343" t="str">
        <f t="shared" si="165"/>
        <v>公斤</v>
      </c>
      <c r="P114" s="336" t="s">
        <v>386</v>
      </c>
      <c r="Q114" s="324">
        <v>2</v>
      </c>
      <c r="R114" s="343" t="str">
        <f t="shared" si="166"/>
        <v>公斤</v>
      </c>
      <c r="S114" s="30"/>
      <c r="T114" s="30"/>
      <c r="U114" s="343" t="str">
        <f t="shared" si="167"/>
        <v/>
      </c>
      <c r="V114" s="32" t="s">
        <v>54</v>
      </c>
      <c r="W114" s="32"/>
      <c r="X114" s="343" t="str">
        <f t="shared" si="168"/>
        <v/>
      </c>
      <c r="Y114" s="347"/>
      <c r="Z114" s="21"/>
      <c r="AA114" s="17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>
        <f>A201</f>
        <v>0</v>
      </c>
      <c r="AM114" s="142"/>
      <c r="AN114" s="142"/>
      <c r="AO114" s="142"/>
      <c r="AP114" s="18" t="str">
        <f>M202&amp;" "&amp;M203&amp;" "&amp;M204&amp;" "&amp;M205&amp;" "&amp;M206&amp;" "&amp;M207</f>
        <v xml:space="preserve">     </v>
      </c>
      <c r="AQ114" s="18">
        <f>P201</f>
        <v>0</v>
      </c>
      <c r="AR114" s="18" t="str">
        <f>P202&amp;" "&amp;P203&amp;" "&amp;P204&amp;" "&amp;P205&amp;" "&amp;P206&amp;" "&amp;P207</f>
        <v xml:space="preserve">     </v>
      </c>
      <c r="AS114" s="19" t="e">
        <f>#REF!</f>
        <v>#REF!</v>
      </c>
      <c r="AT114" s="19" t="e">
        <f>#REF!&amp;" "&amp;#REF!&amp;" "&amp;#REF!&amp;" "&amp;P206&amp;" "&amp;#REF!&amp;" "&amp;#REF!</f>
        <v>#REF!</v>
      </c>
      <c r="AU114" s="19">
        <f>S201</f>
        <v>0</v>
      </c>
      <c r="AV114" s="19" t="str">
        <f>S202&amp;" "&amp;S203&amp;" "&amp;S204&amp;" "&amp;S205&amp;" "&amp;S206&amp;" "&amp;S207</f>
        <v xml:space="preserve">     </v>
      </c>
      <c r="AW114" s="19">
        <f>V201</f>
        <v>0</v>
      </c>
      <c r="AX114" s="19" t="str">
        <f>V202&amp;" "&amp;V203&amp;" "&amp;V204&amp;" "&amp;V205&amp;" "&amp;V206&amp;" "&amp;V207</f>
        <v xml:space="preserve">     </v>
      </c>
      <c r="AY114" s="19">
        <f>Y201</f>
        <v>0</v>
      </c>
      <c r="AZ114" s="19">
        <f>Z201</f>
        <v>0</v>
      </c>
    </row>
    <row r="115" spans="1:73" ht="15.75" customHeight="1">
      <c r="A115" s="31"/>
      <c r="B115" s="210"/>
      <c r="C115" s="26"/>
      <c r="D115" s="26"/>
      <c r="E115" s="212"/>
      <c r="F115" s="26"/>
      <c r="G115" s="26"/>
      <c r="H115" s="214"/>
      <c r="I115" s="349"/>
      <c r="J115" s="216"/>
      <c r="K115" s="32"/>
      <c r="L115" s="343" t="str">
        <f t="shared" si="164"/>
        <v/>
      </c>
      <c r="M115" s="32"/>
      <c r="N115" s="32"/>
      <c r="O115" s="343" t="str">
        <f t="shared" si="165"/>
        <v/>
      </c>
      <c r="P115" s="336" t="s">
        <v>496</v>
      </c>
      <c r="Q115" s="324">
        <v>1.5</v>
      </c>
      <c r="R115" s="343" t="str">
        <f t="shared" si="166"/>
        <v>公斤</v>
      </c>
      <c r="S115" s="30"/>
      <c r="T115" s="30"/>
      <c r="U115" s="343" t="str">
        <f t="shared" si="167"/>
        <v/>
      </c>
      <c r="V115" s="32"/>
      <c r="W115" s="32"/>
      <c r="X115" s="343" t="str">
        <f t="shared" si="168"/>
        <v/>
      </c>
      <c r="Y115" s="347"/>
      <c r="Z115" s="21"/>
      <c r="AA115" s="17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>
        <f>A208</f>
        <v>0</v>
      </c>
      <c r="AM115" s="142"/>
      <c r="AN115" s="142"/>
      <c r="AO115" s="142"/>
      <c r="AP115" s="18" t="str">
        <f>M209&amp;" "&amp;M210&amp;" "&amp;M211&amp;" "&amp;M212&amp;" "&amp;M213&amp;" "&amp;M214</f>
        <v xml:space="preserve">     </v>
      </c>
      <c r="AQ115" s="18">
        <f>P208</f>
        <v>0</v>
      </c>
      <c r="AR115" s="18" t="str">
        <f>P209&amp;" "&amp;P210&amp;" "&amp;P211&amp;" "&amp;P212&amp;" "&amp;P213&amp;" "&amp;P214</f>
        <v xml:space="preserve">     </v>
      </c>
      <c r="AS115" s="19" t="e">
        <f>#REF!</f>
        <v>#REF!</v>
      </c>
      <c r="AT115" s="19" t="e">
        <f>#REF!&amp;" "&amp;#REF!&amp;" "&amp;#REF!&amp;" "&amp;#REF!&amp;" "&amp;#REF!&amp;" "&amp;#REF!</f>
        <v>#REF!</v>
      </c>
      <c r="AU115" s="19">
        <f>S208</f>
        <v>0</v>
      </c>
      <c r="AV115" s="19" t="str">
        <f>S209&amp;" "&amp;S210&amp;" "&amp;S211&amp;" "&amp;S212&amp;" "&amp;S213&amp;" "&amp;S214</f>
        <v xml:space="preserve">     </v>
      </c>
      <c r="AW115" s="19">
        <f>V208</f>
        <v>0</v>
      </c>
      <c r="AX115" s="19" t="str">
        <f>V209&amp;" "&amp;V210&amp;" "&amp;V211&amp;" "&amp;V212&amp;" "&amp;V213&amp;" "&amp;V214</f>
        <v xml:space="preserve">     </v>
      </c>
      <c r="AY115" s="19">
        <f>Y208</f>
        <v>0</v>
      </c>
      <c r="AZ115" s="19">
        <f>Z208</f>
        <v>0</v>
      </c>
    </row>
    <row r="116" spans="1:73" ht="15.75" customHeight="1" thickBot="1">
      <c r="A116" s="34"/>
      <c r="B116" s="43"/>
      <c r="C116" s="26"/>
      <c r="D116" s="26"/>
      <c r="E116" s="212"/>
      <c r="F116" s="35"/>
      <c r="G116" s="35"/>
      <c r="H116" s="214"/>
      <c r="I116" s="349"/>
      <c r="J116" s="232"/>
      <c r="K116" s="221"/>
      <c r="L116" s="343" t="str">
        <f t="shared" si="164"/>
        <v/>
      </c>
      <c r="M116" s="221"/>
      <c r="N116" s="221"/>
      <c r="O116" s="343" t="str">
        <f t="shared" si="165"/>
        <v/>
      </c>
      <c r="P116" s="337" t="s">
        <v>497</v>
      </c>
      <c r="Q116" s="338">
        <v>1.5</v>
      </c>
      <c r="R116" s="343" t="str">
        <f t="shared" si="166"/>
        <v>公斤</v>
      </c>
      <c r="S116" s="220"/>
      <c r="T116" s="220"/>
      <c r="U116" s="343" t="str">
        <f t="shared" si="167"/>
        <v/>
      </c>
      <c r="V116" s="221"/>
      <c r="W116" s="221"/>
      <c r="X116" s="343" t="str">
        <f t="shared" si="168"/>
        <v/>
      </c>
      <c r="Y116" s="348"/>
      <c r="Z116" s="25"/>
      <c r="AA116" s="17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>
        <f>A215</f>
        <v>0</v>
      </c>
      <c r="AM116" s="18">
        <f>J215</f>
        <v>0</v>
      </c>
      <c r="AN116" s="18" t="str">
        <f>J216&amp;" "&amp;J217&amp;" "&amp;J218&amp;" "&amp;J219&amp;" "&amp;J220&amp;" "&amp;J221</f>
        <v xml:space="preserve">     </v>
      </c>
      <c r="AO116" s="18">
        <f>M215</f>
        <v>0</v>
      </c>
      <c r="AP116" s="18" t="str">
        <f>M216&amp;" "&amp;M217&amp;" "&amp;M218&amp;" "&amp;M219&amp;" "&amp;M220&amp;" "&amp;M221</f>
        <v xml:space="preserve">     </v>
      </c>
      <c r="AQ116" s="18">
        <f>P215</f>
        <v>0</v>
      </c>
      <c r="AR116" s="18" t="str">
        <f>P216&amp;" "&amp;P218&amp;" "&amp;P217&amp;" "&amp;P219&amp;" "&amp;P220&amp;" "&amp;P221</f>
        <v xml:space="preserve">     </v>
      </c>
      <c r="AS116" s="19" t="e">
        <f>#REF!</f>
        <v>#REF!</v>
      </c>
      <c r="AT116" s="19" t="e">
        <f>#REF!&amp;" "&amp;#REF!&amp;" "&amp;#REF!&amp;" "&amp;#REF!&amp;" "&amp;#REF!&amp;" "&amp;#REF!</f>
        <v>#REF!</v>
      </c>
      <c r="AU116" s="19">
        <f>S215</f>
        <v>0</v>
      </c>
      <c r="AV116" s="19" t="str">
        <f>S216&amp;" "&amp;S217&amp;" "&amp;S218&amp;" "&amp;S219&amp;" "&amp;S220&amp;" "&amp;S221</f>
        <v xml:space="preserve">     </v>
      </c>
      <c r="AW116" s="19">
        <f>V215</f>
        <v>0</v>
      </c>
      <c r="AX116" s="19" t="str">
        <f>V216&amp;" "&amp;V217&amp;" "&amp;V218&amp;" "&amp;V219&amp;" "&amp;V220&amp;" "&amp;V221</f>
        <v xml:space="preserve">     </v>
      </c>
      <c r="AY116" s="19">
        <f>Y215</f>
        <v>0</v>
      </c>
      <c r="AZ116" s="19">
        <f>Z215</f>
        <v>0</v>
      </c>
    </row>
    <row r="117" spans="1:73" ht="15.75" customHeight="1">
      <c r="A117" s="209" t="s">
        <v>232</v>
      </c>
      <c r="B117" s="210" t="s">
        <v>508</v>
      </c>
      <c r="C117" s="223">
        <v>3.5</v>
      </c>
      <c r="D117" s="224">
        <v>2.2999999999999998</v>
      </c>
      <c r="E117" s="225">
        <v>2.2000000000000002</v>
      </c>
      <c r="F117" s="213">
        <v>0</v>
      </c>
      <c r="G117" s="213">
        <v>0</v>
      </c>
      <c r="H117" s="226">
        <v>2.4</v>
      </c>
      <c r="I117" s="349">
        <v>583.5</v>
      </c>
      <c r="J117" s="396" t="s">
        <v>57</v>
      </c>
      <c r="K117" s="397"/>
      <c r="L117" s="342"/>
      <c r="M117" s="396" t="s">
        <v>295</v>
      </c>
      <c r="N117" s="397"/>
      <c r="O117" s="342"/>
      <c r="P117" s="409" t="s">
        <v>482</v>
      </c>
      <c r="Q117" s="410"/>
      <c r="R117" s="342"/>
      <c r="S117" s="215" t="s">
        <v>38</v>
      </c>
      <c r="T117" s="215"/>
      <c r="U117" s="342"/>
      <c r="V117" s="396" t="s">
        <v>296</v>
      </c>
      <c r="W117" s="397"/>
      <c r="X117" s="342"/>
      <c r="Y117" s="346" t="s">
        <v>30</v>
      </c>
      <c r="Z117" s="29"/>
      <c r="AA117" s="17"/>
      <c r="AB117" s="18" t="str">
        <f>A117</f>
        <v>R2</v>
      </c>
      <c r="AC117" s="18" t="str">
        <f>J117</f>
        <v>糙米飯</v>
      </c>
      <c r="AD117" s="18" t="str">
        <f>M117</f>
        <v>西式塔香燉雞</v>
      </c>
      <c r="AE117" s="18" t="str">
        <f>P117</f>
        <v>干貝時瓜</v>
      </c>
      <c r="AF117" s="18" t="e">
        <f>#REF!</f>
        <v>#REF!</v>
      </c>
      <c r="AG117" s="18" t="str">
        <f>S117</f>
        <v>時蔬</v>
      </c>
      <c r="AH117" s="18" t="str">
        <f>V117</f>
        <v>羅宋湯</v>
      </c>
      <c r="AI117" s="18" t="str">
        <f>Y117</f>
        <v>點心</v>
      </c>
      <c r="AJ117" s="18">
        <f>Z117</f>
        <v>0</v>
      </c>
      <c r="AK117" s="18"/>
      <c r="AL117" s="223">
        <f>AL119+BI118/14</f>
        <v>5.6071428571428568</v>
      </c>
      <c r="AM117" s="224">
        <f>(AN117+AQ117)/2</f>
        <v>2.4266666666666667</v>
      </c>
      <c r="AN117" s="225">
        <f>AN119</f>
        <v>2.1100000000000003</v>
      </c>
      <c r="AO117" s="213">
        <v>0</v>
      </c>
      <c r="AP117" s="213">
        <v>0</v>
      </c>
      <c r="AQ117" s="226">
        <f>AQ119</f>
        <v>2.7433333333333336</v>
      </c>
      <c r="AR117" s="39">
        <f>AL117*70+AM117*45+AN117*25+AQ117*75+AP117*60+AO117*150</f>
        <v>760.2</v>
      </c>
      <c r="AS117" s="396" t="s">
        <v>37</v>
      </c>
      <c r="AT117" s="397"/>
      <c r="AU117" s="28"/>
      <c r="AV117" s="30">
        <f t="shared" ref="AV117:AV123" si="169">AU117*AT117/100</f>
        <v>0</v>
      </c>
      <c r="AW117" s="28"/>
      <c r="AX117" s="396" t="s">
        <v>295</v>
      </c>
      <c r="AY117" s="397"/>
      <c r="AZ117" s="215"/>
      <c r="BA117" s="30">
        <f t="shared" ref="BA117:BA123" si="170">AZ117*AY117/100</f>
        <v>0</v>
      </c>
      <c r="BB117" s="28"/>
      <c r="BC117" s="396" t="s">
        <v>116</v>
      </c>
      <c r="BD117" s="397"/>
      <c r="BE117" s="215"/>
      <c r="BF117" s="30">
        <f t="shared" ref="BF117:BF123" si="171">BE117*BD117/100</f>
        <v>0</v>
      </c>
      <c r="BG117" s="28"/>
      <c r="BH117" s="396" t="s">
        <v>117</v>
      </c>
      <c r="BI117" s="397"/>
      <c r="BJ117" s="28"/>
      <c r="BK117" s="30">
        <f t="shared" ref="BK117:BK123" si="172">BJ117*BI117/100</f>
        <v>0</v>
      </c>
      <c r="BL117" s="28"/>
      <c r="BM117" s="215" t="s">
        <v>38</v>
      </c>
      <c r="BN117" s="215"/>
      <c r="BO117" s="215"/>
      <c r="BP117" s="30">
        <f t="shared" ref="BP117:BP123" si="173">BO117*BN117/100</f>
        <v>0</v>
      </c>
      <c r="BQ117" s="28"/>
      <c r="BR117" s="396" t="s">
        <v>296</v>
      </c>
      <c r="BS117" s="397"/>
      <c r="BT117" s="28"/>
      <c r="BU117" s="30">
        <f t="shared" ref="BU117:BU123" si="174">BT117*BS117/100</f>
        <v>0</v>
      </c>
    </row>
    <row r="118" spans="1:73" ht="15.75" customHeight="1">
      <c r="A118" s="31"/>
      <c r="B118" s="210"/>
      <c r="C118" s="26"/>
      <c r="D118" s="26"/>
      <c r="E118" s="212"/>
      <c r="F118" s="26"/>
      <c r="G118" s="26"/>
      <c r="H118" s="214"/>
      <c r="I118" s="349"/>
      <c r="J118" s="216" t="s">
        <v>40</v>
      </c>
      <c r="K118" s="32">
        <v>7</v>
      </c>
      <c r="L118" s="343" t="str">
        <f t="shared" ref="L118:L123" si="175">IF(K118,"公斤","")</f>
        <v>公斤</v>
      </c>
      <c r="M118" s="32" t="s">
        <v>76</v>
      </c>
      <c r="N118" s="32">
        <v>9</v>
      </c>
      <c r="O118" s="343" t="str">
        <f t="shared" ref="O118:O123" si="176">IF(N118,"公斤","")</f>
        <v>公斤</v>
      </c>
      <c r="P118" s="328" t="s">
        <v>483</v>
      </c>
      <c r="Q118" s="324">
        <v>0.1</v>
      </c>
      <c r="R118" s="343" t="str">
        <f t="shared" ref="R118:R123" si="177">IF(Q118,"公斤","")</f>
        <v>公斤</v>
      </c>
      <c r="S118" s="30" t="s">
        <v>38</v>
      </c>
      <c r="T118" s="30">
        <v>7</v>
      </c>
      <c r="U118" s="343" t="str">
        <f t="shared" ref="U118:U123" si="178">IF(T118,"公斤","")</f>
        <v>公斤</v>
      </c>
      <c r="V118" s="32" t="s">
        <v>297</v>
      </c>
      <c r="W118" s="32">
        <v>1.5</v>
      </c>
      <c r="X118" s="343" t="str">
        <f t="shared" ref="X118:X123" si="179">IF(W118,"公斤","")</f>
        <v>公斤</v>
      </c>
      <c r="Y118" s="347" t="s">
        <v>30</v>
      </c>
      <c r="Z118" s="30"/>
      <c r="AA118" s="17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26"/>
      <c r="AM118" s="26"/>
      <c r="AN118" s="212"/>
      <c r="AO118" s="26"/>
      <c r="AP118" s="26"/>
      <c r="AQ118" s="214"/>
      <c r="AR118" s="27"/>
      <c r="AS118" s="216" t="s">
        <v>40</v>
      </c>
      <c r="AT118" s="32">
        <v>10</v>
      </c>
      <c r="AU118" s="30">
        <v>17.8</v>
      </c>
      <c r="AV118" s="30">
        <f t="shared" si="169"/>
        <v>1.78</v>
      </c>
      <c r="AW118" s="30">
        <f>SUM(AV118:AV123)</f>
        <v>1.78</v>
      </c>
      <c r="AX118" s="32" t="s">
        <v>76</v>
      </c>
      <c r="AY118" s="32">
        <v>9</v>
      </c>
      <c r="AZ118" s="30">
        <v>195</v>
      </c>
      <c r="BA118" s="30">
        <f t="shared" si="170"/>
        <v>17.55</v>
      </c>
      <c r="BB118" s="30">
        <f>SUM(BA118:BA123)</f>
        <v>21.46</v>
      </c>
      <c r="BC118" s="32" t="s">
        <v>122</v>
      </c>
      <c r="BD118" s="32">
        <v>1</v>
      </c>
      <c r="BE118" s="30">
        <v>220</v>
      </c>
      <c r="BF118" s="30">
        <f t="shared" si="171"/>
        <v>2.2000000000000002</v>
      </c>
      <c r="BG118" s="30">
        <f>SUM(BF118:BF123)</f>
        <v>7.13</v>
      </c>
      <c r="BH118" s="32" t="s">
        <v>119</v>
      </c>
      <c r="BI118" s="32">
        <v>8.5</v>
      </c>
      <c r="BJ118" s="30">
        <v>48</v>
      </c>
      <c r="BK118" s="30">
        <f t="shared" si="172"/>
        <v>4.08</v>
      </c>
      <c r="BL118" s="30">
        <f>SUM(BK118:BK123)</f>
        <v>5.0999999999999996</v>
      </c>
      <c r="BM118" s="30" t="s">
        <v>38</v>
      </c>
      <c r="BN118" s="30">
        <v>7</v>
      </c>
      <c r="BO118" s="30">
        <v>65</v>
      </c>
      <c r="BP118" s="30">
        <f t="shared" si="173"/>
        <v>4.55</v>
      </c>
      <c r="BQ118" s="30">
        <f>SUM(BP118:BP123)</f>
        <v>4.63</v>
      </c>
      <c r="BR118" s="32" t="s">
        <v>297</v>
      </c>
      <c r="BS118" s="32">
        <v>1.5</v>
      </c>
      <c r="BT118" s="30">
        <v>150</v>
      </c>
      <c r="BU118" s="30">
        <f t="shared" si="174"/>
        <v>2.25</v>
      </c>
    </row>
    <row r="119" spans="1:73" ht="15.75" customHeight="1">
      <c r="A119" s="31"/>
      <c r="B119" s="210"/>
      <c r="C119" s="211"/>
      <c r="D119" s="26"/>
      <c r="E119" s="212"/>
      <c r="F119" s="26"/>
      <c r="G119" s="26"/>
      <c r="H119" s="217"/>
      <c r="I119" s="349"/>
      <c r="J119" s="216" t="s">
        <v>62</v>
      </c>
      <c r="K119" s="32">
        <v>3</v>
      </c>
      <c r="L119" s="343" t="str">
        <f t="shared" si="175"/>
        <v>公斤</v>
      </c>
      <c r="M119" s="32" t="s">
        <v>50</v>
      </c>
      <c r="N119" s="32">
        <v>2</v>
      </c>
      <c r="O119" s="343" t="str">
        <f t="shared" si="176"/>
        <v>公斤</v>
      </c>
      <c r="P119" s="329" t="s">
        <v>425</v>
      </c>
      <c r="Q119" s="324">
        <v>6.5</v>
      </c>
      <c r="R119" s="343" t="str">
        <f t="shared" si="177"/>
        <v>公斤</v>
      </c>
      <c r="S119" s="32" t="s">
        <v>48</v>
      </c>
      <c r="T119" s="32">
        <v>0.05</v>
      </c>
      <c r="U119" s="343" t="str">
        <f t="shared" si="178"/>
        <v>公斤</v>
      </c>
      <c r="V119" s="32" t="s">
        <v>113</v>
      </c>
      <c r="W119" s="32">
        <v>1</v>
      </c>
      <c r="X119" s="343" t="str">
        <f t="shared" si="179"/>
        <v>公斤</v>
      </c>
      <c r="Y119" s="347"/>
      <c r="Z119" s="30"/>
      <c r="AA119" s="17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211">
        <f>AT118/2</f>
        <v>5</v>
      </c>
      <c r="AM119" s="26">
        <f>(AN119+AQ119)/2</f>
        <v>2.4266666666666667</v>
      </c>
      <c r="AN119" s="212">
        <f>(AY119+AY120+AY122+AY123+BD119+BD120+BD121+BN118+BS118+BS119+BS120)/10</f>
        <v>2.1100000000000003</v>
      </c>
      <c r="AO119" s="26">
        <f t="shared" ref="AO119:AP119" si="180">AO117</f>
        <v>0</v>
      </c>
      <c r="AP119" s="26">
        <f t="shared" si="180"/>
        <v>0</v>
      </c>
      <c r="AQ119" s="217">
        <f>AY118*0.77/3+BD118/3+0.1</f>
        <v>2.7433333333333336</v>
      </c>
      <c r="AR119" s="27">
        <f>AL119*70+AM119*45+AN119*25+AQ119*75+AP119*60+AO119*150</f>
        <v>717.7</v>
      </c>
      <c r="AS119" s="216"/>
      <c r="AT119" s="32"/>
      <c r="AU119" s="30"/>
      <c r="AV119" s="30">
        <f t="shared" si="169"/>
        <v>0</v>
      </c>
      <c r="AW119" s="30"/>
      <c r="AX119" s="32" t="s">
        <v>50</v>
      </c>
      <c r="AY119" s="32">
        <v>2</v>
      </c>
      <c r="AZ119" s="30">
        <v>54</v>
      </c>
      <c r="BA119" s="30">
        <f t="shared" si="170"/>
        <v>1.08</v>
      </c>
      <c r="BB119" s="30"/>
      <c r="BC119" s="239" t="s">
        <v>118</v>
      </c>
      <c r="BD119" s="32">
        <v>6</v>
      </c>
      <c r="BE119" s="30">
        <v>75</v>
      </c>
      <c r="BF119" s="30">
        <f t="shared" si="171"/>
        <v>4.5</v>
      </c>
      <c r="BG119" s="30"/>
      <c r="BH119" s="32" t="s">
        <v>120</v>
      </c>
      <c r="BI119" s="32">
        <v>0.6</v>
      </c>
      <c r="BJ119" s="30">
        <v>170</v>
      </c>
      <c r="BK119" s="30">
        <f t="shared" si="172"/>
        <v>1.02</v>
      </c>
      <c r="BL119" s="30"/>
      <c r="BM119" s="30" t="s">
        <v>48</v>
      </c>
      <c r="BN119" s="33">
        <v>0.05</v>
      </c>
      <c r="BO119" s="30">
        <v>160</v>
      </c>
      <c r="BP119" s="30">
        <f t="shared" si="173"/>
        <v>0.08</v>
      </c>
      <c r="BQ119" s="30"/>
      <c r="BR119" s="32" t="s">
        <v>113</v>
      </c>
      <c r="BS119" s="32">
        <v>1</v>
      </c>
      <c r="BT119" s="30">
        <v>145</v>
      </c>
      <c r="BU119" s="30">
        <f t="shared" si="174"/>
        <v>1.45</v>
      </c>
    </row>
    <row r="120" spans="1:73" ht="15.75" customHeight="1">
      <c r="A120" s="31"/>
      <c r="B120" s="210"/>
      <c r="C120" s="26"/>
      <c r="D120" s="26"/>
      <c r="E120" s="212"/>
      <c r="F120" s="26"/>
      <c r="G120" s="26"/>
      <c r="H120" s="214"/>
      <c r="I120" s="349"/>
      <c r="J120" s="216"/>
      <c r="K120" s="32"/>
      <c r="L120" s="343" t="str">
        <f t="shared" si="175"/>
        <v/>
      </c>
      <c r="M120" s="32" t="s">
        <v>51</v>
      </c>
      <c r="N120" s="32">
        <v>0.5</v>
      </c>
      <c r="O120" s="343" t="str">
        <f t="shared" si="176"/>
        <v>公斤</v>
      </c>
      <c r="P120" s="324" t="s">
        <v>51</v>
      </c>
      <c r="Q120" s="324">
        <v>0.5</v>
      </c>
      <c r="R120" s="343" t="str">
        <f t="shared" si="177"/>
        <v>公斤</v>
      </c>
      <c r="S120" s="30"/>
      <c r="T120" s="30"/>
      <c r="U120" s="343" t="str">
        <f t="shared" si="178"/>
        <v/>
      </c>
      <c r="V120" s="32" t="s">
        <v>55</v>
      </c>
      <c r="W120" s="32">
        <v>1.5</v>
      </c>
      <c r="X120" s="343" t="str">
        <f t="shared" si="179"/>
        <v>公斤</v>
      </c>
      <c r="Y120" s="347"/>
      <c r="Z120" s="30"/>
      <c r="AA120" s="17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26"/>
      <c r="AM120" s="26"/>
      <c r="AN120" s="212"/>
      <c r="AO120" s="26"/>
      <c r="AP120" s="26"/>
      <c r="AQ120" s="214"/>
      <c r="AR120" s="27"/>
      <c r="AS120" s="216"/>
      <c r="AT120" s="32"/>
      <c r="AU120" s="30"/>
      <c r="AV120" s="30">
        <f t="shared" si="169"/>
        <v>0</v>
      </c>
      <c r="AW120" s="30"/>
      <c r="AX120" s="32" t="s">
        <v>51</v>
      </c>
      <c r="AY120" s="32">
        <v>0.5</v>
      </c>
      <c r="AZ120" s="30">
        <v>70</v>
      </c>
      <c r="BA120" s="30">
        <f t="shared" si="170"/>
        <v>0.35</v>
      </c>
      <c r="BB120" s="30"/>
      <c r="BC120" s="32" t="s">
        <v>51</v>
      </c>
      <c r="BD120" s="32">
        <v>0.5</v>
      </c>
      <c r="BE120" s="30">
        <v>70</v>
      </c>
      <c r="BF120" s="30">
        <f t="shared" si="171"/>
        <v>0.35</v>
      </c>
      <c r="BG120" s="30"/>
      <c r="BH120" s="32"/>
      <c r="BI120" s="32"/>
      <c r="BJ120" s="30"/>
      <c r="BK120" s="30">
        <f t="shared" si="172"/>
        <v>0</v>
      </c>
      <c r="BL120" s="30"/>
      <c r="BM120" s="30"/>
      <c r="BN120" s="30"/>
      <c r="BO120" s="30"/>
      <c r="BP120" s="30">
        <f t="shared" si="173"/>
        <v>0</v>
      </c>
      <c r="BQ120" s="30"/>
      <c r="BR120" s="32" t="s">
        <v>55</v>
      </c>
      <c r="BS120" s="32">
        <v>1.5</v>
      </c>
      <c r="BT120" s="30">
        <v>45</v>
      </c>
      <c r="BU120" s="30">
        <f t="shared" si="174"/>
        <v>0.67500000000000004</v>
      </c>
    </row>
    <row r="121" spans="1:73" ht="15.75" customHeight="1">
      <c r="A121" s="31"/>
      <c r="B121" s="210"/>
      <c r="C121" s="26"/>
      <c r="D121" s="26"/>
      <c r="E121" s="212"/>
      <c r="F121" s="26"/>
      <c r="G121" s="26"/>
      <c r="H121" s="214"/>
      <c r="I121" s="349"/>
      <c r="J121" s="216"/>
      <c r="K121" s="32"/>
      <c r="L121" s="343" t="str">
        <f t="shared" si="175"/>
        <v/>
      </c>
      <c r="M121" s="32" t="s">
        <v>298</v>
      </c>
      <c r="N121" s="32">
        <v>1</v>
      </c>
      <c r="O121" s="343" t="str">
        <f t="shared" si="176"/>
        <v>公斤</v>
      </c>
      <c r="P121" s="324" t="s">
        <v>48</v>
      </c>
      <c r="Q121" s="324">
        <v>0.05</v>
      </c>
      <c r="R121" s="343" t="str">
        <f t="shared" si="177"/>
        <v>公斤</v>
      </c>
      <c r="S121" s="30"/>
      <c r="T121" s="30"/>
      <c r="U121" s="343" t="str">
        <f t="shared" si="178"/>
        <v/>
      </c>
      <c r="V121" s="32" t="s">
        <v>66</v>
      </c>
      <c r="W121" s="32">
        <v>1</v>
      </c>
      <c r="X121" s="343" t="str">
        <f t="shared" si="179"/>
        <v>公斤</v>
      </c>
      <c r="Y121" s="347"/>
      <c r="Z121" s="30"/>
      <c r="AA121" s="17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26"/>
      <c r="AM121" s="26"/>
      <c r="AN121" s="212"/>
      <c r="AO121" s="26"/>
      <c r="AP121" s="26"/>
      <c r="AQ121" s="214"/>
      <c r="AR121" s="27"/>
      <c r="AS121" s="216"/>
      <c r="AT121" s="32"/>
      <c r="AU121" s="30"/>
      <c r="AV121" s="30">
        <f t="shared" si="169"/>
        <v>0</v>
      </c>
      <c r="AW121" s="30"/>
      <c r="AX121" s="32" t="s">
        <v>298</v>
      </c>
      <c r="AY121" s="32">
        <v>1</v>
      </c>
      <c r="AZ121" s="30">
        <v>150</v>
      </c>
      <c r="BA121" s="30">
        <f t="shared" si="170"/>
        <v>1.5</v>
      </c>
      <c r="BB121" s="30"/>
      <c r="BC121" s="32" t="s">
        <v>48</v>
      </c>
      <c r="BD121" s="32">
        <v>0.05</v>
      </c>
      <c r="BE121" s="30">
        <v>160</v>
      </c>
      <c r="BF121" s="30">
        <f t="shared" si="171"/>
        <v>0.08</v>
      </c>
      <c r="BG121" s="30"/>
      <c r="BH121" s="32"/>
      <c r="BI121" s="32"/>
      <c r="BJ121" s="30"/>
      <c r="BK121" s="30">
        <f t="shared" si="172"/>
        <v>0</v>
      </c>
      <c r="BL121" s="30"/>
      <c r="BM121" s="30"/>
      <c r="BN121" s="30"/>
      <c r="BO121" s="30"/>
      <c r="BP121" s="30">
        <f t="shared" si="173"/>
        <v>0</v>
      </c>
      <c r="BQ121" s="30"/>
      <c r="BR121" s="32" t="s">
        <v>66</v>
      </c>
      <c r="BS121" s="32">
        <v>1</v>
      </c>
      <c r="BT121" s="30">
        <v>80</v>
      </c>
      <c r="BU121" s="30">
        <f t="shared" si="174"/>
        <v>0.8</v>
      </c>
    </row>
    <row r="122" spans="1:73" ht="15.75" customHeight="1">
      <c r="A122" s="31"/>
      <c r="B122" s="210"/>
      <c r="C122" s="26"/>
      <c r="D122" s="26"/>
      <c r="E122" s="212"/>
      <c r="F122" s="26"/>
      <c r="G122" s="26"/>
      <c r="H122" s="214"/>
      <c r="I122" s="349"/>
      <c r="J122" s="216"/>
      <c r="K122" s="32"/>
      <c r="L122" s="343" t="str">
        <f t="shared" si="175"/>
        <v/>
      </c>
      <c r="M122" s="65" t="s">
        <v>250</v>
      </c>
      <c r="N122" s="65">
        <v>1</v>
      </c>
      <c r="O122" s="343" t="str">
        <f t="shared" si="176"/>
        <v>公斤</v>
      </c>
      <c r="P122" s="324"/>
      <c r="Q122" s="324"/>
      <c r="R122" s="343" t="str">
        <f t="shared" si="177"/>
        <v/>
      </c>
      <c r="S122" s="30"/>
      <c r="T122" s="30"/>
      <c r="U122" s="343" t="str">
        <f t="shared" si="178"/>
        <v/>
      </c>
      <c r="V122" s="32"/>
      <c r="W122" s="32"/>
      <c r="X122" s="343" t="str">
        <f t="shared" si="179"/>
        <v/>
      </c>
      <c r="Y122" s="347"/>
      <c r="Z122" s="30"/>
      <c r="AA122" s="17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26"/>
      <c r="AM122" s="26"/>
      <c r="AN122" s="212"/>
      <c r="AO122" s="26"/>
      <c r="AP122" s="26"/>
      <c r="AQ122" s="214"/>
      <c r="AR122" s="27"/>
      <c r="AS122" s="216"/>
      <c r="AT122" s="32"/>
      <c r="AU122" s="30"/>
      <c r="AV122" s="30">
        <f t="shared" si="169"/>
        <v>0</v>
      </c>
      <c r="AW122" s="30"/>
      <c r="AX122" s="65" t="s">
        <v>250</v>
      </c>
      <c r="AY122" s="65">
        <v>1</v>
      </c>
      <c r="AZ122" s="30">
        <v>90</v>
      </c>
      <c r="BA122" s="30">
        <f t="shared" si="170"/>
        <v>0.9</v>
      </c>
      <c r="BB122" s="30"/>
      <c r="BC122" s="32"/>
      <c r="BD122" s="32"/>
      <c r="BE122" s="30"/>
      <c r="BF122" s="30">
        <f t="shared" si="171"/>
        <v>0</v>
      </c>
      <c r="BG122" s="30"/>
      <c r="BH122" s="32"/>
      <c r="BI122" s="32"/>
      <c r="BJ122" s="30"/>
      <c r="BK122" s="30">
        <f t="shared" si="172"/>
        <v>0</v>
      </c>
      <c r="BL122" s="30"/>
      <c r="BM122" s="30"/>
      <c r="BN122" s="30"/>
      <c r="BO122" s="30"/>
      <c r="BP122" s="30">
        <f t="shared" si="173"/>
        <v>0</v>
      </c>
      <c r="BQ122" s="30"/>
      <c r="BR122" s="32"/>
      <c r="BS122" s="32"/>
      <c r="BT122" s="30"/>
      <c r="BU122" s="30">
        <f t="shared" si="174"/>
        <v>0</v>
      </c>
    </row>
    <row r="123" spans="1:73" ht="15.75" customHeight="1" thickBot="1">
      <c r="A123" s="34"/>
      <c r="B123" s="210"/>
      <c r="C123" s="35"/>
      <c r="D123" s="35"/>
      <c r="E123" s="229"/>
      <c r="F123" s="35"/>
      <c r="G123" s="35"/>
      <c r="H123" s="230"/>
      <c r="I123" s="349"/>
      <c r="J123" s="219"/>
      <c r="K123" s="36"/>
      <c r="L123" s="343" t="str">
        <f t="shared" si="175"/>
        <v/>
      </c>
      <c r="M123" s="221" t="s">
        <v>48</v>
      </c>
      <c r="N123" s="221">
        <v>0.05</v>
      </c>
      <c r="O123" s="343" t="str">
        <f t="shared" si="176"/>
        <v>公斤</v>
      </c>
      <c r="P123" s="325"/>
      <c r="Q123" s="325"/>
      <c r="R123" s="343" t="str">
        <f t="shared" si="177"/>
        <v/>
      </c>
      <c r="S123" s="220"/>
      <c r="T123" s="220"/>
      <c r="U123" s="343" t="str">
        <f t="shared" si="178"/>
        <v/>
      </c>
      <c r="V123" s="36"/>
      <c r="W123" s="36"/>
      <c r="X123" s="343" t="str">
        <f t="shared" si="179"/>
        <v/>
      </c>
      <c r="Y123" s="348"/>
      <c r="Z123" s="38"/>
      <c r="AA123" s="17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35"/>
      <c r="AM123" s="35"/>
      <c r="AN123" s="229"/>
      <c r="AO123" s="35"/>
      <c r="AP123" s="35"/>
      <c r="AQ123" s="230"/>
      <c r="AR123" s="44"/>
      <c r="AS123" s="219"/>
      <c r="AT123" s="36"/>
      <c r="AU123" s="37"/>
      <c r="AV123" s="30">
        <f t="shared" si="169"/>
        <v>0</v>
      </c>
      <c r="AW123" s="37"/>
      <c r="AX123" s="221" t="s">
        <v>48</v>
      </c>
      <c r="AY123" s="221">
        <v>0.05</v>
      </c>
      <c r="AZ123" s="220">
        <v>160</v>
      </c>
      <c r="BA123" s="30">
        <f t="shared" si="170"/>
        <v>0.08</v>
      </c>
      <c r="BB123" s="37"/>
      <c r="BC123" s="36"/>
      <c r="BD123" s="36"/>
      <c r="BE123" s="220"/>
      <c r="BF123" s="30">
        <f t="shared" si="171"/>
        <v>0</v>
      </c>
      <c r="BG123" s="37"/>
      <c r="BH123" s="36"/>
      <c r="BI123" s="36"/>
      <c r="BJ123" s="37"/>
      <c r="BK123" s="30">
        <f t="shared" si="172"/>
        <v>0</v>
      </c>
      <c r="BL123" s="37"/>
      <c r="BM123" s="220"/>
      <c r="BN123" s="220"/>
      <c r="BO123" s="220"/>
      <c r="BP123" s="30">
        <f t="shared" si="173"/>
        <v>0</v>
      </c>
      <c r="BQ123" s="37"/>
      <c r="BR123" s="36"/>
      <c r="BS123" s="36"/>
      <c r="BT123" s="37"/>
      <c r="BU123" s="30">
        <f t="shared" si="174"/>
        <v>0</v>
      </c>
    </row>
    <row r="124" spans="1:73" ht="15.75" customHeight="1">
      <c r="A124" s="31" t="s">
        <v>233</v>
      </c>
      <c r="B124" s="222" t="s">
        <v>508</v>
      </c>
      <c r="C124" s="223">
        <v>4.2</v>
      </c>
      <c r="D124" s="224">
        <v>2.1</v>
      </c>
      <c r="E124" s="225">
        <v>2</v>
      </c>
      <c r="F124" s="213">
        <v>0</v>
      </c>
      <c r="G124" s="213">
        <v>0</v>
      </c>
      <c r="H124" s="226">
        <v>2.2000000000000002</v>
      </c>
      <c r="I124" s="349">
        <v>603.5</v>
      </c>
      <c r="J124" s="396" t="s">
        <v>115</v>
      </c>
      <c r="K124" s="397"/>
      <c r="L124" s="342"/>
      <c r="M124" s="417" t="s">
        <v>251</v>
      </c>
      <c r="N124" s="418"/>
      <c r="O124" s="342"/>
      <c r="P124" s="405" t="s">
        <v>488</v>
      </c>
      <c r="Q124" s="397"/>
      <c r="R124" s="342"/>
      <c r="S124" s="215" t="s">
        <v>38</v>
      </c>
      <c r="T124" s="215"/>
      <c r="U124" s="342"/>
      <c r="V124" s="411" t="s">
        <v>253</v>
      </c>
      <c r="W124" s="412"/>
      <c r="X124" s="342"/>
      <c r="Y124" s="346" t="s">
        <v>30</v>
      </c>
      <c r="Z124" s="16"/>
      <c r="AA124" s="17"/>
      <c r="AB124" s="18" t="str">
        <f>A124</f>
        <v>R3</v>
      </c>
      <c r="AC124" s="18" t="str">
        <f>J124</f>
        <v>西式特餐</v>
      </c>
      <c r="AD124" s="18" t="str">
        <f>M124</f>
        <v>西西里肉醬</v>
      </c>
      <c r="AE124" s="18" t="e">
        <f>#REF!</f>
        <v>#REF!</v>
      </c>
      <c r="AF124" s="18" t="e">
        <f>#REF!</f>
        <v>#REF!</v>
      </c>
      <c r="AG124" s="18" t="str">
        <f>S124</f>
        <v>時蔬</v>
      </c>
      <c r="AH124" s="18" t="str">
        <f>V124</f>
        <v>南瓜濃湯</v>
      </c>
      <c r="AI124" s="18" t="str">
        <f>Y124</f>
        <v>點心</v>
      </c>
      <c r="AJ124" s="18">
        <f>Z124</f>
        <v>0</v>
      </c>
      <c r="AK124" s="18"/>
      <c r="AL124" s="149"/>
      <c r="AM124" s="147"/>
      <c r="AN124" s="142"/>
      <c r="AO124" s="142"/>
      <c r="AP124" s="149"/>
      <c r="AQ124" s="147"/>
      <c r="AR124" s="142"/>
      <c r="AS124" s="18"/>
      <c r="AT124" s="19"/>
      <c r="AU124" s="19"/>
      <c r="AV124" s="19"/>
      <c r="AW124" s="19"/>
      <c r="AX124" s="19"/>
      <c r="AY124" s="19"/>
      <c r="AZ124" s="19"/>
    </row>
    <row r="125" spans="1:73" ht="15.75" customHeight="1">
      <c r="A125" s="31"/>
      <c r="B125" s="210"/>
      <c r="C125" s="26"/>
      <c r="D125" s="26"/>
      <c r="E125" s="212"/>
      <c r="F125" s="26"/>
      <c r="G125" s="26"/>
      <c r="H125" s="214"/>
      <c r="I125" s="349"/>
      <c r="J125" s="216" t="s">
        <v>254</v>
      </c>
      <c r="K125" s="32">
        <v>7</v>
      </c>
      <c r="L125" s="343" t="str">
        <f t="shared" ref="L125:L130" si="181">IF(K125,"公斤","")</f>
        <v>公斤</v>
      </c>
      <c r="M125" s="32" t="s">
        <v>43</v>
      </c>
      <c r="N125" s="32">
        <v>6</v>
      </c>
      <c r="O125" s="343" t="str">
        <f t="shared" ref="O125:O130" si="182">IF(N125,"公斤","")</f>
        <v>公斤</v>
      </c>
      <c r="P125" s="32" t="s">
        <v>118</v>
      </c>
      <c r="Q125" s="32">
        <v>6.5</v>
      </c>
      <c r="R125" s="343" t="str">
        <f t="shared" ref="R125:R130" si="183">IF(Q125,"公斤","")</f>
        <v>公斤</v>
      </c>
      <c r="S125" s="30" t="s">
        <v>38</v>
      </c>
      <c r="T125" s="30">
        <v>7</v>
      </c>
      <c r="U125" s="343" t="str">
        <f t="shared" ref="U125:U130" si="184">IF(T125,"公斤","")</f>
        <v>公斤</v>
      </c>
      <c r="V125" s="32" t="s">
        <v>121</v>
      </c>
      <c r="W125" s="32">
        <v>4</v>
      </c>
      <c r="X125" s="343" t="str">
        <f t="shared" ref="X125:X130" si="185">IF(W125,"公斤","")</f>
        <v>公斤</v>
      </c>
      <c r="Y125" s="347" t="s">
        <v>30</v>
      </c>
      <c r="Z125" s="21"/>
      <c r="AA125" s="17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42"/>
      <c r="AM125" s="142"/>
      <c r="AN125" s="142"/>
      <c r="AO125" s="142"/>
      <c r="AP125" s="142"/>
      <c r="AQ125" s="142"/>
      <c r="AR125" s="142"/>
      <c r="AS125" s="18"/>
      <c r="AT125" s="19"/>
      <c r="AU125" s="19"/>
      <c r="AV125" s="19"/>
      <c r="AW125" s="19"/>
      <c r="AX125" s="19"/>
      <c r="AY125" s="19"/>
      <c r="AZ125" s="19"/>
    </row>
    <row r="126" spans="1:73" ht="15.75" customHeight="1">
      <c r="A126" s="31"/>
      <c r="B126" s="210"/>
      <c r="C126" s="211"/>
      <c r="D126" s="26"/>
      <c r="E126" s="212"/>
      <c r="F126" s="26"/>
      <c r="G126" s="26"/>
      <c r="H126" s="217"/>
      <c r="I126" s="349"/>
      <c r="J126" s="216"/>
      <c r="K126" s="32"/>
      <c r="L126" s="343" t="str">
        <f t="shared" si="181"/>
        <v/>
      </c>
      <c r="M126" s="32" t="s">
        <v>45</v>
      </c>
      <c r="N126" s="32">
        <v>2</v>
      </c>
      <c r="O126" s="343" t="str">
        <f t="shared" si="182"/>
        <v>公斤</v>
      </c>
      <c r="P126" s="32" t="s">
        <v>51</v>
      </c>
      <c r="Q126" s="32">
        <v>1</v>
      </c>
      <c r="R126" s="343" t="str">
        <f t="shared" si="183"/>
        <v>公斤</v>
      </c>
      <c r="S126" s="32" t="s">
        <v>48</v>
      </c>
      <c r="T126" s="32">
        <v>0.05</v>
      </c>
      <c r="U126" s="343" t="str">
        <f t="shared" si="184"/>
        <v>公斤</v>
      </c>
      <c r="V126" s="32" t="s">
        <v>53</v>
      </c>
      <c r="W126" s="32">
        <v>2</v>
      </c>
      <c r="X126" s="343" t="str">
        <f t="shared" si="185"/>
        <v>公斤</v>
      </c>
      <c r="Y126" s="347"/>
      <c r="Z126" s="21"/>
      <c r="AA126" s="17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42"/>
      <c r="AM126" s="142"/>
      <c r="AN126" s="142"/>
      <c r="AO126" s="142"/>
      <c r="AP126" s="142"/>
      <c r="AQ126" s="142"/>
      <c r="AR126" s="142"/>
      <c r="AS126" s="18"/>
    </row>
    <row r="127" spans="1:73" ht="15.75" customHeight="1">
      <c r="A127" s="31"/>
      <c r="B127" s="210"/>
      <c r="C127" s="26"/>
      <c r="D127" s="26"/>
      <c r="E127" s="212"/>
      <c r="F127" s="26"/>
      <c r="G127" s="26"/>
      <c r="H127" s="214"/>
      <c r="I127" s="349"/>
      <c r="J127" s="216"/>
      <c r="K127" s="32"/>
      <c r="L127" s="343" t="str">
        <f t="shared" si="181"/>
        <v/>
      </c>
      <c r="M127" s="32" t="s">
        <v>50</v>
      </c>
      <c r="N127" s="32">
        <v>3</v>
      </c>
      <c r="O127" s="343" t="str">
        <f t="shared" si="182"/>
        <v>公斤</v>
      </c>
      <c r="P127" s="32" t="s">
        <v>122</v>
      </c>
      <c r="Q127" s="32">
        <v>1</v>
      </c>
      <c r="R127" s="343" t="str">
        <f t="shared" si="183"/>
        <v>公斤</v>
      </c>
      <c r="S127" s="30"/>
      <c r="T127" s="30"/>
      <c r="U127" s="343" t="str">
        <f t="shared" si="184"/>
        <v/>
      </c>
      <c r="V127" s="32" t="s">
        <v>60</v>
      </c>
      <c r="W127" s="32">
        <v>0.6</v>
      </c>
      <c r="X127" s="343" t="str">
        <f t="shared" si="185"/>
        <v>公斤</v>
      </c>
      <c r="Y127" s="347"/>
      <c r="Z127" s="21"/>
      <c r="AA127" s="17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42"/>
      <c r="AM127" s="142"/>
      <c r="AN127" s="142"/>
      <c r="AO127" s="142"/>
      <c r="AP127" s="143"/>
      <c r="AQ127" s="146"/>
      <c r="AR127" s="146"/>
      <c r="AS127" s="18"/>
    </row>
    <row r="128" spans="1:73" ht="15.75" customHeight="1" thickBot="1">
      <c r="A128" s="31"/>
      <c r="B128" s="210"/>
      <c r="C128" s="26"/>
      <c r="D128" s="26"/>
      <c r="E128" s="212"/>
      <c r="F128" s="26"/>
      <c r="G128" s="26"/>
      <c r="H128" s="214"/>
      <c r="I128" s="349"/>
      <c r="J128" s="216"/>
      <c r="K128" s="32"/>
      <c r="L128" s="343" t="str">
        <f t="shared" si="181"/>
        <v/>
      </c>
      <c r="M128" s="32" t="s">
        <v>255</v>
      </c>
      <c r="N128" s="32"/>
      <c r="O128" s="343" t="str">
        <f t="shared" si="182"/>
        <v/>
      </c>
      <c r="P128" s="36" t="s">
        <v>120</v>
      </c>
      <c r="Q128" s="36">
        <v>0.6</v>
      </c>
      <c r="R128" s="343" t="str">
        <f t="shared" si="183"/>
        <v>公斤</v>
      </c>
      <c r="S128" s="30"/>
      <c r="T128" s="30"/>
      <c r="U128" s="343" t="str">
        <f t="shared" si="184"/>
        <v/>
      </c>
      <c r="V128" s="231" t="s">
        <v>123</v>
      </c>
      <c r="W128" s="32"/>
      <c r="X128" s="343" t="str">
        <f t="shared" si="185"/>
        <v/>
      </c>
      <c r="Y128" s="347"/>
      <c r="Z128" s="21"/>
      <c r="AA128" s="17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42"/>
      <c r="AM128" s="142"/>
      <c r="AN128" s="142"/>
      <c r="AO128" s="142"/>
      <c r="AP128" s="143"/>
      <c r="AQ128" s="146"/>
      <c r="AR128" s="146"/>
      <c r="AS128" s="18"/>
    </row>
    <row r="129" spans="1:52" ht="15.75" customHeight="1">
      <c r="A129" s="31"/>
      <c r="B129" s="210"/>
      <c r="C129" s="26"/>
      <c r="D129" s="26"/>
      <c r="E129" s="212"/>
      <c r="F129" s="26"/>
      <c r="G129" s="26"/>
      <c r="H129" s="214"/>
      <c r="I129" s="349"/>
      <c r="J129" s="216"/>
      <c r="K129" s="32"/>
      <c r="L129" s="343" t="str">
        <f t="shared" si="181"/>
        <v/>
      </c>
      <c r="M129" s="32" t="s">
        <v>256</v>
      </c>
      <c r="N129" s="32"/>
      <c r="O129" s="343" t="str">
        <f t="shared" si="182"/>
        <v/>
      </c>
      <c r="P129" s="32" t="s">
        <v>48</v>
      </c>
      <c r="Q129" s="32">
        <v>0.05</v>
      </c>
      <c r="R129" s="343" t="str">
        <f t="shared" si="183"/>
        <v>公斤</v>
      </c>
      <c r="S129" s="30"/>
      <c r="T129" s="30"/>
      <c r="U129" s="343" t="str">
        <f t="shared" si="184"/>
        <v/>
      </c>
      <c r="V129" s="32"/>
      <c r="W129" s="32"/>
      <c r="X129" s="343" t="str">
        <f t="shared" si="185"/>
        <v/>
      </c>
      <c r="Y129" s="347"/>
      <c r="Z129" s="21"/>
      <c r="AA129" s="17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42"/>
      <c r="AM129" s="142"/>
      <c r="AN129" s="142"/>
      <c r="AO129" s="145"/>
      <c r="AP129" s="145"/>
      <c r="AQ129" s="145"/>
      <c r="AR129" s="145"/>
    </row>
    <row r="130" spans="1:52" ht="15.75" customHeight="1" thickBot="1">
      <c r="A130" s="31"/>
      <c r="B130" s="43"/>
      <c r="C130" s="35"/>
      <c r="D130" s="35"/>
      <c r="E130" s="229"/>
      <c r="F130" s="35"/>
      <c r="G130" s="35"/>
      <c r="H130" s="230"/>
      <c r="I130" s="349"/>
      <c r="J130" s="219"/>
      <c r="K130" s="36"/>
      <c r="L130" s="343" t="str">
        <f t="shared" si="181"/>
        <v/>
      </c>
      <c r="M130" s="36"/>
      <c r="N130" s="36"/>
      <c r="O130" s="343" t="str">
        <f t="shared" si="182"/>
        <v/>
      </c>
      <c r="P130" s="315" t="s">
        <v>489</v>
      </c>
      <c r="Q130" s="36">
        <v>0.2</v>
      </c>
      <c r="R130" s="343" t="str">
        <f t="shared" si="183"/>
        <v>公斤</v>
      </c>
      <c r="S130" s="220"/>
      <c r="T130" s="220"/>
      <c r="U130" s="343" t="str">
        <f t="shared" si="184"/>
        <v/>
      </c>
      <c r="V130" s="221"/>
      <c r="W130" s="221"/>
      <c r="X130" s="343" t="str">
        <f t="shared" si="185"/>
        <v/>
      </c>
      <c r="Y130" s="348"/>
      <c r="Z130" s="25"/>
      <c r="AA130" s="17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42"/>
      <c r="AM130" s="142"/>
      <c r="AN130" s="142"/>
      <c r="AO130" s="145"/>
      <c r="AP130" s="145"/>
      <c r="AQ130" s="145"/>
      <c r="AR130" s="145"/>
    </row>
    <row r="131" spans="1:52" ht="15.75" customHeight="1">
      <c r="A131" s="209" t="s">
        <v>234</v>
      </c>
      <c r="B131" s="210" t="s">
        <v>508</v>
      </c>
      <c r="C131" s="211">
        <v>6</v>
      </c>
      <c r="D131" s="26">
        <v>1.9</v>
      </c>
      <c r="E131" s="212">
        <v>1.6</v>
      </c>
      <c r="F131" s="213">
        <v>0</v>
      </c>
      <c r="G131" s="213">
        <v>0</v>
      </c>
      <c r="H131" s="214">
        <v>2.2000000000000002</v>
      </c>
      <c r="I131" s="349">
        <v>710.5</v>
      </c>
      <c r="J131" s="396" t="s">
        <v>57</v>
      </c>
      <c r="K131" s="397"/>
      <c r="L131" s="342"/>
      <c r="M131" s="396" t="s">
        <v>311</v>
      </c>
      <c r="N131" s="397"/>
      <c r="O131" s="342"/>
      <c r="P131" s="396" t="s">
        <v>137</v>
      </c>
      <c r="Q131" s="397"/>
      <c r="R131" s="342"/>
      <c r="S131" s="215" t="s">
        <v>38</v>
      </c>
      <c r="T131" s="215"/>
      <c r="U131" s="342"/>
      <c r="V131" s="396" t="s">
        <v>313</v>
      </c>
      <c r="W131" s="397"/>
      <c r="X131" s="342"/>
      <c r="Y131" s="346" t="s">
        <v>30</v>
      </c>
      <c r="Z131" s="29"/>
      <c r="AA131" s="17"/>
      <c r="AB131" s="18" t="str">
        <f>A131</f>
        <v>R4</v>
      </c>
      <c r="AC131" s="18" t="str">
        <f>J131</f>
        <v>糙米飯</v>
      </c>
      <c r="AD131" s="18" t="str">
        <f>M131</f>
        <v>筍干肉角</v>
      </c>
      <c r="AE131" s="18" t="str">
        <f>P131</f>
        <v>時蔬蛋香</v>
      </c>
      <c r="AF131" s="18" t="e">
        <f>#REF!</f>
        <v>#REF!</v>
      </c>
      <c r="AG131" s="18" t="str">
        <f>S131</f>
        <v>時蔬</v>
      </c>
      <c r="AH131" s="18" t="str">
        <f>V131</f>
        <v>地瓜圓甜湯</v>
      </c>
      <c r="AI131" s="18" t="str">
        <f>Y131</f>
        <v>點心</v>
      </c>
      <c r="AJ131" s="18">
        <f>Z131</f>
        <v>0</v>
      </c>
      <c r="AK131" s="18"/>
    </row>
    <row r="132" spans="1:52" ht="15.75" customHeight="1">
      <c r="A132" s="31"/>
      <c r="B132" s="210"/>
      <c r="C132" s="26"/>
      <c r="D132" s="26"/>
      <c r="E132" s="212"/>
      <c r="F132" s="26"/>
      <c r="G132" s="26"/>
      <c r="H132" s="214"/>
      <c r="I132" s="349"/>
      <c r="J132" s="216" t="s">
        <v>40</v>
      </c>
      <c r="K132" s="32">
        <v>7</v>
      </c>
      <c r="L132" s="343" t="str">
        <f t="shared" ref="L132:L137" si="186">IF(K132,"公斤","")</f>
        <v>公斤</v>
      </c>
      <c r="M132" s="32" t="s">
        <v>65</v>
      </c>
      <c r="N132" s="32">
        <v>6.5</v>
      </c>
      <c r="O132" s="343" t="str">
        <f t="shared" ref="O132:O137" si="187">IF(N132,"公斤","")</f>
        <v>公斤</v>
      </c>
      <c r="P132" s="32" t="s">
        <v>60</v>
      </c>
      <c r="Q132" s="32">
        <v>2</v>
      </c>
      <c r="R132" s="343" t="str">
        <f t="shared" ref="R132:R137" si="188">IF(Q132,"公斤","")</f>
        <v>公斤</v>
      </c>
      <c r="S132" s="30" t="s">
        <v>38</v>
      </c>
      <c r="T132" s="30">
        <v>7</v>
      </c>
      <c r="U132" s="343" t="str">
        <f t="shared" ref="U132:U137" si="189">IF(T132,"公斤","")</f>
        <v>公斤</v>
      </c>
      <c r="V132" s="32" t="s">
        <v>314</v>
      </c>
      <c r="W132" s="32">
        <v>3</v>
      </c>
      <c r="X132" s="343" t="str">
        <f t="shared" ref="X132:X137" si="190">IF(W132,"公斤","")</f>
        <v>公斤</v>
      </c>
      <c r="Y132" s="347" t="s">
        <v>30</v>
      </c>
      <c r="Z132" s="30"/>
      <c r="AA132" s="17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>
        <f>A243</f>
        <v>0</v>
      </c>
      <c r="AM132" s="18">
        <f>J243</f>
        <v>0</v>
      </c>
      <c r="AN132" s="18" t="str">
        <f>J244&amp;" "&amp;J245&amp;" "&amp;J246&amp;" "&amp;J247&amp;" "&amp;J248&amp;" "&amp;J249</f>
        <v xml:space="preserve">     </v>
      </c>
      <c r="AO132" s="18">
        <f>M243</f>
        <v>0</v>
      </c>
      <c r="AP132" s="18" t="str">
        <f>M244&amp;" "&amp;M245&amp;" "&amp;M246&amp;" "&amp;M247&amp;" "&amp;M248&amp;" "&amp;M249</f>
        <v xml:space="preserve">     </v>
      </c>
      <c r="AQ132" s="18">
        <f>P243</f>
        <v>0</v>
      </c>
      <c r="AR132" s="18" t="str">
        <f>P244&amp;" "&amp;P245&amp;" "&amp;P246&amp;" "&amp;P247&amp;" "&amp;P248&amp;" "&amp;P249</f>
        <v xml:space="preserve">     </v>
      </c>
      <c r="AS132" s="19" t="e">
        <f>#REF!</f>
        <v>#REF!</v>
      </c>
      <c r="AT132" s="19" t="e">
        <f>#REF!&amp;" "&amp;#REF!&amp;" "&amp;#REF!&amp;" "&amp;#REF!&amp;" "&amp;#REF!&amp;" "&amp;#REF!</f>
        <v>#REF!</v>
      </c>
      <c r="AU132" s="19">
        <f>S243</f>
        <v>0</v>
      </c>
      <c r="AV132" s="19" t="str">
        <f>S244&amp;" "&amp;S245&amp;" "&amp;S246&amp;" "&amp;S247&amp;" "&amp;S248&amp;" "&amp;S249</f>
        <v xml:space="preserve">     </v>
      </c>
      <c r="AW132" s="19">
        <f>V243</f>
        <v>0</v>
      </c>
      <c r="AX132" s="19" t="str">
        <f>V244&amp;" "&amp;V245&amp;" "&amp;V246&amp;" "&amp;V247&amp;" "&amp;V248&amp;" "&amp;V249</f>
        <v xml:space="preserve">     </v>
      </c>
      <c r="AY132" s="19">
        <f>Y243</f>
        <v>0</v>
      </c>
      <c r="AZ132" s="19">
        <f>Z243</f>
        <v>0</v>
      </c>
    </row>
    <row r="133" spans="1:52" ht="15.75" customHeight="1">
      <c r="A133" s="31"/>
      <c r="B133" s="210"/>
      <c r="C133" s="211"/>
      <c r="D133" s="26"/>
      <c r="E133" s="212"/>
      <c r="F133" s="26"/>
      <c r="G133" s="26"/>
      <c r="H133" s="217"/>
      <c r="I133" s="349"/>
      <c r="J133" s="216" t="s">
        <v>62</v>
      </c>
      <c r="K133" s="32">
        <v>3</v>
      </c>
      <c r="L133" s="343" t="str">
        <f t="shared" si="186"/>
        <v>公斤</v>
      </c>
      <c r="M133" s="32" t="s">
        <v>138</v>
      </c>
      <c r="N133" s="32">
        <v>3.5</v>
      </c>
      <c r="O133" s="343" t="str">
        <f t="shared" si="187"/>
        <v>公斤</v>
      </c>
      <c r="P133" s="32" t="s">
        <v>38</v>
      </c>
      <c r="Q133" s="32">
        <v>4.5</v>
      </c>
      <c r="R133" s="343" t="str">
        <f t="shared" si="188"/>
        <v>公斤</v>
      </c>
      <c r="S133" s="32" t="s">
        <v>48</v>
      </c>
      <c r="T133" s="32">
        <v>0.05</v>
      </c>
      <c r="U133" s="343" t="str">
        <f t="shared" si="189"/>
        <v>公斤</v>
      </c>
      <c r="V133" s="32" t="s">
        <v>80</v>
      </c>
      <c r="W133" s="32">
        <v>1</v>
      </c>
      <c r="X133" s="343" t="str">
        <f t="shared" si="190"/>
        <v>公斤</v>
      </c>
      <c r="Y133" s="347"/>
      <c r="Z133" s="30"/>
      <c r="AA133" s="17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>
        <f>A250</f>
        <v>0</v>
      </c>
      <c r="AM133" s="18">
        <f>J250</f>
        <v>0</v>
      </c>
      <c r="AN133" s="18" t="str">
        <f>J251&amp;" "&amp;J252&amp;" "&amp;J253&amp;" "&amp;J254&amp;" "&amp;J255&amp;" "&amp;J256</f>
        <v xml:space="preserve">     </v>
      </c>
      <c r="AO133" s="18">
        <f>M250</f>
        <v>0</v>
      </c>
      <c r="AP133" s="18" t="str">
        <f>M251&amp;" "&amp;M252&amp;" "&amp;M253&amp;" "&amp;M254&amp;" "&amp;M255&amp;" "&amp;M256</f>
        <v xml:space="preserve">     </v>
      </c>
      <c r="AQ133" s="18">
        <f>P250</f>
        <v>0</v>
      </c>
      <c r="AR133" s="18" t="str">
        <f>P251&amp;" "&amp;P252&amp;" "&amp;P253&amp;" "&amp;P254&amp;" "&amp;P255&amp;" "&amp;P256</f>
        <v xml:space="preserve">     </v>
      </c>
      <c r="AS133" s="19" t="e">
        <f>#REF!</f>
        <v>#REF!</v>
      </c>
      <c r="AT133" s="19" t="e">
        <f>#REF!&amp;" "&amp;#REF!&amp;" "&amp;#REF!&amp;" "&amp;#REF!&amp;" "&amp;#REF!&amp;" "&amp;#REF!</f>
        <v>#REF!</v>
      </c>
      <c r="AU133" s="19">
        <f>S250</f>
        <v>0</v>
      </c>
      <c r="AV133" s="19" t="str">
        <f>S251&amp;" "&amp;S252&amp;" "&amp;S253&amp;" "&amp;S254&amp;" "&amp;S255&amp;" "&amp;S256</f>
        <v xml:space="preserve">     </v>
      </c>
      <c r="AW133" s="19">
        <f>V250</f>
        <v>0</v>
      </c>
      <c r="AX133" s="19" t="str">
        <f>V251&amp;" "&amp;V252&amp;" "&amp;V253&amp;" "&amp;V254&amp;" "&amp;V255&amp;" "&amp;V256</f>
        <v xml:space="preserve">     </v>
      </c>
      <c r="AY133" s="19">
        <f>Y250</f>
        <v>0</v>
      </c>
      <c r="AZ133" s="19">
        <f>Z250</f>
        <v>0</v>
      </c>
    </row>
    <row r="134" spans="1:52" ht="15.75" customHeight="1">
      <c r="A134" s="31"/>
      <c r="B134" s="210"/>
      <c r="C134" s="26"/>
      <c r="D134" s="26"/>
      <c r="E134" s="212"/>
      <c r="F134" s="26"/>
      <c r="G134" s="26"/>
      <c r="H134" s="214"/>
      <c r="I134" s="349"/>
      <c r="J134" s="216"/>
      <c r="K134" s="32"/>
      <c r="L134" s="343" t="str">
        <f t="shared" si="186"/>
        <v/>
      </c>
      <c r="M134" s="32" t="s">
        <v>48</v>
      </c>
      <c r="N134" s="32">
        <v>0.05</v>
      </c>
      <c r="O134" s="343" t="str">
        <f t="shared" si="187"/>
        <v>公斤</v>
      </c>
      <c r="P134" s="32" t="s">
        <v>48</v>
      </c>
      <c r="Q134" s="32">
        <v>0.05</v>
      </c>
      <c r="R134" s="343" t="str">
        <f t="shared" si="188"/>
        <v>公斤</v>
      </c>
      <c r="S134" s="30"/>
      <c r="T134" s="30"/>
      <c r="U134" s="343" t="str">
        <f t="shared" si="189"/>
        <v/>
      </c>
      <c r="V134" s="32"/>
      <c r="W134" s="32"/>
      <c r="X134" s="343" t="str">
        <f t="shared" si="190"/>
        <v/>
      </c>
      <c r="Y134" s="347"/>
      <c r="Z134" s="30"/>
      <c r="AA134" s="17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9"/>
      <c r="AS134" s="19"/>
      <c r="AT134" s="19"/>
      <c r="AU134" s="19"/>
      <c r="AV134" s="19"/>
      <c r="AW134" s="19"/>
      <c r="AX134" s="19"/>
      <c r="AY134" s="19"/>
      <c r="AZ134" s="19"/>
    </row>
    <row r="135" spans="1:52" ht="15.75" customHeight="1">
      <c r="A135" s="31"/>
      <c r="B135" s="210"/>
      <c r="C135" s="26"/>
      <c r="D135" s="26"/>
      <c r="E135" s="212"/>
      <c r="F135" s="26"/>
      <c r="G135" s="26"/>
      <c r="H135" s="214"/>
      <c r="I135" s="349"/>
      <c r="J135" s="216"/>
      <c r="K135" s="32"/>
      <c r="L135" s="343" t="str">
        <f t="shared" si="186"/>
        <v/>
      </c>
      <c r="M135" s="243" t="s">
        <v>81</v>
      </c>
      <c r="N135" s="243">
        <v>1</v>
      </c>
      <c r="O135" s="343" t="str">
        <f t="shared" si="187"/>
        <v>公斤</v>
      </c>
      <c r="P135" s="32"/>
      <c r="Q135" s="32"/>
      <c r="R135" s="343" t="str">
        <f t="shared" si="188"/>
        <v/>
      </c>
      <c r="S135" s="30"/>
      <c r="T135" s="30"/>
      <c r="U135" s="343" t="str">
        <f t="shared" si="189"/>
        <v/>
      </c>
      <c r="V135" s="32"/>
      <c r="W135" s="32"/>
      <c r="X135" s="343" t="str">
        <f t="shared" si="190"/>
        <v/>
      </c>
      <c r="Y135" s="347"/>
      <c r="Z135" s="30"/>
      <c r="AA135" s="17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</row>
    <row r="136" spans="1:52" ht="15.75" customHeight="1">
      <c r="A136" s="31"/>
      <c r="B136" s="210"/>
      <c r="C136" s="26"/>
      <c r="D136" s="26"/>
      <c r="E136" s="212"/>
      <c r="F136" s="26"/>
      <c r="G136" s="26"/>
      <c r="H136" s="214"/>
      <c r="I136" s="349"/>
      <c r="J136" s="216"/>
      <c r="K136" s="32"/>
      <c r="L136" s="343" t="str">
        <f t="shared" si="186"/>
        <v/>
      </c>
      <c r="M136" s="32"/>
      <c r="N136" s="32"/>
      <c r="O136" s="343" t="str">
        <f t="shared" si="187"/>
        <v/>
      </c>
      <c r="P136" s="32"/>
      <c r="Q136" s="32"/>
      <c r="R136" s="343" t="str">
        <f t="shared" si="188"/>
        <v/>
      </c>
      <c r="S136" s="30"/>
      <c r="T136" s="30"/>
      <c r="U136" s="343" t="str">
        <f t="shared" si="189"/>
        <v/>
      </c>
      <c r="V136" s="32"/>
      <c r="W136" s="32"/>
      <c r="X136" s="343" t="str">
        <f t="shared" si="190"/>
        <v/>
      </c>
      <c r="Y136" s="347"/>
      <c r="Z136" s="30"/>
      <c r="AA136" s="17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</row>
    <row r="137" spans="1:52" ht="15.75" customHeight="1" thickBot="1">
      <c r="A137" s="34"/>
      <c r="B137" s="210"/>
      <c r="C137" s="26"/>
      <c r="D137" s="26"/>
      <c r="E137" s="212"/>
      <c r="F137" s="35"/>
      <c r="G137" s="35"/>
      <c r="H137" s="214"/>
      <c r="I137" s="349"/>
      <c r="J137" s="219"/>
      <c r="K137" s="36"/>
      <c r="L137" s="343" t="str">
        <f t="shared" si="186"/>
        <v/>
      </c>
      <c r="M137" s="36"/>
      <c r="N137" s="36"/>
      <c r="O137" s="343" t="str">
        <f t="shared" si="187"/>
        <v/>
      </c>
      <c r="P137" s="36"/>
      <c r="Q137" s="36"/>
      <c r="R137" s="343" t="str">
        <f t="shared" si="188"/>
        <v/>
      </c>
      <c r="S137" s="220"/>
      <c r="T137" s="220"/>
      <c r="U137" s="343" t="str">
        <f t="shared" si="189"/>
        <v/>
      </c>
      <c r="V137" s="36"/>
      <c r="W137" s="36"/>
      <c r="X137" s="343" t="str">
        <f t="shared" si="190"/>
        <v/>
      </c>
      <c r="Y137" s="348"/>
      <c r="Z137" s="30"/>
      <c r="AA137" s="17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</row>
    <row r="138" spans="1:52" ht="15.75" customHeight="1">
      <c r="A138" s="209" t="s">
        <v>235</v>
      </c>
      <c r="B138" s="222" t="s">
        <v>508</v>
      </c>
      <c r="C138" s="223">
        <v>5.2</v>
      </c>
      <c r="D138" s="224">
        <v>2.1</v>
      </c>
      <c r="E138" s="225">
        <v>1.6</v>
      </c>
      <c r="F138" s="213">
        <v>0</v>
      </c>
      <c r="G138" s="213">
        <v>0</v>
      </c>
      <c r="H138" s="226">
        <v>2.6</v>
      </c>
      <c r="I138" s="349">
        <v>693.5</v>
      </c>
      <c r="J138" s="396" t="s">
        <v>126</v>
      </c>
      <c r="K138" s="397"/>
      <c r="L138" s="344"/>
      <c r="M138" s="396" t="s">
        <v>290</v>
      </c>
      <c r="N138" s="397"/>
      <c r="O138" s="344"/>
      <c r="P138" s="403" t="s">
        <v>317</v>
      </c>
      <c r="Q138" s="404"/>
      <c r="R138" s="344"/>
      <c r="S138" s="215" t="s">
        <v>38</v>
      </c>
      <c r="T138" s="215"/>
      <c r="U138" s="344"/>
      <c r="V138" s="396" t="s">
        <v>318</v>
      </c>
      <c r="W138" s="397"/>
      <c r="X138" s="344"/>
      <c r="Y138" s="346" t="s">
        <v>30</v>
      </c>
      <c r="Z138" s="16" t="s">
        <v>85</v>
      </c>
      <c r="AA138" s="17"/>
      <c r="AB138" s="18" t="str">
        <f>A138</f>
        <v>R5</v>
      </c>
      <c r="AC138" s="18" t="str">
        <f>J138</f>
        <v>紫米飯</v>
      </c>
      <c r="AD138" s="18" t="str">
        <f>M138</f>
        <v>金黃魚排</v>
      </c>
      <c r="AE138" s="18" t="str">
        <f>P138</f>
        <v>肉絲甘藍</v>
      </c>
      <c r="AF138" s="18" t="e">
        <f>#REF!</f>
        <v>#REF!</v>
      </c>
      <c r="AG138" s="18" t="str">
        <f>S138</f>
        <v>時蔬</v>
      </c>
      <c r="AH138" s="18" t="str">
        <f>V138</f>
        <v>鮮菇海芽湯</v>
      </c>
      <c r="AI138" s="18" t="str">
        <f>Y138</f>
        <v>點心</v>
      </c>
      <c r="AJ138" s="18" t="str">
        <f>Z138</f>
        <v>有機豆奶</v>
      </c>
      <c r="AK138" s="18"/>
      <c r="AL138" s="396" t="s">
        <v>290</v>
      </c>
      <c r="AM138" s="397"/>
      <c r="AN138" s="215"/>
      <c r="AO138" s="18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</row>
    <row r="139" spans="1:52" ht="15.75" customHeight="1">
      <c r="A139" s="31"/>
      <c r="B139" s="210"/>
      <c r="C139" s="26"/>
      <c r="D139" s="26"/>
      <c r="E139" s="212"/>
      <c r="F139" s="26"/>
      <c r="G139" s="26"/>
      <c r="H139" s="214"/>
      <c r="I139" s="349"/>
      <c r="J139" s="216" t="s">
        <v>40</v>
      </c>
      <c r="K139" s="32">
        <v>10</v>
      </c>
      <c r="L139" s="343" t="str">
        <f t="shared" ref="L139:L151" si="191">IF(K139,"公斤","")</f>
        <v>公斤</v>
      </c>
      <c r="M139" s="32" t="s">
        <v>96</v>
      </c>
      <c r="N139" s="32">
        <v>6.5</v>
      </c>
      <c r="O139" s="343" t="str">
        <f t="shared" ref="O139:O151" si="192">IF(N139,"公斤","")</f>
        <v>公斤</v>
      </c>
      <c r="P139" s="237" t="s">
        <v>319</v>
      </c>
      <c r="Q139" s="32">
        <v>4.5</v>
      </c>
      <c r="R139" s="343" t="str">
        <f t="shared" ref="R139:R151" si="193">IF(Q139,"公斤","")</f>
        <v>公斤</v>
      </c>
      <c r="S139" s="30" t="s">
        <v>38</v>
      </c>
      <c r="T139" s="30">
        <v>7</v>
      </c>
      <c r="U139" s="343" t="str">
        <f t="shared" ref="U139:U151" si="194">IF(T139,"公斤","")</f>
        <v>公斤</v>
      </c>
      <c r="V139" s="227" t="s">
        <v>44</v>
      </c>
      <c r="W139" s="248">
        <v>0.3</v>
      </c>
      <c r="X139" s="343" t="str">
        <f t="shared" ref="X139:X151" si="195">IF(W139,"公斤","")</f>
        <v>公斤</v>
      </c>
      <c r="Y139" s="347" t="s">
        <v>30</v>
      </c>
      <c r="Z139" s="21" t="s">
        <v>85</v>
      </c>
      <c r="AA139" s="17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32" t="s">
        <v>96</v>
      </c>
      <c r="AM139" s="32">
        <v>6.5</v>
      </c>
      <c r="AN139" s="30">
        <v>250</v>
      </c>
      <c r="AO139" s="18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</row>
    <row r="140" spans="1:52" ht="15.75" customHeight="1">
      <c r="A140" s="31"/>
      <c r="B140" s="210"/>
      <c r="C140" s="211"/>
      <c r="D140" s="26"/>
      <c r="E140" s="212"/>
      <c r="F140" s="26"/>
      <c r="G140" s="26"/>
      <c r="H140" s="217"/>
      <c r="I140" s="349"/>
      <c r="J140" s="216" t="s">
        <v>129</v>
      </c>
      <c r="K140" s="32">
        <v>0.4</v>
      </c>
      <c r="L140" s="343" t="str">
        <f t="shared" si="191"/>
        <v>公斤</v>
      </c>
      <c r="M140" s="32" t="s">
        <v>264</v>
      </c>
      <c r="N140" s="32">
        <v>0.01</v>
      </c>
      <c r="O140" s="343" t="str">
        <f t="shared" si="192"/>
        <v>公斤</v>
      </c>
      <c r="P140" s="32" t="s">
        <v>320</v>
      </c>
      <c r="Q140" s="32">
        <v>2.6</v>
      </c>
      <c r="R140" s="343" t="str">
        <f t="shared" si="193"/>
        <v>公斤</v>
      </c>
      <c r="S140" s="32" t="s">
        <v>48</v>
      </c>
      <c r="T140" s="32">
        <v>0.05</v>
      </c>
      <c r="U140" s="343" t="str">
        <f t="shared" si="194"/>
        <v>公斤</v>
      </c>
      <c r="V140" s="32" t="s">
        <v>94</v>
      </c>
      <c r="W140" s="32">
        <v>1.5</v>
      </c>
      <c r="X140" s="343" t="str">
        <f t="shared" si="195"/>
        <v>公斤</v>
      </c>
      <c r="Y140" s="347"/>
      <c r="Z140" s="21"/>
      <c r="AA140" s="17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32" t="s">
        <v>264</v>
      </c>
      <c r="AM140" s="32">
        <v>0.01</v>
      </c>
      <c r="AN140" s="30"/>
      <c r="AO140" s="18"/>
    </row>
    <row r="141" spans="1:52" ht="15.75" customHeight="1">
      <c r="A141" s="31"/>
      <c r="B141" s="210"/>
      <c r="C141" s="26"/>
      <c r="D141" s="26"/>
      <c r="E141" s="212"/>
      <c r="F141" s="26"/>
      <c r="G141" s="26"/>
      <c r="H141" s="214"/>
      <c r="I141" s="349"/>
      <c r="J141" s="216"/>
      <c r="K141" s="32"/>
      <c r="L141" s="343" t="str">
        <f t="shared" si="191"/>
        <v/>
      </c>
      <c r="M141" s="32"/>
      <c r="N141" s="32"/>
      <c r="O141" s="343" t="str">
        <f t="shared" si="192"/>
        <v/>
      </c>
      <c r="P141" s="32" t="s">
        <v>48</v>
      </c>
      <c r="Q141" s="32">
        <v>0.05</v>
      </c>
      <c r="R141" s="343" t="str">
        <f t="shared" si="193"/>
        <v>公斤</v>
      </c>
      <c r="S141" s="30"/>
      <c r="T141" s="30"/>
      <c r="U141" s="343" t="str">
        <f t="shared" si="194"/>
        <v/>
      </c>
      <c r="V141" s="32" t="s">
        <v>52</v>
      </c>
      <c r="W141" s="32">
        <v>0.05</v>
      </c>
      <c r="X141" s="343" t="str">
        <f t="shared" si="195"/>
        <v>公斤</v>
      </c>
      <c r="Y141" s="347"/>
      <c r="Z141" s="21"/>
      <c r="AA141" s="17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32"/>
      <c r="AM141" s="32"/>
      <c r="AN141" s="30"/>
      <c r="AO141" s="18"/>
    </row>
    <row r="142" spans="1:52" ht="15.75" customHeight="1">
      <c r="A142" s="31"/>
      <c r="B142" s="210"/>
      <c r="C142" s="26"/>
      <c r="D142" s="26"/>
      <c r="E142" s="212"/>
      <c r="F142" s="26"/>
      <c r="G142" s="26"/>
      <c r="H142" s="214"/>
      <c r="I142" s="349"/>
      <c r="J142" s="216"/>
      <c r="K142" s="32"/>
      <c r="L142" s="343" t="str">
        <f t="shared" si="191"/>
        <v/>
      </c>
      <c r="M142" s="32"/>
      <c r="N142" s="32"/>
      <c r="O142" s="343" t="str">
        <f t="shared" si="192"/>
        <v/>
      </c>
      <c r="P142" s="32"/>
      <c r="Q142" s="32"/>
      <c r="R142" s="343" t="str">
        <f t="shared" si="193"/>
        <v/>
      </c>
      <c r="S142" s="30"/>
      <c r="T142" s="30"/>
      <c r="U142" s="343" t="str">
        <f t="shared" si="194"/>
        <v/>
      </c>
      <c r="V142" s="32" t="s">
        <v>54</v>
      </c>
      <c r="W142" s="32">
        <v>0.01</v>
      </c>
      <c r="X142" s="343" t="str">
        <f t="shared" si="195"/>
        <v>公斤</v>
      </c>
      <c r="Y142" s="347"/>
      <c r="Z142" s="21"/>
      <c r="AA142" s="17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32"/>
      <c r="AM142" s="32"/>
      <c r="AN142" s="30"/>
      <c r="AO142" s="18"/>
    </row>
    <row r="143" spans="1:52" ht="15.75" customHeight="1">
      <c r="A143" s="31"/>
      <c r="B143" s="210"/>
      <c r="C143" s="26"/>
      <c r="D143" s="26"/>
      <c r="E143" s="212"/>
      <c r="F143" s="26"/>
      <c r="G143" s="26"/>
      <c r="H143" s="214"/>
      <c r="I143" s="349"/>
      <c r="J143" s="216"/>
      <c r="K143" s="32"/>
      <c r="L143" s="343" t="str">
        <f t="shared" si="191"/>
        <v/>
      </c>
      <c r="M143" s="32"/>
      <c r="N143" s="32"/>
      <c r="O143" s="343" t="str">
        <f t="shared" si="192"/>
        <v/>
      </c>
      <c r="P143" s="32"/>
      <c r="Q143" s="32"/>
      <c r="R143" s="343" t="str">
        <f t="shared" si="193"/>
        <v/>
      </c>
      <c r="S143" s="30"/>
      <c r="T143" s="30"/>
      <c r="U143" s="343" t="str">
        <f t="shared" si="194"/>
        <v/>
      </c>
      <c r="V143" s="32"/>
      <c r="W143" s="32"/>
      <c r="X143" s="343" t="str">
        <f t="shared" si="195"/>
        <v/>
      </c>
      <c r="Y143" s="347"/>
      <c r="Z143" s="21"/>
      <c r="AA143" s="17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32"/>
      <c r="AM143" s="32"/>
      <c r="AN143" s="30"/>
      <c r="AO143" s="49"/>
    </row>
    <row r="144" spans="1:52" ht="15.75" customHeight="1" thickBot="1">
      <c r="A144" s="34"/>
      <c r="B144" s="43"/>
      <c r="C144" s="35"/>
      <c r="D144" s="35"/>
      <c r="E144" s="229"/>
      <c r="F144" s="35"/>
      <c r="G144" s="35"/>
      <c r="H144" s="230"/>
      <c r="I144" s="349"/>
      <c r="J144" s="219"/>
      <c r="K144" s="36"/>
      <c r="L144" s="345" t="str">
        <f t="shared" si="191"/>
        <v/>
      </c>
      <c r="M144" s="36"/>
      <c r="N144" s="36"/>
      <c r="O144" s="345" t="str">
        <f t="shared" si="192"/>
        <v/>
      </c>
      <c r="P144" s="36"/>
      <c r="Q144" s="36"/>
      <c r="R144" s="345" t="str">
        <f t="shared" si="193"/>
        <v/>
      </c>
      <c r="S144" s="220"/>
      <c r="T144" s="220"/>
      <c r="U144" s="345" t="str">
        <f t="shared" si="194"/>
        <v/>
      </c>
      <c r="V144" s="36"/>
      <c r="W144" s="36"/>
      <c r="X144" s="345" t="str">
        <f t="shared" si="195"/>
        <v/>
      </c>
      <c r="Y144" s="348"/>
      <c r="Z144" s="25"/>
      <c r="AA144" s="17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44" ht="15" customHeight="1">
      <c r="A145" s="209" t="s">
        <v>236</v>
      </c>
      <c r="B145" s="210" t="s">
        <v>508</v>
      </c>
      <c r="C145" s="211">
        <v>5</v>
      </c>
      <c r="D145" s="26">
        <v>2.5</v>
      </c>
      <c r="E145" s="212">
        <v>1.8</v>
      </c>
      <c r="F145" s="213">
        <v>0</v>
      </c>
      <c r="G145" s="213">
        <v>0</v>
      </c>
      <c r="H145" s="214">
        <v>2.5</v>
      </c>
      <c r="I145" s="349">
        <v>695</v>
      </c>
      <c r="J145" s="208" t="s">
        <v>37</v>
      </c>
      <c r="K145" s="51"/>
      <c r="L145" s="344"/>
      <c r="M145" s="208" t="s">
        <v>321</v>
      </c>
      <c r="N145" s="51"/>
      <c r="O145" s="344"/>
      <c r="P145" s="208" t="s">
        <v>322</v>
      </c>
      <c r="Q145" s="51"/>
      <c r="R145" s="344"/>
      <c r="S145" s="215" t="s">
        <v>38</v>
      </c>
      <c r="T145" s="215"/>
      <c r="U145" s="344"/>
      <c r="V145" s="208" t="s">
        <v>324</v>
      </c>
      <c r="W145" s="249"/>
      <c r="X145" s="344"/>
      <c r="Y145" s="346" t="s">
        <v>30</v>
      </c>
      <c r="Z145" s="16"/>
      <c r="AA145" s="17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49"/>
      <c r="AM145" s="147"/>
      <c r="AN145" s="142"/>
      <c r="AO145" s="145"/>
      <c r="AP145" s="149"/>
      <c r="AQ145" s="147"/>
      <c r="AR145" s="142"/>
    </row>
    <row r="146" spans="1:44" ht="15.75" customHeight="1">
      <c r="A146" s="31"/>
      <c r="B146" s="210"/>
      <c r="C146" s="26"/>
      <c r="D146" s="26"/>
      <c r="E146" s="212"/>
      <c r="F146" s="26"/>
      <c r="G146" s="26"/>
      <c r="H146" s="214"/>
      <c r="I146" s="349"/>
      <c r="J146" s="216" t="s">
        <v>40</v>
      </c>
      <c r="K146" s="32">
        <v>10</v>
      </c>
      <c r="L146" s="343" t="str">
        <f t="shared" si="191"/>
        <v>公斤</v>
      </c>
      <c r="M146" s="32" t="s">
        <v>65</v>
      </c>
      <c r="N146" s="32">
        <v>6</v>
      </c>
      <c r="O146" s="343" t="str">
        <f t="shared" si="192"/>
        <v>公斤</v>
      </c>
      <c r="P146" s="32" t="s">
        <v>60</v>
      </c>
      <c r="Q146" s="32">
        <v>4</v>
      </c>
      <c r="R146" s="343" t="str">
        <f t="shared" si="193"/>
        <v>公斤</v>
      </c>
      <c r="S146" s="30" t="s">
        <v>38</v>
      </c>
      <c r="T146" s="30">
        <v>7</v>
      </c>
      <c r="U146" s="343" t="str">
        <f t="shared" si="194"/>
        <v>公斤</v>
      </c>
      <c r="V146" s="32" t="s">
        <v>102</v>
      </c>
      <c r="W146" s="32">
        <v>3.5</v>
      </c>
      <c r="X146" s="343" t="str">
        <f t="shared" si="195"/>
        <v>公斤</v>
      </c>
      <c r="Y146" s="347" t="s">
        <v>30</v>
      </c>
      <c r="Z146" s="21"/>
      <c r="AA146" s="17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42"/>
      <c r="AM146" s="142"/>
      <c r="AN146" s="142"/>
      <c r="AO146" s="145"/>
      <c r="AP146" s="146"/>
      <c r="AQ146" s="142"/>
      <c r="AR146" s="142"/>
    </row>
    <row r="147" spans="1:44" ht="15.75" customHeight="1">
      <c r="A147" s="31"/>
      <c r="B147" s="210"/>
      <c r="C147" s="211"/>
      <c r="D147" s="26"/>
      <c r="E147" s="212"/>
      <c r="F147" s="26"/>
      <c r="G147" s="26"/>
      <c r="H147" s="217"/>
      <c r="I147" s="349"/>
      <c r="J147" s="216"/>
      <c r="K147" s="32"/>
      <c r="L147" s="343" t="str">
        <f t="shared" si="191"/>
        <v/>
      </c>
      <c r="M147" s="32" t="s">
        <v>50</v>
      </c>
      <c r="N147" s="32">
        <v>3</v>
      </c>
      <c r="O147" s="343" t="str">
        <f t="shared" si="192"/>
        <v>公斤</v>
      </c>
      <c r="P147" s="32" t="s">
        <v>67</v>
      </c>
      <c r="Q147" s="32">
        <v>3</v>
      </c>
      <c r="R147" s="343" t="str">
        <f t="shared" si="193"/>
        <v>公斤</v>
      </c>
      <c r="S147" s="32" t="s">
        <v>48</v>
      </c>
      <c r="T147" s="32">
        <v>0.05</v>
      </c>
      <c r="U147" s="343" t="str">
        <f t="shared" si="194"/>
        <v>公斤</v>
      </c>
      <c r="V147" s="239" t="s">
        <v>66</v>
      </c>
      <c r="W147" s="239">
        <v>1</v>
      </c>
      <c r="X147" s="343" t="str">
        <f t="shared" si="195"/>
        <v>公斤</v>
      </c>
      <c r="Y147" s="347"/>
      <c r="Z147" s="21"/>
      <c r="AA147" s="17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42"/>
      <c r="AM147" s="142"/>
      <c r="AN147" s="142"/>
      <c r="AO147" s="145"/>
      <c r="AP147" s="142"/>
      <c r="AQ147" s="142"/>
      <c r="AR147" s="142"/>
    </row>
    <row r="148" spans="1:44" ht="15.75" customHeight="1">
      <c r="A148" s="31"/>
      <c r="B148" s="210"/>
      <c r="C148" s="26"/>
      <c r="D148" s="26"/>
      <c r="E148" s="212"/>
      <c r="F148" s="26"/>
      <c r="G148" s="26"/>
      <c r="H148" s="214"/>
      <c r="I148" s="349"/>
      <c r="J148" s="216"/>
      <c r="K148" s="32"/>
      <c r="L148" s="343" t="str">
        <f t="shared" si="191"/>
        <v/>
      </c>
      <c r="M148" s="32" t="s">
        <v>51</v>
      </c>
      <c r="N148" s="32">
        <v>0.5</v>
      </c>
      <c r="O148" s="343" t="str">
        <f t="shared" si="192"/>
        <v>公斤</v>
      </c>
      <c r="P148" s="32" t="s">
        <v>51</v>
      </c>
      <c r="Q148" s="32">
        <v>0.5</v>
      </c>
      <c r="R148" s="343" t="str">
        <f t="shared" si="193"/>
        <v>公斤</v>
      </c>
      <c r="S148" s="30"/>
      <c r="T148" s="30"/>
      <c r="U148" s="343" t="str">
        <f t="shared" si="194"/>
        <v/>
      </c>
      <c r="V148" s="32" t="s">
        <v>52</v>
      </c>
      <c r="W148" s="32">
        <v>0.05</v>
      </c>
      <c r="X148" s="343" t="str">
        <f t="shared" si="195"/>
        <v>公斤</v>
      </c>
      <c r="Y148" s="347"/>
      <c r="Z148" s="21"/>
      <c r="AA148" s="17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42"/>
      <c r="AM148" s="142"/>
      <c r="AN148" s="142"/>
      <c r="AO148" s="145"/>
      <c r="AP148" s="145"/>
      <c r="AQ148" s="145"/>
      <c r="AR148" s="145"/>
    </row>
    <row r="149" spans="1:44" ht="15.75" customHeight="1">
      <c r="A149" s="31"/>
      <c r="B149" s="210"/>
      <c r="C149" s="26"/>
      <c r="D149" s="26"/>
      <c r="E149" s="212"/>
      <c r="F149" s="26"/>
      <c r="G149" s="26"/>
      <c r="H149" s="214"/>
      <c r="I149" s="349"/>
      <c r="J149" s="216"/>
      <c r="K149" s="32"/>
      <c r="L149" s="343" t="str">
        <f t="shared" si="191"/>
        <v/>
      </c>
      <c r="M149" s="32" t="s">
        <v>326</v>
      </c>
      <c r="N149" s="32">
        <v>0.5</v>
      </c>
      <c r="O149" s="343" t="str">
        <f t="shared" si="192"/>
        <v>公斤</v>
      </c>
      <c r="P149" s="32" t="s">
        <v>48</v>
      </c>
      <c r="Q149" s="32">
        <v>0.05</v>
      </c>
      <c r="R149" s="343" t="str">
        <f t="shared" si="193"/>
        <v>公斤</v>
      </c>
      <c r="S149" s="30"/>
      <c r="T149" s="30"/>
      <c r="U149" s="343" t="str">
        <f t="shared" si="194"/>
        <v/>
      </c>
      <c r="V149" s="32"/>
      <c r="W149" s="32"/>
      <c r="X149" s="343" t="str">
        <f t="shared" si="195"/>
        <v/>
      </c>
      <c r="Y149" s="347"/>
      <c r="Z149" s="21"/>
      <c r="AA149" s="17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42"/>
      <c r="AM149" s="142"/>
      <c r="AN149" s="142"/>
      <c r="AO149" s="145"/>
      <c r="AP149" s="145"/>
      <c r="AQ149" s="145"/>
      <c r="AR149" s="145"/>
    </row>
    <row r="150" spans="1:44" ht="15.75" customHeight="1">
      <c r="A150" s="31"/>
      <c r="B150" s="210"/>
      <c r="C150" s="26"/>
      <c r="D150" s="26"/>
      <c r="E150" s="212"/>
      <c r="F150" s="26"/>
      <c r="G150" s="26"/>
      <c r="H150" s="214"/>
      <c r="I150" s="349"/>
      <c r="J150" s="216"/>
      <c r="K150" s="32"/>
      <c r="L150" s="343" t="str">
        <f t="shared" si="191"/>
        <v/>
      </c>
      <c r="M150" s="32" t="s">
        <v>48</v>
      </c>
      <c r="N150" s="32">
        <v>0.05</v>
      </c>
      <c r="O150" s="343" t="str">
        <f t="shared" si="192"/>
        <v>公斤</v>
      </c>
      <c r="P150" s="32"/>
      <c r="Q150" s="32"/>
      <c r="R150" s="343" t="str">
        <f t="shared" si="193"/>
        <v/>
      </c>
      <c r="S150" s="30"/>
      <c r="T150" s="30"/>
      <c r="U150" s="343" t="str">
        <f t="shared" si="194"/>
        <v/>
      </c>
      <c r="V150" s="32"/>
      <c r="W150" s="32"/>
      <c r="X150" s="343" t="str">
        <f t="shared" si="195"/>
        <v/>
      </c>
      <c r="Y150" s="347"/>
      <c r="Z150" s="21"/>
      <c r="AA150" s="17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42"/>
      <c r="AM150" s="142"/>
      <c r="AN150" s="142"/>
      <c r="AO150" s="145"/>
      <c r="AP150" s="145"/>
      <c r="AQ150" s="145"/>
      <c r="AR150" s="145"/>
    </row>
    <row r="151" spans="1:44" ht="15.75" customHeight="1" thickBot="1">
      <c r="A151" s="34"/>
      <c r="B151" s="210"/>
      <c r="C151" s="26"/>
      <c r="D151" s="26"/>
      <c r="E151" s="212"/>
      <c r="F151" s="35"/>
      <c r="G151" s="35"/>
      <c r="H151" s="214"/>
      <c r="I151" s="349"/>
      <c r="J151" s="219"/>
      <c r="K151" s="36"/>
      <c r="L151" s="345" t="str">
        <f t="shared" si="191"/>
        <v/>
      </c>
      <c r="M151" s="36"/>
      <c r="N151" s="36"/>
      <c r="O151" s="345" t="str">
        <f t="shared" si="192"/>
        <v/>
      </c>
      <c r="P151" s="36"/>
      <c r="Q151" s="36"/>
      <c r="R151" s="345" t="str">
        <f t="shared" si="193"/>
        <v/>
      </c>
      <c r="S151" s="220"/>
      <c r="T151" s="220"/>
      <c r="U151" s="345" t="str">
        <f t="shared" si="194"/>
        <v/>
      </c>
      <c r="V151" s="36"/>
      <c r="W151" s="36"/>
      <c r="X151" s="345" t="str">
        <f t="shared" si="195"/>
        <v/>
      </c>
      <c r="Y151" s="348"/>
      <c r="Z151" s="25"/>
      <c r="AA151" s="17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42"/>
      <c r="AM151" s="142"/>
      <c r="AN151" s="142"/>
      <c r="AO151" s="145"/>
      <c r="AP151" s="145"/>
      <c r="AQ151" s="145"/>
      <c r="AR151" s="145"/>
    </row>
    <row r="152" spans="1:44" ht="18" customHeight="1">
      <c r="A152" s="209" t="s">
        <v>237</v>
      </c>
      <c r="B152" s="222" t="s">
        <v>508</v>
      </c>
      <c r="C152" s="223">
        <v>5</v>
      </c>
      <c r="D152" s="224">
        <v>1.9</v>
      </c>
      <c r="E152" s="225">
        <v>1.7</v>
      </c>
      <c r="F152" s="213">
        <v>0</v>
      </c>
      <c r="G152" s="213">
        <v>0</v>
      </c>
      <c r="H152" s="226">
        <v>2.2000000000000002</v>
      </c>
      <c r="I152" s="349">
        <v>643</v>
      </c>
      <c r="J152" s="234" t="s">
        <v>57</v>
      </c>
      <c r="K152" s="250"/>
      <c r="L152" s="8"/>
      <c r="M152" s="208" t="s">
        <v>327</v>
      </c>
      <c r="N152" s="51"/>
      <c r="O152" s="8"/>
      <c r="P152" s="236" t="s">
        <v>492</v>
      </c>
      <c r="Q152" s="51"/>
      <c r="R152" s="8"/>
      <c r="S152" s="28" t="s">
        <v>38</v>
      </c>
      <c r="T152" s="28"/>
      <c r="U152" s="8"/>
      <c r="V152" s="247" t="s">
        <v>328</v>
      </c>
      <c r="W152" s="249"/>
      <c r="X152" s="8"/>
      <c r="Y152" s="346" t="s">
        <v>30</v>
      </c>
      <c r="Z152" s="14"/>
      <c r="AA152" s="52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52"/>
      <c r="AM152" s="145"/>
      <c r="AN152" s="146"/>
      <c r="AO152" s="145"/>
      <c r="AP152" s="145"/>
      <c r="AQ152" s="145"/>
      <c r="AR152" s="145"/>
    </row>
    <row r="153" spans="1:44" ht="15.75" customHeight="1">
      <c r="A153" s="31"/>
      <c r="B153" s="210"/>
      <c r="C153" s="26"/>
      <c r="D153" s="26"/>
      <c r="E153" s="212"/>
      <c r="F153" s="26"/>
      <c r="G153" s="26"/>
      <c r="H153" s="214"/>
      <c r="I153" s="349"/>
      <c r="J153" s="216" t="s">
        <v>40</v>
      </c>
      <c r="K153" s="32">
        <v>7</v>
      </c>
      <c r="L153" s="8"/>
      <c r="M153" s="32" t="s">
        <v>107</v>
      </c>
      <c r="N153" s="32">
        <v>3</v>
      </c>
      <c r="O153" s="8"/>
      <c r="P153" s="251" t="s">
        <v>118</v>
      </c>
      <c r="Q153" s="231">
        <v>6.5</v>
      </c>
      <c r="R153" s="8"/>
      <c r="S153" s="30" t="s">
        <v>38</v>
      </c>
      <c r="T153" s="30">
        <v>7</v>
      </c>
      <c r="U153" s="8"/>
      <c r="V153" s="239" t="s">
        <v>329</v>
      </c>
      <c r="W153" s="239">
        <v>0.05</v>
      </c>
      <c r="X153" s="8"/>
      <c r="Y153" s="347" t="s">
        <v>30</v>
      </c>
      <c r="Z153" s="20"/>
      <c r="AA153" s="21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</row>
    <row r="154" spans="1:44" ht="15.75" customHeight="1">
      <c r="A154" s="31"/>
      <c r="B154" s="210"/>
      <c r="C154" s="211"/>
      <c r="D154" s="26"/>
      <c r="E154" s="212"/>
      <c r="F154" s="26"/>
      <c r="G154" s="26"/>
      <c r="H154" s="217"/>
      <c r="I154" s="349"/>
      <c r="J154" s="216" t="s">
        <v>62</v>
      </c>
      <c r="K154" s="32">
        <v>3</v>
      </c>
      <c r="L154" s="8"/>
      <c r="M154" s="32" t="s">
        <v>31</v>
      </c>
      <c r="N154" s="32">
        <v>6.5</v>
      </c>
      <c r="O154" s="8"/>
      <c r="P154" s="334" t="s">
        <v>493</v>
      </c>
      <c r="Q154" s="231">
        <v>0.3</v>
      </c>
      <c r="R154" s="8"/>
      <c r="S154" s="32" t="s">
        <v>48</v>
      </c>
      <c r="T154" s="32">
        <v>0.05</v>
      </c>
      <c r="U154" s="8"/>
      <c r="V154" s="239" t="s">
        <v>330</v>
      </c>
      <c r="W154" s="239">
        <v>2</v>
      </c>
      <c r="X154" s="8"/>
      <c r="Y154" s="347"/>
      <c r="Z154" s="20"/>
      <c r="AA154" s="21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</row>
    <row r="155" spans="1:44" ht="15.75" customHeight="1">
      <c r="A155" s="31"/>
      <c r="B155" s="210"/>
      <c r="C155" s="26"/>
      <c r="D155" s="26"/>
      <c r="E155" s="212"/>
      <c r="F155" s="26"/>
      <c r="G155" s="26"/>
      <c r="H155" s="214"/>
      <c r="I155" s="349"/>
      <c r="J155" s="216"/>
      <c r="K155" s="32"/>
      <c r="L155" s="8"/>
      <c r="M155" s="32" t="s">
        <v>139</v>
      </c>
      <c r="N155" s="32">
        <v>0.5</v>
      </c>
      <c r="O155" s="8"/>
      <c r="P155" s="251" t="s">
        <v>51</v>
      </c>
      <c r="Q155" s="231">
        <v>0.5</v>
      </c>
      <c r="R155" s="8"/>
      <c r="S155" s="30"/>
      <c r="T155" s="30"/>
      <c r="U155" s="8"/>
      <c r="V155" s="239" t="s">
        <v>203</v>
      </c>
      <c r="W155" s="239">
        <v>0.01</v>
      </c>
      <c r="X155" s="8"/>
      <c r="Y155" s="347"/>
      <c r="Z155" s="20"/>
      <c r="AA155" s="21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49"/>
      <c r="AM155" s="49"/>
      <c r="AN155" s="49"/>
    </row>
    <row r="156" spans="1:44" ht="15.75" customHeight="1">
      <c r="A156" s="31"/>
      <c r="B156" s="210"/>
      <c r="C156" s="26"/>
      <c r="D156" s="26"/>
      <c r="E156" s="212"/>
      <c r="F156" s="26"/>
      <c r="G156" s="26"/>
      <c r="H156" s="214"/>
      <c r="I156" s="349"/>
      <c r="J156" s="216"/>
      <c r="K156" s="32"/>
      <c r="L156" s="8"/>
      <c r="M156" s="239" t="s">
        <v>34</v>
      </c>
      <c r="N156" s="231">
        <v>0.05</v>
      </c>
      <c r="O156" s="8"/>
      <c r="P156" s="251" t="s">
        <v>48</v>
      </c>
      <c r="Q156" s="231">
        <v>0.05</v>
      </c>
      <c r="R156" s="8"/>
      <c r="S156" s="30"/>
      <c r="T156" s="30"/>
      <c r="U156" s="8"/>
      <c r="V156" s="239" t="s">
        <v>52</v>
      </c>
      <c r="W156" s="239">
        <v>0.05</v>
      </c>
      <c r="X156" s="8"/>
      <c r="Y156" s="347"/>
      <c r="Z156" s="20"/>
      <c r="AA156" s="21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1:44" ht="15.75" customHeight="1">
      <c r="A157" s="31"/>
      <c r="B157" s="210"/>
      <c r="C157" s="26"/>
      <c r="D157" s="26"/>
      <c r="E157" s="212"/>
      <c r="F157" s="26"/>
      <c r="G157" s="26"/>
      <c r="H157" s="214"/>
      <c r="I157" s="349"/>
      <c r="J157" s="216"/>
      <c r="K157" s="32"/>
      <c r="L157" s="8"/>
      <c r="M157" s="32"/>
      <c r="N157" s="32"/>
      <c r="O157" s="8"/>
      <c r="P157" s="218"/>
      <c r="Q157" s="32"/>
      <c r="R157" s="8"/>
      <c r="S157" s="30"/>
      <c r="T157" s="30"/>
      <c r="U157" s="8"/>
      <c r="V157" s="32" t="s">
        <v>91</v>
      </c>
      <c r="W157" s="32">
        <v>1</v>
      </c>
      <c r="X157" s="8"/>
      <c r="Y157" s="347"/>
      <c r="Z157" s="20"/>
      <c r="AA157" s="21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1:44" ht="15.75" customHeight="1" thickBot="1">
      <c r="A158" s="34"/>
      <c r="B158" s="43"/>
      <c r="C158" s="35"/>
      <c r="D158" s="35"/>
      <c r="E158" s="229"/>
      <c r="F158" s="35"/>
      <c r="G158" s="35"/>
      <c r="H158" s="230"/>
      <c r="I158" s="349"/>
      <c r="J158" s="232"/>
      <c r="K158" s="221"/>
      <c r="L158" s="8"/>
      <c r="M158" s="36"/>
      <c r="N158" s="36"/>
      <c r="O158" s="8"/>
      <c r="P158" s="36"/>
      <c r="Q158" s="36"/>
      <c r="R158" s="8"/>
      <c r="S158" s="37"/>
      <c r="T158" s="37"/>
      <c r="U158" s="8"/>
      <c r="V158" s="36" t="s">
        <v>331</v>
      </c>
      <c r="W158" s="36">
        <v>1</v>
      </c>
      <c r="X158" s="8"/>
      <c r="Y158" s="348"/>
      <c r="Z158" s="53"/>
      <c r="AA158" s="25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1:44" ht="15.75" customHeight="1">
      <c r="A159" s="48"/>
      <c r="B159" s="66"/>
      <c r="C159" s="153"/>
      <c r="D159" s="153"/>
      <c r="E159" s="181"/>
      <c r="F159" s="153"/>
      <c r="G159" s="153"/>
      <c r="H159" s="183"/>
      <c r="I159" s="153"/>
      <c r="J159" s="48"/>
      <c r="K159" s="48"/>
      <c r="L159" s="8"/>
      <c r="M159" s="48"/>
      <c r="N159" s="48"/>
      <c r="O159" s="8"/>
      <c r="P159" s="48"/>
      <c r="Q159" s="48"/>
      <c r="R159" s="8"/>
      <c r="S159" s="48"/>
      <c r="T159" s="48"/>
      <c r="U159" s="8"/>
      <c r="V159" s="48"/>
      <c r="W159" s="48"/>
      <c r="X159" s="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</row>
    <row r="160" spans="1:44" ht="15.75" customHeight="1">
      <c r="A160" s="48"/>
      <c r="B160" s="66"/>
      <c r="C160" s="153"/>
      <c r="D160" s="153"/>
      <c r="E160" s="181"/>
      <c r="F160" s="153"/>
      <c r="G160" s="153"/>
      <c r="H160" s="183"/>
      <c r="I160" s="153"/>
      <c r="J160" s="48"/>
      <c r="K160" s="48"/>
      <c r="L160" s="8"/>
      <c r="M160" s="48"/>
      <c r="N160" s="48"/>
      <c r="O160" s="8"/>
      <c r="P160" s="48"/>
      <c r="Q160" s="48"/>
      <c r="R160" s="8"/>
      <c r="S160" s="48"/>
      <c r="T160" s="48"/>
      <c r="U160" s="8"/>
      <c r="V160" s="48"/>
      <c r="W160" s="48"/>
      <c r="X160" s="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</row>
    <row r="161" spans="1:43" ht="15.75" customHeight="1">
      <c r="A161" s="48"/>
      <c r="B161" s="66"/>
      <c r="C161" s="153"/>
      <c r="D161" s="153"/>
      <c r="E161" s="181"/>
      <c r="F161" s="153"/>
      <c r="G161" s="153"/>
      <c r="H161" s="183"/>
      <c r="I161" s="153"/>
      <c r="J161" s="48"/>
      <c r="K161" s="48"/>
      <c r="L161" s="8"/>
      <c r="M161" s="48"/>
      <c r="N161" s="48"/>
      <c r="O161" s="8"/>
      <c r="P161" s="48"/>
      <c r="Q161" s="48"/>
      <c r="R161" s="8"/>
      <c r="S161" s="48"/>
      <c r="T161" s="48"/>
      <c r="U161" s="8"/>
      <c r="V161" s="48"/>
      <c r="W161" s="48"/>
      <c r="X161" s="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</row>
    <row r="162" spans="1:43" ht="15.75" customHeight="1">
      <c r="A162" s="48"/>
      <c r="B162" s="66"/>
      <c r="C162" s="153"/>
      <c r="D162" s="153"/>
      <c r="E162" s="181"/>
      <c r="F162" s="153"/>
      <c r="G162" s="153"/>
      <c r="H162" s="183"/>
      <c r="I162" s="153"/>
      <c r="J162" s="48"/>
      <c r="K162" s="48"/>
      <c r="L162" s="8"/>
      <c r="M162" s="48"/>
      <c r="N162" s="48"/>
      <c r="O162" s="8"/>
      <c r="P162" s="48"/>
      <c r="Q162" s="48"/>
      <c r="R162" s="8"/>
      <c r="S162" s="48"/>
      <c r="T162" s="48"/>
      <c r="U162" s="8"/>
      <c r="V162" s="48"/>
      <c r="W162" s="48"/>
      <c r="X162" s="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</row>
    <row r="163" spans="1:43" ht="15.75" customHeight="1">
      <c r="A163" s="48"/>
      <c r="B163" s="66"/>
      <c r="C163" s="153"/>
      <c r="D163" s="153"/>
      <c r="E163" s="181"/>
      <c r="F163" s="153"/>
      <c r="G163" s="153"/>
      <c r="H163" s="183"/>
      <c r="I163" s="153"/>
      <c r="J163" s="48"/>
      <c r="K163" s="48"/>
      <c r="L163" s="8"/>
      <c r="M163" s="48"/>
      <c r="N163" s="48"/>
      <c r="O163" s="8"/>
      <c r="P163" s="48"/>
      <c r="Q163" s="48"/>
      <c r="R163" s="8"/>
      <c r="S163" s="48"/>
      <c r="T163" s="48"/>
      <c r="U163" s="8"/>
      <c r="V163" s="48"/>
      <c r="W163" s="48"/>
      <c r="X163" s="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</row>
    <row r="164" spans="1:43" ht="15.75" customHeight="1">
      <c r="A164" s="48"/>
      <c r="B164" s="66"/>
      <c r="C164" s="153"/>
      <c r="D164" s="153"/>
      <c r="E164" s="181"/>
      <c r="F164" s="153"/>
      <c r="G164" s="153"/>
      <c r="H164" s="183"/>
      <c r="I164" s="153"/>
      <c r="J164" s="48"/>
      <c r="K164" s="48"/>
      <c r="L164" s="8"/>
      <c r="M164" s="48"/>
      <c r="N164" s="48"/>
      <c r="O164" s="8"/>
      <c r="P164" s="48"/>
      <c r="Q164" s="48"/>
      <c r="R164" s="8"/>
      <c r="S164" s="48"/>
      <c r="T164" s="48"/>
      <c r="U164" s="8"/>
      <c r="V164" s="48"/>
      <c r="W164" s="48"/>
      <c r="X164" s="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</row>
    <row r="165" spans="1:43" ht="15.75" customHeight="1">
      <c r="A165" s="48"/>
      <c r="B165" s="66"/>
      <c r="C165" s="153"/>
      <c r="D165" s="153"/>
      <c r="E165" s="181"/>
      <c r="F165" s="153"/>
      <c r="G165" s="153"/>
      <c r="H165" s="183"/>
      <c r="I165" s="153"/>
      <c r="J165" s="48"/>
      <c r="K165" s="48"/>
      <c r="L165" s="8"/>
      <c r="M165" s="48"/>
      <c r="N165" s="48"/>
      <c r="O165" s="8"/>
      <c r="P165" s="48"/>
      <c r="Q165" s="48"/>
      <c r="R165" s="8"/>
      <c r="S165" s="48"/>
      <c r="T165" s="48"/>
      <c r="U165" s="8"/>
      <c r="V165" s="48"/>
      <c r="W165" s="48"/>
      <c r="X165" s="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</row>
    <row r="166" spans="1:43" ht="15.75" customHeight="1">
      <c r="A166" s="48"/>
      <c r="B166" s="66"/>
      <c r="C166" s="153"/>
      <c r="D166" s="153"/>
      <c r="E166" s="181"/>
      <c r="F166" s="153"/>
      <c r="G166" s="153"/>
      <c r="H166" s="183"/>
      <c r="I166" s="153"/>
      <c r="J166" s="48"/>
      <c r="K166" s="48"/>
      <c r="L166" s="8"/>
      <c r="M166" s="48"/>
      <c r="N166" s="48"/>
      <c r="O166" s="8"/>
      <c r="P166" s="48"/>
      <c r="Q166" s="48"/>
      <c r="R166" s="8"/>
      <c r="S166" s="48"/>
      <c r="T166" s="48"/>
      <c r="U166" s="8"/>
      <c r="V166" s="48"/>
      <c r="W166" s="48"/>
      <c r="X166" s="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</row>
    <row r="167" spans="1:43" ht="15.75" customHeight="1">
      <c r="A167" s="48"/>
      <c r="B167" s="66"/>
      <c r="C167" s="153"/>
      <c r="D167" s="153"/>
      <c r="E167" s="181"/>
      <c r="F167" s="153"/>
      <c r="G167" s="153"/>
      <c r="H167" s="183"/>
      <c r="I167" s="153"/>
      <c r="J167" s="48"/>
      <c r="K167" s="48"/>
      <c r="L167" s="8"/>
      <c r="M167" s="48"/>
      <c r="N167" s="48"/>
      <c r="O167" s="8"/>
      <c r="P167" s="48"/>
      <c r="Q167" s="48"/>
      <c r="R167" s="8"/>
      <c r="S167" s="48"/>
      <c r="T167" s="48"/>
      <c r="U167" s="8"/>
      <c r="V167" s="48"/>
      <c r="W167" s="48"/>
      <c r="X167" s="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</row>
    <row r="168" spans="1:43" ht="15.75" customHeight="1">
      <c r="A168" s="48"/>
      <c r="B168" s="66"/>
      <c r="C168" s="153"/>
      <c r="D168" s="153"/>
      <c r="E168" s="181"/>
      <c r="F168" s="153"/>
      <c r="G168" s="153"/>
      <c r="H168" s="183"/>
      <c r="I168" s="153"/>
      <c r="J168" s="48"/>
      <c r="K168" s="48"/>
      <c r="L168" s="8"/>
      <c r="M168" s="48"/>
      <c r="N168" s="48"/>
      <c r="O168" s="8"/>
      <c r="P168" s="48"/>
      <c r="Q168" s="48"/>
      <c r="R168" s="8"/>
      <c r="S168" s="48"/>
      <c r="T168" s="48"/>
      <c r="U168" s="8"/>
      <c r="V168" s="48"/>
      <c r="W168" s="48"/>
      <c r="X168" s="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</row>
    <row r="169" spans="1:43" ht="15.75" customHeight="1">
      <c r="A169" s="48"/>
      <c r="B169" s="66"/>
      <c r="C169" s="153"/>
      <c r="D169" s="153"/>
      <c r="E169" s="181"/>
      <c r="F169" s="153"/>
      <c r="G169" s="153"/>
      <c r="H169" s="183"/>
      <c r="I169" s="153"/>
      <c r="J169" s="48"/>
      <c r="K169" s="48"/>
      <c r="L169" s="8"/>
      <c r="M169" s="48"/>
      <c r="N169" s="48"/>
      <c r="O169" s="8"/>
      <c r="P169" s="48"/>
      <c r="Q169" s="48"/>
      <c r="R169" s="8"/>
      <c r="S169" s="48"/>
      <c r="T169" s="48"/>
      <c r="U169" s="8"/>
      <c r="V169" s="48"/>
      <c r="W169" s="48"/>
      <c r="X169" s="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</row>
    <row r="170" spans="1:43" ht="15.75" customHeight="1">
      <c r="A170" s="48"/>
      <c r="B170" s="66"/>
      <c r="C170" s="153"/>
      <c r="D170" s="153"/>
      <c r="E170" s="181"/>
      <c r="F170" s="153"/>
      <c r="G170" s="153"/>
      <c r="H170" s="183"/>
      <c r="I170" s="153"/>
      <c r="J170" s="48"/>
      <c r="K170" s="48"/>
      <c r="L170" s="8"/>
      <c r="M170" s="48"/>
      <c r="N170" s="48"/>
      <c r="O170" s="8"/>
      <c r="P170" s="48"/>
      <c r="Q170" s="48"/>
      <c r="R170" s="8"/>
      <c r="S170" s="48"/>
      <c r="T170" s="48"/>
      <c r="U170" s="8"/>
      <c r="V170" s="48"/>
      <c r="W170" s="48"/>
      <c r="X170" s="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</row>
    <row r="171" spans="1:43" ht="15.75" customHeight="1">
      <c r="A171" s="48"/>
      <c r="B171" s="66"/>
      <c r="C171" s="153"/>
      <c r="D171" s="153"/>
      <c r="E171" s="181"/>
      <c r="F171" s="153"/>
      <c r="G171" s="153"/>
      <c r="H171" s="183"/>
      <c r="I171" s="153"/>
      <c r="J171" s="48"/>
      <c r="K171" s="48"/>
      <c r="L171" s="8"/>
      <c r="M171" s="48"/>
      <c r="N171" s="48"/>
      <c r="O171" s="8"/>
      <c r="P171" s="48"/>
      <c r="Q171" s="48"/>
      <c r="R171" s="8"/>
      <c r="S171" s="48"/>
      <c r="T171" s="48"/>
      <c r="U171" s="8"/>
      <c r="V171" s="48"/>
      <c r="W171" s="48"/>
      <c r="X171" s="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</row>
    <row r="172" spans="1:43" ht="15.75" customHeight="1">
      <c r="A172" s="48"/>
      <c r="B172" s="66"/>
      <c r="C172" s="153"/>
      <c r="D172" s="153"/>
      <c r="E172" s="181"/>
      <c r="F172" s="153"/>
      <c r="G172" s="153"/>
      <c r="H172" s="183"/>
      <c r="I172" s="153"/>
      <c r="J172" s="48"/>
      <c r="K172" s="48"/>
      <c r="L172" s="8"/>
      <c r="M172" s="48"/>
      <c r="N172" s="48"/>
      <c r="O172" s="8"/>
      <c r="P172" s="48"/>
      <c r="Q172" s="48"/>
      <c r="R172" s="8"/>
      <c r="S172" s="48"/>
      <c r="T172" s="48"/>
      <c r="U172" s="8"/>
      <c r="V172" s="48"/>
      <c r="W172" s="48"/>
      <c r="X172" s="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</row>
    <row r="173" spans="1:43" ht="15.75" customHeight="1">
      <c r="A173" s="48"/>
      <c r="B173" s="66"/>
      <c r="C173" s="153"/>
      <c r="D173" s="153"/>
      <c r="E173" s="181"/>
      <c r="F173" s="153"/>
      <c r="G173" s="153"/>
      <c r="H173" s="183"/>
      <c r="I173" s="153"/>
      <c r="J173" s="48"/>
      <c r="K173" s="48"/>
      <c r="L173" s="8"/>
      <c r="M173" s="48"/>
      <c r="N173" s="48"/>
      <c r="O173" s="8"/>
      <c r="P173" s="48"/>
      <c r="Q173" s="48"/>
      <c r="R173" s="8"/>
      <c r="S173" s="48"/>
      <c r="T173" s="48"/>
      <c r="U173" s="8"/>
      <c r="V173" s="48"/>
      <c r="W173" s="48"/>
      <c r="X173" s="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</row>
    <row r="174" spans="1:43" ht="15.75" customHeight="1">
      <c r="A174" s="48"/>
      <c r="B174" s="66"/>
      <c r="C174" s="153"/>
      <c r="D174" s="153"/>
      <c r="E174" s="181"/>
      <c r="F174" s="153"/>
      <c r="G174" s="153"/>
      <c r="H174" s="183"/>
      <c r="I174" s="153"/>
      <c r="J174" s="48"/>
      <c r="K174" s="48"/>
      <c r="L174" s="8"/>
      <c r="M174" s="48"/>
      <c r="N174" s="48"/>
      <c r="O174" s="8"/>
      <c r="P174" s="48"/>
      <c r="Q174" s="48"/>
      <c r="R174" s="8"/>
      <c r="S174" s="48"/>
      <c r="T174" s="48"/>
      <c r="U174" s="8"/>
      <c r="V174" s="48"/>
      <c r="W174" s="48"/>
      <c r="X174" s="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</row>
    <row r="175" spans="1:43" ht="15.75" customHeight="1">
      <c r="A175" s="48"/>
      <c r="B175" s="66"/>
      <c r="C175" s="153"/>
      <c r="D175" s="153"/>
      <c r="E175" s="181"/>
      <c r="F175" s="153"/>
      <c r="G175" s="153"/>
      <c r="H175" s="183"/>
      <c r="I175" s="153"/>
      <c r="J175" s="48"/>
      <c r="K175" s="48"/>
      <c r="L175" s="8"/>
      <c r="M175" s="48"/>
      <c r="N175" s="48"/>
      <c r="O175" s="8"/>
      <c r="P175" s="48"/>
      <c r="Q175" s="48"/>
      <c r="R175" s="8"/>
      <c r="S175" s="48"/>
      <c r="T175" s="48"/>
      <c r="U175" s="8"/>
      <c r="V175" s="48"/>
      <c r="W175" s="48"/>
      <c r="X175" s="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</row>
    <row r="176" spans="1:43" ht="15.75" customHeight="1">
      <c r="A176" s="48"/>
      <c r="B176" s="66"/>
      <c r="C176" s="153"/>
      <c r="D176" s="153"/>
      <c r="E176" s="181"/>
      <c r="F176" s="153"/>
      <c r="G176" s="153"/>
      <c r="H176" s="183"/>
      <c r="I176" s="153"/>
      <c r="J176" s="48"/>
      <c r="K176" s="48"/>
      <c r="L176" s="8"/>
      <c r="M176" s="48"/>
      <c r="N176" s="48"/>
      <c r="O176" s="8"/>
      <c r="P176" s="48"/>
      <c r="Q176" s="48"/>
      <c r="R176" s="8"/>
      <c r="S176" s="48"/>
      <c r="T176" s="48"/>
      <c r="U176" s="8"/>
      <c r="V176" s="48"/>
      <c r="W176" s="48"/>
      <c r="X176" s="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</row>
    <row r="177" spans="1:43" ht="15.75" customHeight="1">
      <c r="A177" s="48"/>
      <c r="B177" s="66"/>
      <c r="C177" s="153"/>
      <c r="D177" s="153"/>
      <c r="E177" s="181"/>
      <c r="F177" s="153"/>
      <c r="G177" s="153"/>
      <c r="H177" s="183"/>
      <c r="I177" s="153"/>
      <c r="J177" s="48"/>
      <c r="K177" s="48"/>
      <c r="L177" s="8"/>
      <c r="M177" s="48"/>
      <c r="N177" s="48"/>
      <c r="O177" s="8"/>
      <c r="P177" s="48"/>
      <c r="Q177" s="48"/>
      <c r="R177" s="8"/>
      <c r="S177" s="48"/>
      <c r="T177" s="48"/>
      <c r="U177" s="8"/>
      <c r="V177" s="48"/>
      <c r="W177" s="48"/>
      <c r="X177" s="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</row>
    <row r="178" spans="1:43" ht="15.75" customHeight="1">
      <c r="A178" s="48"/>
      <c r="B178" s="66"/>
      <c r="C178" s="153"/>
      <c r="D178" s="153"/>
      <c r="E178" s="181"/>
      <c r="F178" s="153"/>
      <c r="G178" s="153"/>
      <c r="H178" s="183"/>
      <c r="I178" s="153"/>
      <c r="J178" s="48"/>
      <c r="K178" s="48"/>
      <c r="L178" s="8"/>
      <c r="M178" s="48"/>
      <c r="N178" s="48"/>
      <c r="O178" s="8"/>
      <c r="P178" s="48"/>
      <c r="Q178" s="48"/>
      <c r="R178" s="8"/>
      <c r="S178" s="48"/>
      <c r="T178" s="48"/>
      <c r="U178" s="8"/>
      <c r="V178" s="48"/>
      <c r="W178" s="48"/>
      <c r="X178" s="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</row>
    <row r="179" spans="1:43" ht="15.75" customHeight="1">
      <c r="A179" s="48"/>
      <c r="B179" s="66"/>
      <c r="C179" s="153"/>
      <c r="D179" s="153"/>
      <c r="E179" s="181"/>
      <c r="F179" s="153"/>
      <c r="G179" s="153"/>
      <c r="H179" s="183"/>
      <c r="I179" s="153"/>
      <c r="J179" s="48"/>
      <c r="K179" s="48"/>
      <c r="L179" s="8"/>
      <c r="M179" s="48"/>
      <c r="N179" s="48"/>
      <c r="O179" s="8"/>
      <c r="P179" s="48"/>
      <c r="Q179" s="48"/>
      <c r="R179" s="8"/>
      <c r="S179" s="48"/>
      <c r="T179" s="48"/>
      <c r="U179" s="8"/>
      <c r="V179" s="48"/>
      <c r="W179" s="48"/>
      <c r="X179" s="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</row>
    <row r="180" spans="1:43" ht="15.75" customHeight="1">
      <c r="A180" s="48"/>
      <c r="B180" s="66"/>
      <c r="C180" s="153"/>
      <c r="D180" s="153"/>
      <c r="E180" s="181"/>
      <c r="F180" s="153"/>
      <c r="G180" s="153"/>
      <c r="H180" s="183"/>
      <c r="I180" s="153"/>
      <c r="J180" s="48"/>
      <c r="K180" s="48"/>
      <c r="L180" s="8"/>
      <c r="M180" s="48"/>
      <c r="N180" s="48"/>
      <c r="O180" s="8"/>
      <c r="P180" s="48"/>
      <c r="Q180" s="48"/>
      <c r="R180" s="8"/>
      <c r="S180" s="48"/>
      <c r="T180" s="48"/>
      <c r="U180" s="8"/>
      <c r="V180" s="48"/>
      <c r="W180" s="48"/>
      <c r="X180" s="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</row>
    <row r="181" spans="1:43" ht="15.75" customHeight="1">
      <c r="A181" s="48"/>
      <c r="B181" s="66"/>
      <c r="C181" s="153"/>
      <c r="D181" s="153"/>
      <c r="E181" s="181"/>
      <c r="F181" s="153"/>
      <c r="G181" s="153"/>
      <c r="H181" s="183"/>
      <c r="I181" s="153"/>
      <c r="J181" s="48"/>
      <c r="K181" s="48"/>
      <c r="L181" s="8"/>
      <c r="M181" s="48"/>
      <c r="N181" s="48"/>
      <c r="O181" s="8"/>
      <c r="P181" s="48"/>
      <c r="Q181" s="48"/>
      <c r="R181" s="8"/>
      <c r="S181" s="48"/>
      <c r="T181" s="48"/>
      <c r="U181" s="8"/>
      <c r="V181" s="48"/>
      <c r="W181" s="48"/>
      <c r="X181" s="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</row>
    <row r="182" spans="1:43" ht="15.75" customHeight="1">
      <c r="A182" s="48"/>
      <c r="B182" s="66"/>
      <c r="C182" s="153"/>
      <c r="D182" s="153"/>
      <c r="E182" s="181"/>
      <c r="F182" s="153"/>
      <c r="G182" s="153"/>
      <c r="H182" s="183"/>
      <c r="I182" s="153"/>
      <c r="J182" s="48"/>
      <c r="K182" s="48"/>
      <c r="L182" s="8"/>
      <c r="M182" s="48"/>
      <c r="N182" s="48"/>
      <c r="O182" s="8"/>
      <c r="P182" s="48"/>
      <c r="Q182" s="48"/>
      <c r="R182" s="8"/>
      <c r="S182" s="48"/>
      <c r="T182" s="48"/>
      <c r="U182" s="8"/>
      <c r="V182" s="48"/>
      <c r="W182" s="48"/>
      <c r="X182" s="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</row>
    <row r="183" spans="1:43" ht="15.75" customHeight="1">
      <c r="A183" s="48"/>
      <c r="B183" s="66"/>
      <c r="C183" s="153"/>
      <c r="D183" s="153"/>
      <c r="E183" s="181"/>
      <c r="F183" s="153"/>
      <c r="G183" s="153"/>
      <c r="H183" s="183"/>
      <c r="I183" s="153"/>
      <c r="J183" s="48"/>
      <c r="K183" s="48"/>
      <c r="L183" s="8"/>
      <c r="M183" s="48"/>
      <c r="N183" s="48"/>
      <c r="O183" s="8"/>
      <c r="P183" s="48"/>
      <c r="Q183" s="48"/>
      <c r="R183" s="8"/>
      <c r="S183" s="48"/>
      <c r="T183" s="48"/>
      <c r="U183" s="8"/>
      <c r="V183" s="48"/>
      <c r="W183" s="48"/>
      <c r="X183" s="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</row>
    <row r="184" spans="1:43" ht="15.75" customHeight="1">
      <c r="A184" s="48"/>
      <c r="B184" s="66"/>
      <c r="C184" s="153"/>
      <c r="D184" s="153"/>
      <c r="E184" s="181"/>
      <c r="F184" s="153"/>
      <c r="G184" s="153"/>
      <c r="H184" s="183"/>
      <c r="I184" s="153"/>
      <c r="J184" s="48"/>
      <c r="K184" s="48"/>
      <c r="L184" s="8"/>
      <c r="M184" s="48"/>
      <c r="N184" s="48"/>
      <c r="O184" s="8"/>
      <c r="P184" s="48"/>
      <c r="Q184" s="48"/>
      <c r="R184" s="8"/>
      <c r="S184" s="48"/>
      <c r="T184" s="48"/>
      <c r="U184" s="8"/>
      <c r="V184" s="48"/>
      <c r="W184" s="48"/>
      <c r="X184" s="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</row>
    <row r="185" spans="1:43" ht="15.75" customHeight="1">
      <c r="A185" s="48"/>
      <c r="B185" s="66"/>
      <c r="C185" s="153"/>
      <c r="D185" s="153"/>
      <c r="E185" s="181"/>
      <c r="F185" s="153"/>
      <c r="G185" s="153"/>
      <c r="H185" s="183"/>
      <c r="I185" s="153"/>
      <c r="J185" s="48"/>
      <c r="K185" s="48"/>
      <c r="L185" s="8"/>
      <c r="M185" s="48"/>
      <c r="N185" s="48"/>
      <c r="O185" s="8"/>
      <c r="P185" s="48"/>
      <c r="Q185" s="48"/>
      <c r="R185" s="8"/>
      <c r="S185" s="48"/>
      <c r="T185" s="48"/>
      <c r="U185" s="8"/>
      <c r="V185" s="48"/>
      <c r="W185" s="48"/>
      <c r="X185" s="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</row>
    <row r="186" spans="1:43" ht="15.75" customHeight="1">
      <c r="A186" s="48"/>
      <c r="B186" s="66"/>
      <c r="C186" s="153"/>
      <c r="D186" s="153"/>
      <c r="E186" s="181"/>
      <c r="F186" s="153"/>
      <c r="G186" s="153"/>
      <c r="H186" s="183"/>
      <c r="I186" s="153"/>
      <c r="J186" s="48"/>
      <c r="K186" s="48"/>
      <c r="L186" s="8"/>
      <c r="M186" s="48"/>
      <c r="N186" s="48"/>
      <c r="O186" s="8"/>
      <c r="P186" s="48"/>
      <c r="Q186" s="48"/>
      <c r="R186" s="8"/>
      <c r="S186" s="48"/>
      <c r="T186" s="48"/>
      <c r="U186" s="8"/>
      <c r="V186" s="48"/>
      <c r="W186" s="48"/>
      <c r="X186" s="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</row>
    <row r="187" spans="1:43" ht="15.75" customHeight="1">
      <c r="A187" s="48"/>
      <c r="B187" s="66"/>
      <c r="C187" s="153"/>
      <c r="D187" s="153"/>
      <c r="E187" s="181"/>
      <c r="F187" s="153"/>
      <c r="G187" s="153"/>
      <c r="H187" s="183"/>
      <c r="I187" s="153"/>
      <c r="J187" s="48"/>
      <c r="K187" s="48"/>
      <c r="L187" s="8"/>
      <c r="M187" s="48"/>
      <c r="N187" s="48"/>
      <c r="O187" s="8"/>
      <c r="P187" s="48"/>
      <c r="Q187" s="48"/>
      <c r="R187" s="8"/>
      <c r="S187" s="48"/>
      <c r="T187" s="48"/>
      <c r="U187" s="8"/>
      <c r="V187" s="48"/>
      <c r="W187" s="48"/>
      <c r="X187" s="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</row>
    <row r="188" spans="1:43" ht="15.75" customHeight="1">
      <c r="A188" s="48"/>
      <c r="B188" s="66"/>
      <c r="C188" s="153"/>
      <c r="D188" s="153"/>
      <c r="E188" s="181"/>
      <c r="F188" s="153"/>
      <c r="G188" s="153"/>
      <c r="H188" s="183"/>
      <c r="I188" s="153"/>
      <c r="J188" s="48"/>
      <c r="K188" s="48"/>
      <c r="L188" s="8"/>
      <c r="M188" s="48"/>
      <c r="N188" s="48"/>
      <c r="O188" s="8"/>
      <c r="P188" s="48"/>
      <c r="Q188" s="48"/>
      <c r="R188" s="8"/>
      <c r="S188" s="48"/>
      <c r="T188" s="48"/>
      <c r="U188" s="8"/>
      <c r="V188" s="48"/>
      <c r="W188" s="48"/>
      <c r="X188" s="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</row>
    <row r="189" spans="1:43" ht="15.75" customHeight="1">
      <c r="A189" s="48"/>
      <c r="B189" s="66"/>
      <c r="C189" s="153"/>
      <c r="D189" s="153"/>
      <c r="E189" s="181"/>
      <c r="F189" s="153"/>
      <c r="G189" s="153"/>
      <c r="H189" s="183"/>
      <c r="I189" s="153"/>
      <c r="J189" s="48"/>
      <c r="K189" s="48"/>
      <c r="L189" s="8"/>
      <c r="M189" s="48"/>
      <c r="N189" s="48"/>
      <c r="O189" s="8"/>
      <c r="P189" s="48"/>
      <c r="Q189" s="48"/>
      <c r="R189" s="8"/>
      <c r="S189" s="48"/>
      <c r="T189" s="48"/>
      <c r="U189" s="8"/>
      <c r="V189" s="48"/>
      <c r="W189" s="48"/>
      <c r="X189" s="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</row>
    <row r="190" spans="1:43" ht="15.75" customHeight="1">
      <c r="A190" s="48"/>
      <c r="B190" s="66"/>
      <c r="C190" s="153"/>
      <c r="D190" s="153"/>
      <c r="E190" s="181"/>
      <c r="F190" s="153"/>
      <c r="G190" s="153"/>
      <c r="H190" s="183"/>
      <c r="I190" s="153"/>
      <c r="J190" s="48"/>
      <c r="K190" s="48"/>
      <c r="L190" s="8"/>
      <c r="M190" s="48"/>
      <c r="N190" s="48"/>
      <c r="O190" s="8"/>
      <c r="P190" s="48"/>
      <c r="Q190" s="48"/>
      <c r="R190" s="8"/>
      <c r="S190" s="48"/>
      <c r="T190" s="48"/>
      <c r="U190" s="8"/>
      <c r="V190" s="48"/>
      <c r="W190" s="48"/>
      <c r="X190" s="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</row>
    <row r="191" spans="1:43" ht="15.75" customHeight="1">
      <c r="A191" s="48"/>
      <c r="B191" s="66"/>
      <c r="C191" s="153"/>
      <c r="D191" s="153"/>
      <c r="E191" s="181"/>
      <c r="F191" s="153"/>
      <c r="G191" s="153"/>
      <c r="H191" s="183"/>
      <c r="I191" s="153"/>
      <c r="J191" s="48"/>
      <c r="K191" s="48"/>
      <c r="L191" s="8"/>
      <c r="M191" s="48"/>
      <c r="N191" s="48"/>
      <c r="O191" s="8"/>
      <c r="P191" s="48"/>
      <c r="Q191" s="48"/>
      <c r="R191" s="8"/>
      <c r="S191" s="48"/>
      <c r="T191" s="48"/>
      <c r="U191" s="8"/>
      <c r="V191" s="48"/>
      <c r="W191" s="48"/>
      <c r="X191" s="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</row>
    <row r="192" spans="1:43" ht="15.75" customHeight="1">
      <c r="A192" s="48"/>
      <c r="B192" s="66"/>
      <c r="C192" s="153"/>
      <c r="D192" s="153"/>
      <c r="E192" s="181"/>
      <c r="F192" s="153"/>
      <c r="G192" s="153"/>
      <c r="H192" s="183"/>
      <c r="I192" s="153"/>
      <c r="J192" s="48"/>
      <c r="K192" s="48"/>
      <c r="L192" s="8"/>
      <c r="M192" s="48"/>
      <c r="N192" s="48"/>
      <c r="O192" s="8"/>
      <c r="P192" s="48"/>
      <c r="Q192" s="48"/>
      <c r="R192" s="8"/>
      <c r="S192" s="48"/>
      <c r="T192" s="48"/>
      <c r="U192" s="8"/>
      <c r="V192" s="48"/>
      <c r="W192" s="48"/>
      <c r="X192" s="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</row>
    <row r="193" spans="1:43" ht="15.75" customHeight="1">
      <c r="A193" s="48"/>
      <c r="B193" s="66"/>
      <c r="C193" s="153"/>
      <c r="D193" s="153"/>
      <c r="E193" s="181"/>
      <c r="F193" s="153"/>
      <c r="G193" s="153"/>
      <c r="H193" s="183"/>
      <c r="I193" s="153"/>
      <c r="J193" s="48"/>
      <c r="K193" s="48"/>
      <c r="L193" s="8"/>
      <c r="M193" s="48"/>
      <c r="N193" s="48"/>
      <c r="O193" s="8"/>
      <c r="P193" s="48"/>
      <c r="Q193" s="48"/>
      <c r="R193" s="8"/>
      <c r="S193" s="48"/>
      <c r="T193" s="48"/>
      <c r="U193" s="8"/>
      <c r="V193" s="48"/>
      <c r="W193" s="48"/>
      <c r="X193" s="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</row>
    <row r="194" spans="1:43" ht="15.75" customHeight="1">
      <c r="A194" s="48"/>
      <c r="B194" s="66"/>
      <c r="C194" s="153"/>
      <c r="D194" s="153"/>
      <c r="E194" s="181"/>
      <c r="F194" s="153"/>
      <c r="G194" s="153"/>
      <c r="H194" s="183"/>
      <c r="I194" s="153"/>
      <c r="J194" s="48"/>
      <c r="K194" s="48"/>
      <c r="L194" s="8"/>
      <c r="M194" s="48"/>
      <c r="N194" s="48"/>
      <c r="O194" s="8"/>
      <c r="P194" s="48"/>
      <c r="Q194" s="48"/>
      <c r="R194" s="8"/>
      <c r="S194" s="48"/>
      <c r="T194" s="48"/>
      <c r="U194" s="8"/>
      <c r="V194" s="48"/>
      <c r="W194" s="48"/>
      <c r="X194" s="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</row>
    <row r="195" spans="1:43" ht="15.75" customHeight="1">
      <c r="A195" s="48"/>
      <c r="B195" s="66"/>
      <c r="C195" s="153"/>
      <c r="D195" s="153"/>
      <c r="E195" s="181"/>
      <c r="F195" s="153"/>
      <c r="G195" s="153"/>
      <c r="H195" s="183"/>
      <c r="I195" s="153"/>
      <c r="J195" s="48"/>
      <c r="K195" s="48"/>
      <c r="L195" s="8"/>
      <c r="M195" s="48"/>
      <c r="N195" s="48"/>
      <c r="O195" s="8"/>
      <c r="P195" s="48"/>
      <c r="Q195" s="48"/>
      <c r="R195" s="8"/>
      <c r="S195" s="48"/>
      <c r="T195" s="48"/>
      <c r="U195" s="8"/>
      <c r="V195" s="48"/>
      <c r="W195" s="48"/>
      <c r="X195" s="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</row>
    <row r="196" spans="1:43" ht="15.75" customHeight="1">
      <c r="A196" s="48"/>
      <c r="B196" s="66"/>
      <c r="C196" s="153"/>
      <c r="D196" s="153"/>
      <c r="E196" s="181"/>
      <c r="F196" s="153"/>
      <c r="G196" s="153"/>
      <c r="H196" s="183"/>
      <c r="I196" s="153"/>
      <c r="J196" s="48"/>
      <c r="K196" s="48"/>
      <c r="L196" s="8"/>
      <c r="M196" s="48"/>
      <c r="N196" s="48"/>
      <c r="O196" s="8"/>
      <c r="P196" s="48"/>
      <c r="Q196" s="48"/>
      <c r="R196" s="8"/>
      <c r="S196" s="48"/>
      <c r="T196" s="48"/>
      <c r="U196" s="8"/>
      <c r="V196" s="48"/>
      <c r="W196" s="48"/>
      <c r="X196" s="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</row>
    <row r="197" spans="1:43" ht="15.75" customHeight="1">
      <c r="A197" s="48"/>
      <c r="B197" s="66"/>
      <c r="C197" s="153"/>
      <c r="D197" s="153"/>
      <c r="E197" s="181"/>
      <c r="F197" s="153"/>
      <c r="G197" s="153"/>
      <c r="H197" s="183"/>
      <c r="I197" s="153"/>
      <c r="J197" s="48"/>
      <c r="K197" s="48"/>
      <c r="L197" s="8"/>
      <c r="M197" s="48"/>
      <c r="N197" s="48"/>
      <c r="O197" s="8"/>
      <c r="P197" s="48"/>
      <c r="Q197" s="48"/>
      <c r="R197" s="8"/>
      <c r="S197" s="48"/>
      <c r="T197" s="48"/>
      <c r="U197" s="8"/>
      <c r="V197" s="48"/>
      <c r="W197" s="48"/>
      <c r="X197" s="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</row>
    <row r="198" spans="1:43" ht="15.75" customHeight="1">
      <c r="A198" s="48"/>
      <c r="B198" s="66"/>
      <c r="C198" s="153"/>
      <c r="D198" s="153"/>
      <c r="E198" s="181"/>
      <c r="F198" s="153"/>
      <c r="G198" s="153"/>
      <c r="H198" s="183"/>
      <c r="I198" s="153"/>
      <c r="J198" s="48"/>
      <c r="K198" s="48"/>
      <c r="L198" s="8"/>
      <c r="M198" s="48"/>
      <c r="N198" s="48"/>
      <c r="O198" s="8"/>
      <c r="P198" s="48"/>
      <c r="Q198" s="48"/>
      <c r="R198" s="8"/>
      <c r="S198" s="48"/>
      <c r="T198" s="48"/>
      <c r="U198" s="8"/>
      <c r="V198" s="48"/>
      <c r="W198" s="48"/>
      <c r="X198" s="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</row>
    <row r="199" spans="1:43" ht="15.75" customHeight="1">
      <c r="A199" s="48"/>
      <c r="B199" s="66"/>
      <c r="C199" s="153"/>
      <c r="D199" s="153"/>
      <c r="E199" s="181"/>
      <c r="F199" s="153"/>
      <c r="G199" s="153"/>
      <c r="H199" s="183"/>
      <c r="I199" s="153"/>
      <c r="J199" s="48"/>
      <c r="K199" s="48"/>
      <c r="L199" s="8"/>
      <c r="M199" s="48"/>
      <c r="N199" s="48"/>
      <c r="O199" s="8"/>
      <c r="P199" s="48"/>
      <c r="Q199" s="48"/>
      <c r="R199" s="8"/>
      <c r="S199" s="48"/>
      <c r="T199" s="48"/>
      <c r="U199" s="8"/>
      <c r="V199" s="48"/>
      <c r="W199" s="48"/>
      <c r="X199" s="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</row>
    <row r="200" spans="1:43" ht="15.75" customHeight="1">
      <c r="A200" s="48"/>
      <c r="B200" s="66"/>
      <c r="C200" s="153"/>
      <c r="D200" s="153"/>
      <c r="E200" s="181"/>
      <c r="F200" s="153"/>
      <c r="G200" s="153"/>
      <c r="H200" s="183"/>
      <c r="I200" s="153"/>
      <c r="J200" s="48"/>
      <c r="K200" s="48"/>
      <c r="L200" s="8"/>
      <c r="M200" s="48"/>
      <c r="N200" s="48"/>
      <c r="O200" s="8"/>
      <c r="P200" s="48"/>
      <c r="Q200" s="48"/>
      <c r="R200" s="8"/>
      <c r="S200" s="48"/>
      <c r="T200" s="48"/>
      <c r="U200" s="8"/>
      <c r="V200" s="48"/>
      <c r="W200" s="48"/>
      <c r="X200" s="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</row>
    <row r="201" spans="1:43" ht="15.75" customHeight="1">
      <c r="A201" s="48"/>
      <c r="B201" s="66"/>
      <c r="C201" s="153"/>
      <c r="D201" s="153"/>
      <c r="E201" s="181"/>
      <c r="F201" s="153"/>
      <c r="G201" s="153"/>
      <c r="H201" s="183"/>
      <c r="I201" s="153"/>
      <c r="J201" s="48"/>
      <c r="K201" s="48"/>
      <c r="L201" s="8"/>
      <c r="M201" s="48"/>
      <c r="N201" s="48"/>
      <c r="O201" s="8"/>
      <c r="P201" s="48"/>
      <c r="Q201" s="48"/>
      <c r="R201" s="8"/>
      <c r="S201" s="48"/>
      <c r="T201" s="48"/>
      <c r="U201" s="8"/>
      <c r="V201" s="48"/>
      <c r="W201" s="48"/>
      <c r="X201" s="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</row>
    <row r="202" spans="1:43" ht="15.75" customHeight="1">
      <c r="A202" s="48"/>
      <c r="B202" s="66"/>
      <c r="C202" s="153"/>
      <c r="D202" s="153"/>
      <c r="E202" s="181"/>
      <c r="F202" s="153"/>
      <c r="G202" s="153"/>
      <c r="H202" s="183"/>
      <c r="I202" s="153"/>
      <c r="J202" s="48"/>
      <c r="K202" s="48"/>
      <c r="L202" s="8"/>
      <c r="M202" s="48"/>
      <c r="N202" s="48"/>
      <c r="O202" s="8"/>
      <c r="P202" s="48"/>
      <c r="Q202" s="48"/>
      <c r="R202" s="8"/>
      <c r="S202" s="48"/>
      <c r="T202" s="48"/>
      <c r="U202" s="8"/>
      <c r="V202" s="48"/>
      <c r="W202" s="48"/>
      <c r="X202" s="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</row>
    <row r="203" spans="1:43" ht="15.75" customHeight="1">
      <c r="A203" s="48"/>
      <c r="B203" s="66"/>
      <c r="C203" s="153"/>
      <c r="D203" s="153"/>
      <c r="E203" s="181"/>
      <c r="F203" s="153"/>
      <c r="G203" s="153"/>
      <c r="H203" s="183"/>
      <c r="I203" s="153"/>
      <c r="J203" s="48"/>
      <c r="K203" s="48"/>
      <c r="L203" s="8"/>
      <c r="M203" s="48"/>
      <c r="N203" s="48"/>
      <c r="O203" s="8"/>
      <c r="P203" s="48"/>
      <c r="Q203" s="48"/>
      <c r="R203" s="8"/>
      <c r="S203" s="48"/>
      <c r="T203" s="48"/>
      <c r="U203" s="8"/>
      <c r="V203" s="48"/>
      <c r="W203" s="48"/>
      <c r="X203" s="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</row>
    <row r="204" spans="1:43" ht="15.75" customHeight="1">
      <c r="A204" s="48"/>
      <c r="B204" s="66"/>
      <c r="C204" s="153"/>
      <c r="D204" s="153"/>
      <c r="E204" s="181"/>
      <c r="F204" s="153"/>
      <c r="G204" s="153"/>
      <c r="H204" s="183"/>
      <c r="I204" s="153"/>
      <c r="J204" s="48"/>
      <c r="K204" s="48"/>
      <c r="L204" s="8"/>
      <c r="M204" s="48"/>
      <c r="N204" s="48"/>
      <c r="O204" s="8"/>
      <c r="P204" s="48"/>
      <c r="Q204" s="48"/>
      <c r="R204" s="8"/>
      <c r="S204" s="48"/>
      <c r="T204" s="48"/>
      <c r="U204" s="8"/>
      <c r="V204" s="48"/>
      <c r="W204" s="48"/>
      <c r="X204" s="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</row>
    <row r="205" spans="1:43" ht="15.75" customHeight="1">
      <c r="A205" s="48"/>
      <c r="B205" s="66"/>
      <c r="C205" s="153"/>
      <c r="D205" s="153"/>
      <c r="E205" s="181"/>
      <c r="F205" s="153"/>
      <c r="G205" s="153"/>
      <c r="H205" s="183"/>
      <c r="I205" s="153"/>
      <c r="J205" s="48"/>
      <c r="K205" s="48"/>
      <c r="L205" s="8"/>
      <c r="M205" s="48"/>
      <c r="N205" s="48"/>
      <c r="O205" s="8"/>
      <c r="P205" s="48"/>
      <c r="Q205" s="48"/>
      <c r="R205" s="8"/>
      <c r="S205" s="48"/>
      <c r="T205" s="48"/>
      <c r="U205" s="8"/>
      <c r="V205" s="48"/>
      <c r="W205" s="48"/>
      <c r="X205" s="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</row>
    <row r="206" spans="1:43" ht="15.75" customHeight="1">
      <c r="A206" s="48"/>
      <c r="B206" s="66"/>
      <c r="C206" s="153"/>
      <c r="D206" s="153"/>
      <c r="E206" s="181"/>
      <c r="F206" s="153"/>
      <c r="G206" s="153"/>
      <c r="H206" s="183"/>
      <c r="I206" s="153"/>
      <c r="J206" s="48"/>
      <c r="K206" s="48"/>
      <c r="L206" s="8"/>
      <c r="M206" s="48"/>
      <c r="N206" s="48"/>
      <c r="O206" s="8"/>
      <c r="P206" s="48"/>
      <c r="Q206" s="48"/>
      <c r="R206" s="8"/>
      <c r="S206" s="48"/>
      <c r="T206" s="48"/>
      <c r="U206" s="8"/>
      <c r="V206" s="48"/>
      <c r="W206" s="48"/>
      <c r="X206" s="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</row>
    <row r="207" spans="1:43" ht="15.75" customHeight="1">
      <c r="A207" s="48"/>
      <c r="B207" s="66"/>
      <c r="C207" s="153"/>
      <c r="D207" s="153"/>
      <c r="E207" s="181"/>
      <c r="F207" s="153"/>
      <c r="G207" s="153"/>
      <c r="H207" s="183"/>
      <c r="I207" s="153"/>
      <c r="J207" s="48"/>
      <c r="K207" s="48"/>
      <c r="L207" s="8"/>
      <c r="M207" s="48"/>
      <c r="N207" s="48"/>
      <c r="O207" s="8"/>
      <c r="P207" s="48"/>
      <c r="Q207" s="48"/>
      <c r="R207" s="8"/>
      <c r="S207" s="48"/>
      <c r="T207" s="48"/>
      <c r="U207" s="8"/>
      <c r="V207" s="48"/>
      <c r="W207" s="48"/>
      <c r="X207" s="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</row>
    <row r="208" spans="1:43" ht="15.75" customHeight="1">
      <c r="A208" s="48"/>
      <c r="B208" s="66"/>
      <c r="C208" s="153"/>
      <c r="D208" s="153"/>
      <c r="E208" s="181"/>
      <c r="F208" s="153"/>
      <c r="G208" s="153"/>
      <c r="H208" s="183"/>
      <c r="I208" s="153"/>
      <c r="J208" s="48"/>
      <c r="K208" s="48"/>
      <c r="L208" s="8"/>
      <c r="M208" s="48"/>
      <c r="N208" s="48"/>
      <c r="O208" s="8"/>
      <c r="P208" s="48"/>
      <c r="Q208" s="48"/>
      <c r="R208" s="8"/>
      <c r="S208" s="48"/>
      <c r="T208" s="48"/>
      <c r="U208" s="8"/>
      <c r="V208" s="48"/>
      <c r="W208" s="48"/>
      <c r="X208" s="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</row>
    <row r="209" spans="1:43" ht="15.75" customHeight="1">
      <c r="A209" s="48"/>
      <c r="B209" s="66"/>
      <c r="C209" s="153"/>
      <c r="D209" s="153"/>
      <c r="E209" s="181"/>
      <c r="F209" s="153"/>
      <c r="G209" s="153"/>
      <c r="H209" s="183"/>
      <c r="I209" s="153"/>
      <c r="J209" s="48"/>
      <c r="K209" s="48"/>
      <c r="L209" s="8"/>
      <c r="M209" s="48"/>
      <c r="N209" s="48"/>
      <c r="O209" s="8"/>
      <c r="P209" s="48"/>
      <c r="Q209" s="48"/>
      <c r="R209" s="8"/>
      <c r="S209" s="48"/>
      <c r="T209" s="48"/>
      <c r="U209" s="8"/>
      <c r="V209" s="48"/>
      <c r="W209" s="48"/>
      <c r="X209" s="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</row>
    <row r="210" spans="1:43" ht="15.75" customHeight="1">
      <c r="A210" s="48"/>
      <c r="B210" s="66"/>
      <c r="C210" s="153"/>
      <c r="D210" s="153"/>
      <c r="E210" s="181"/>
      <c r="F210" s="153"/>
      <c r="G210" s="153"/>
      <c r="H210" s="183"/>
      <c r="I210" s="153"/>
      <c r="J210" s="48"/>
      <c r="K210" s="48"/>
      <c r="L210" s="8"/>
      <c r="M210" s="48"/>
      <c r="N210" s="48"/>
      <c r="O210" s="8"/>
      <c r="P210" s="48"/>
      <c r="Q210" s="48"/>
      <c r="R210" s="8"/>
      <c r="S210" s="48"/>
      <c r="T210" s="48"/>
      <c r="U210" s="8"/>
      <c r="V210" s="48"/>
      <c r="W210" s="48"/>
      <c r="X210" s="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</row>
    <row r="211" spans="1:43" ht="15.75" customHeight="1">
      <c r="A211" s="48"/>
      <c r="B211" s="66"/>
      <c r="C211" s="153"/>
      <c r="D211" s="153"/>
      <c r="E211" s="181"/>
      <c r="F211" s="153"/>
      <c r="G211" s="153"/>
      <c r="H211" s="183"/>
      <c r="I211" s="153"/>
      <c r="J211" s="48"/>
      <c r="K211" s="48"/>
      <c r="L211" s="8"/>
      <c r="M211" s="48"/>
      <c r="N211" s="48"/>
      <c r="O211" s="8"/>
      <c r="P211" s="48"/>
      <c r="Q211" s="48"/>
      <c r="R211" s="8"/>
      <c r="S211" s="48"/>
      <c r="T211" s="48"/>
      <c r="U211" s="8"/>
      <c r="V211" s="48"/>
      <c r="W211" s="48"/>
      <c r="X211" s="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</row>
    <row r="212" spans="1:43" ht="15.75" customHeight="1">
      <c r="A212" s="48"/>
      <c r="B212" s="66"/>
      <c r="C212" s="153"/>
      <c r="D212" s="153"/>
      <c r="E212" s="181"/>
      <c r="F212" s="153"/>
      <c r="G212" s="153"/>
      <c r="H212" s="183"/>
      <c r="I212" s="153"/>
      <c r="J212" s="48"/>
      <c r="K212" s="48"/>
      <c r="L212" s="8"/>
      <c r="M212" s="48"/>
      <c r="N212" s="48"/>
      <c r="O212" s="8"/>
      <c r="P212" s="48"/>
      <c r="Q212" s="48"/>
      <c r="R212" s="8"/>
      <c r="S212" s="48"/>
      <c r="T212" s="48"/>
      <c r="U212" s="8"/>
      <c r="V212" s="48"/>
      <c r="W212" s="48"/>
      <c r="X212" s="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</row>
    <row r="213" spans="1:43" ht="15.75" customHeight="1">
      <c r="A213" s="48"/>
      <c r="B213" s="66"/>
      <c r="C213" s="153"/>
      <c r="D213" s="153"/>
      <c r="E213" s="181"/>
      <c r="F213" s="153"/>
      <c r="G213" s="153"/>
      <c r="H213" s="183"/>
      <c r="I213" s="153"/>
      <c r="J213" s="48"/>
      <c r="K213" s="48"/>
      <c r="L213" s="8"/>
      <c r="M213" s="48"/>
      <c r="N213" s="48"/>
      <c r="O213" s="8"/>
      <c r="P213" s="48"/>
      <c r="Q213" s="48"/>
      <c r="R213" s="8"/>
      <c r="S213" s="48"/>
      <c r="T213" s="48"/>
      <c r="U213" s="8"/>
      <c r="V213" s="48"/>
      <c r="W213" s="48"/>
      <c r="X213" s="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</row>
    <row r="214" spans="1:43" ht="15.75" customHeight="1">
      <c r="A214" s="48"/>
      <c r="B214" s="66"/>
      <c r="C214" s="153"/>
      <c r="D214" s="153"/>
      <c r="E214" s="181"/>
      <c r="F214" s="153"/>
      <c r="G214" s="153"/>
      <c r="H214" s="183"/>
      <c r="I214" s="153"/>
      <c r="J214" s="48"/>
      <c r="K214" s="48"/>
      <c r="L214" s="8"/>
      <c r="M214" s="48"/>
      <c r="N214" s="48"/>
      <c r="O214" s="8"/>
      <c r="P214" s="48"/>
      <c r="Q214" s="48"/>
      <c r="R214" s="8"/>
      <c r="S214" s="48"/>
      <c r="T214" s="48"/>
      <c r="U214" s="8"/>
      <c r="V214" s="48"/>
      <c r="W214" s="48"/>
      <c r="X214" s="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</row>
    <row r="215" spans="1:43" ht="15.75" customHeight="1">
      <c r="A215" s="48"/>
      <c r="B215" s="66"/>
      <c r="C215" s="153"/>
      <c r="D215" s="153"/>
      <c r="E215" s="181"/>
      <c r="F215" s="153"/>
      <c r="G215" s="153"/>
      <c r="H215" s="183"/>
      <c r="I215" s="153"/>
      <c r="J215" s="48"/>
      <c r="K215" s="48"/>
      <c r="L215" s="8"/>
      <c r="M215" s="48"/>
      <c r="N215" s="48"/>
      <c r="O215" s="8"/>
      <c r="P215" s="48"/>
      <c r="Q215" s="48"/>
      <c r="R215" s="8"/>
      <c r="S215" s="48"/>
      <c r="T215" s="48"/>
      <c r="U215" s="8"/>
      <c r="V215" s="48"/>
      <c r="W215" s="48"/>
      <c r="X215" s="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</row>
    <row r="216" spans="1:43" ht="15.75" customHeight="1">
      <c r="A216" s="48"/>
      <c r="B216" s="66"/>
      <c r="C216" s="153"/>
      <c r="D216" s="153"/>
      <c r="E216" s="181"/>
      <c r="F216" s="153"/>
      <c r="G216" s="153"/>
      <c r="H216" s="183"/>
      <c r="I216" s="153"/>
      <c r="J216" s="48"/>
      <c r="K216" s="48"/>
      <c r="L216" s="8"/>
      <c r="M216" s="48"/>
      <c r="N216" s="48"/>
      <c r="O216" s="8"/>
      <c r="P216" s="48"/>
      <c r="Q216" s="48"/>
      <c r="R216" s="8"/>
      <c r="S216" s="48"/>
      <c r="T216" s="48"/>
      <c r="U216" s="8"/>
      <c r="V216" s="48"/>
      <c r="W216" s="48"/>
      <c r="X216" s="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</row>
    <row r="217" spans="1:43" ht="15.75" customHeight="1">
      <c r="A217" s="48"/>
      <c r="B217" s="66"/>
      <c r="C217" s="153"/>
      <c r="D217" s="153"/>
      <c r="E217" s="181"/>
      <c r="F217" s="153"/>
      <c r="G217" s="153"/>
      <c r="H217" s="183"/>
      <c r="I217" s="153"/>
      <c r="J217" s="48"/>
      <c r="K217" s="48"/>
      <c r="L217" s="8"/>
      <c r="M217" s="48"/>
      <c r="N217" s="48"/>
      <c r="O217" s="8"/>
      <c r="P217" s="48"/>
      <c r="Q217" s="48"/>
      <c r="R217" s="8"/>
      <c r="S217" s="48"/>
      <c r="T217" s="48"/>
      <c r="U217" s="8"/>
      <c r="V217" s="48"/>
      <c r="W217" s="48"/>
      <c r="X217" s="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</row>
    <row r="218" spans="1:43" ht="15.75" customHeight="1">
      <c r="A218" s="48"/>
      <c r="B218" s="66"/>
      <c r="C218" s="153"/>
      <c r="D218" s="153"/>
      <c r="E218" s="181"/>
      <c r="F218" s="153"/>
      <c r="G218" s="153"/>
      <c r="H218" s="183"/>
      <c r="I218" s="153"/>
      <c r="J218" s="48"/>
      <c r="K218" s="48"/>
      <c r="L218" s="8"/>
      <c r="M218" s="48"/>
      <c r="N218" s="48"/>
      <c r="O218" s="8"/>
      <c r="P218" s="48"/>
      <c r="Q218" s="48"/>
      <c r="R218" s="8"/>
      <c r="S218" s="48"/>
      <c r="T218" s="48"/>
      <c r="U218" s="8"/>
      <c r="V218" s="48"/>
      <c r="W218" s="48"/>
      <c r="X218" s="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</row>
    <row r="219" spans="1:43" ht="15.75" customHeight="1">
      <c r="A219" s="48"/>
      <c r="B219" s="66"/>
      <c r="C219" s="153"/>
      <c r="D219" s="153"/>
      <c r="E219" s="181"/>
      <c r="F219" s="153"/>
      <c r="G219" s="153"/>
      <c r="H219" s="183"/>
      <c r="I219" s="153"/>
      <c r="J219" s="48"/>
      <c r="K219" s="48"/>
      <c r="L219" s="8"/>
      <c r="M219" s="48"/>
      <c r="N219" s="48"/>
      <c r="O219" s="8"/>
      <c r="P219" s="48"/>
      <c r="Q219" s="48"/>
      <c r="R219" s="8"/>
      <c r="S219" s="48"/>
      <c r="T219" s="48"/>
      <c r="U219" s="8"/>
      <c r="V219" s="48"/>
      <c r="W219" s="48"/>
      <c r="X219" s="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</row>
    <row r="220" spans="1:43" ht="15.75" customHeight="1">
      <c r="A220" s="48"/>
      <c r="B220" s="66"/>
      <c r="C220" s="153"/>
      <c r="D220" s="153"/>
      <c r="E220" s="181"/>
      <c r="F220" s="153"/>
      <c r="G220" s="153"/>
      <c r="H220" s="183"/>
      <c r="I220" s="153"/>
      <c r="J220" s="48"/>
      <c r="K220" s="48"/>
      <c r="L220" s="8"/>
      <c r="M220" s="48"/>
      <c r="N220" s="48"/>
      <c r="O220" s="8"/>
      <c r="P220" s="48"/>
      <c r="Q220" s="48"/>
      <c r="R220" s="8"/>
      <c r="S220" s="48"/>
      <c r="T220" s="48"/>
      <c r="U220" s="8"/>
      <c r="V220" s="48"/>
      <c r="W220" s="48"/>
      <c r="X220" s="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</row>
    <row r="221" spans="1:43" ht="15.75" customHeight="1">
      <c r="A221" s="48"/>
      <c r="B221" s="66"/>
      <c r="C221" s="153"/>
      <c r="D221" s="153"/>
      <c r="E221" s="181"/>
      <c r="F221" s="153"/>
      <c r="G221" s="153"/>
      <c r="H221" s="183"/>
      <c r="I221" s="153"/>
      <c r="J221" s="48"/>
      <c r="K221" s="48"/>
      <c r="L221" s="8"/>
      <c r="M221" s="48"/>
      <c r="N221" s="48"/>
      <c r="O221" s="8"/>
      <c r="P221" s="48"/>
      <c r="Q221" s="48"/>
      <c r="R221" s="8"/>
      <c r="S221" s="48"/>
      <c r="T221" s="48"/>
      <c r="U221" s="8"/>
      <c r="V221" s="48"/>
      <c r="W221" s="48"/>
      <c r="X221" s="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</row>
    <row r="222" spans="1:43" ht="15.75" customHeight="1">
      <c r="A222" s="48"/>
      <c r="B222" s="66"/>
      <c r="C222" s="153"/>
      <c r="D222" s="153"/>
      <c r="E222" s="181"/>
      <c r="F222" s="153"/>
      <c r="G222" s="153"/>
      <c r="H222" s="183"/>
      <c r="I222" s="153"/>
      <c r="J222" s="48"/>
      <c r="K222" s="48"/>
      <c r="L222" s="8"/>
      <c r="M222" s="48"/>
      <c r="N222" s="48"/>
      <c r="O222" s="8"/>
      <c r="P222" s="48"/>
      <c r="Q222" s="48"/>
      <c r="R222" s="8"/>
      <c r="S222" s="48"/>
      <c r="T222" s="48"/>
      <c r="U222" s="8"/>
      <c r="V222" s="48"/>
      <c r="W222" s="48"/>
      <c r="X222" s="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</row>
    <row r="223" spans="1:43" ht="15.75" customHeight="1">
      <c r="A223" s="48"/>
      <c r="B223" s="66"/>
      <c r="C223" s="153"/>
      <c r="D223" s="153"/>
      <c r="E223" s="181"/>
      <c r="F223" s="153"/>
      <c r="G223" s="153"/>
      <c r="H223" s="183"/>
      <c r="I223" s="153"/>
      <c r="J223" s="48"/>
      <c r="K223" s="48"/>
      <c r="L223" s="8"/>
      <c r="M223" s="48"/>
      <c r="N223" s="48"/>
      <c r="O223" s="8"/>
      <c r="P223" s="48"/>
      <c r="Q223" s="48"/>
      <c r="R223" s="8"/>
      <c r="S223" s="48"/>
      <c r="T223" s="48"/>
      <c r="U223" s="8"/>
      <c r="V223" s="48"/>
      <c r="W223" s="48"/>
      <c r="X223" s="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</row>
    <row r="224" spans="1:43" ht="15.75" customHeight="1">
      <c r="A224" s="48"/>
      <c r="B224" s="66"/>
      <c r="C224" s="153"/>
      <c r="D224" s="153"/>
      <c r="E224" s="181"/>
      <c r="F224" s="153"/>
      <c r="G224" s="153"/>
      <c r="H224" s="183"/>
      <c r="I224" s="153"/>
      <c r="J224" s="48"/>
      <c r="K224" s="48"/>
      <c r="L224" s="8"/>
      <c r="M224" s="48"/>
      <c r="N224" s="48"/>
      <c r="O224" s="8"/>
      <c r="P224" s="48"/>
      <c r="Q224" s="48"/>
      <c r="R224" s="8"/>
      <c r="S224" s="48"/>
      <c r="T224" s="48"/>
      <c r="U224" s="8"/>
      <c r="V224" s="48"/>
      <c r="W224" s="48"/>
      <c r="X224" s="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</row>
    <row r="225" spans="1:43" ht="15.75" customHeight="1">
      <c r="A225" s="48"/>
      <c r="B225" s="66"/>
      <c r="C225" s="153"/>
      <c r="D225" s="153"/>
      <c r="E225" s="181"/>
      <c r="F225" s="153"/>
      <c r="G225" s="153"/>
      <c r="H225" s="183"/>
      <c r="I225" s="153"/>
      <c r="J225" s="48"/>
      <c r="K225" s="48"/>
      <c r="L225" s="8"/>
      <c r="M225" s="48"/>
      <c r="N225" s="48"/>
      <c r="O225" s="8"/>
      <c r="P225" s="48"/>
      <c r="Q225" s="48"/>
      <c r="R225" s="8"/>
      <c r="S225" s="48"/>
      <c r="T225" s="48"/>
      <c r="U225" s="8"/>
      <c r="V225" s="48"/>
      <c r="W225" s="48"/>
      <c r="X225" s="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</row>
    <row r="226" spans="1:43" ht="15.75" customHeight="1">
      <c r="A226" s="48"/>
      <c r="B226" s="66"/>
      <c r="C226" s="153"/>
      <c r="D226" s="153"/>
      <c r="E226" s="181"/>
      <c r="F226" s="153"/>
      <c r="G226" s="153"/>
      <c r="H226" s="183"/>
      <c r="I226" s="153"/>
      <c r="J226" s="48"/>
      <c r="K226" s="48"/>
      <c r="L226" s="8"/>
      <c r="M226" s="48"/>
      <c r="N226" s="48"/>
      <c r="O226" s="8"/>
      <c r="P226" s="48"/>
      <c r="Q226" s="48"/>
      <c r="R226" s="8"/>
      <c r="S226" s="48"/>
      <c r="T226" s="48"/>
      <c r="U226" s="8"/>
      <c r="V226" s="48"/>
      <c r="W226" s="48"/>
      <c r="X226" s="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</row>
    <row r="227" spans="1:43" ht="15.75" customHeight="1">
      <c r="A227" s="48"/>
      <c r="B227" s="66"/>
      <c r="C227" s="153"/>
      <c r="D227" s="153"/>
      <c r="E227" s="181"/>
      <c r="F227" s="153"/>
      <c r="G227" s="153"/>
      <c r="H227" s="183"/>
      <c r="I227" s="153"/>
      <c r="J227" s="48"/>
      <c r="K227" s="48"/>
      <c r="L227" s="8"/>
      <c r="M227" s="48"/>
      <c r="N227" s="48"/>
      <c r="O227" s="8"/>
      <c r="P227" s="48"/>
      <c r="Q227" s="48"/>
      <c r="R227" s="8"/>
      <c r="S227" s="48"/>
      <c r="T227" s="48"/>
      <c r="U227" s="8"/>
      <c r="V227" s="48"/>
      <c r="W227" s="48"/>
      <c r="X227" s="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</row>
    <row r="228" spans="1:43" ht="15.75" customHeight="1">
      <c r="A228" s="48"/>
      <c r="B228" s="66"/>
      <c r="C228" s="153"/>
      <c r="D228" s="153"/>
      <c r="E228" s="181"/>
      <c r="F228" s="153"/>
      <c r="G228" s="153"/>
      <c r="H228" s="183"/>
      <c r="I228" s="153"/>
      <c r="J228" s="48"/>
      <c r="K228" s="48"/>
      <c r="L228" s="8"/>
      <c r="M228" s="48"/>
      <c r="N228" s="48"/>
      <c r="O228" s="8"/>
      <c r="P228" s="48"/>
      <c r="Q228" s="48"/>
      <c r="R228" s="8"/>
      <c r="S228" s="48"/>
      <c r="T228" s="48"/>
      <c r="U228" s="8"/>
      <c r="V228" s="48"/>
      <c r="W228" s="48"/>
      <c r="X228" s="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</row>
    <row r="229" spans="1:43" ht="15.75" customHeight="1">
      <c r="A229" s="48"/>
      <c r="B229" s="66"/>
      <c r="C229" s="153"/>
      <c r="D229" s="153"/>
      <c r="E229" s="181"/>
      <c r="F229" s="153"/>
      <c r="G229" s="153"/>
      <c r="H229" s="183"/>
      <c r="I229" s="153"/>
      <c r="J229" s="48"/>
      <c r="K229" s="48"/>
      <c r="L229" s="8"/>
      <c r="M229" s="48"/>
      <c r="N229" s="48"/>
      <c r="O229" s="8"/>
      <c r="P229" s="48"/>
      <c r="Q229" s="48"/>
      <c r="R229" s="8"/>
      <c r="S229" s="48"/>
      <c r="T229" s="48"/>
      <c r="U229" s="8"/>
      <c r="V229" s="48"/>
      <c r="W229" s="48"/>
      <c r="X229" s="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</row>
    <row r="230" spans="1:43" ht="15.75" customHeight="1">
      <c r="A230" s="48"/>
      <c r="B230" s="66"/>
      <c r="C230" s="153"/>
      <c r="D230" s="153"/>
      <c r="E230" s="181"/>
      <c r="F230" s="153"/>
      <c r="G230" s="153"/>
      <c r="H230" s="183"/>
      <c r="I230" s="153"/>
      <c r="J230" s="48"/>
      <c r="K230" s="48"/>
      <c r="L230" s="8"/>
      <c r="M230" s="48"/>
      <c r="N230" s="48"/>
      <c r="O230" s="8"/>
      <c r="P230" s="48"/>
      <c r="Q230" s="48"/>
      <c r="R230" s="8"/>
      <c r="S230" s="48"/>
      <c r="T230" s="48"/>
      <c r="U230" s="8"/>
      <c r="V230" s="48"/>
      <c r="W230" s="48"/>
      <c r="X230" s="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</row>
    <row r="231" spans="1:43" ht="15.75" customHeight="1">
      <c r="A231" s="48"/>
      <c r="B231" s="66"/>
      <c r="C231" s="153"/>
      <c r="D231" s="153"/>
      <c r="E231" s="181"/>
      <c r="F231" s="153"/>
      <c r="G231" s="153"/>
      <c r="H231" s="183"/>
      <c r="I231" s="153"/>
      <c r="J231" s="48"/>
      <c r="K231" s="48"/>
      <c r="L231" s="8"/>
      <c r="M231" s="48"/>
      <c r="N231" s="48"/>
      <c r="O231" s="8"/>
      <c r="P231" s="48"/>
      <c r="Q231" s="48"/>
      <c r="R231" s="8"/>
      <c r="S231" s="48"/>
      <c r="T231" s="48"/>
      <c r="U231" s="8"/>
      <c r="V231" s="48"/>
      <c r="W231" s="48"/>
      <c r="X231" s="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</row>
    <row r="232" spans="1:43" ht="15.75" customHeight="1">
      <c r="A232" s="48"/>
      <c r="B232" s="66"/>
      <c r="C232" s="153"/>
      <c r="D232" s="153"/>
      <c r="E232" s="181"/>
      <c r="F232" s="153"/>
      <c r="G232" s="153"/>
      <c r="H232" s="183"/>
      <c r="I232" s="153"/>
      <c r="J232" s="48"/>
      <c r="K232" s="48"/>
      <c r="L232" s="8"/>
      <c r="M232" s="48"/>
      <c r="N232" s="48"/>
      <c r="O232" s="8"/>
      <c r="P232" s="48"/>
      <c r="Q232" s="48"/>
      <c r="R232" s="8"/>
      <c r="S232" s="48"/>
      <c r="T232" s="48"/>
      <c r="U232" s="8"/>
      <c r="V232" s="48"/>
      <c r="W232" s="48"/>
      <c r="X232" s="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</row>
    <row r="233" spans="1:43" ht="15.75" customHeight="1">
      <c r="A233" s="48"/>
      <c r="B233" s="66"/>
      <c r="C233" s="153"/>
      <c r="D233" s="153"/>
      <c r="E233" s="181"/>
      <c r="F233" s="153"/>
      <c r="G233" s="153"/>
      <c r="H233" s="183"/>
      <c r="I233" s="153"/>
      <c r="J233" s="48"/>
      <c r="K233" s="48"/>
      <c r="L233" s="8"/>
      <c r="M233" s="48"/>
      <c r="N233" s="48"/>
      <c r="O233" s="8"/>
      <c r="P233" s="48"/>
      <c r="Q233" s="48"/>
      <c r="R233" s="8"/>
      <c r="S233" s="48"/>
      <c r="T233" s="48"/>
      <c r="U233" s="8"/>
      <c r="V233" s="48"/>
      <c r="W233" s="48"/>
      <c r="X233" s="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</row>
    <row r="234" spans="1:43" ht="15.75" customHeight="1">
      <c r="A234" s="48"/>
      <c r="B234" s="66"/>
      <c r="C234" s="153"/>
      <c r="D234" s="153"/>
      <c r="E234" s="181"/>
      <c r="F234" s="153"/>
      <c r="G234" s="153"/>
      <c r="H234" s="183"/>
      <c r="I234" s="153"/>
      <c r="J234" s="48"/>
      <c r="K234" s="48"/>
      <c r="L234" s="8"/>
      <c r="M234" s="48"/>
      <c r="N234" s="48"/>
      <c r="O234" s="8"/>
      <c r="P234" s="48"/>
      <c r="Q234" s="48"/>
      <c r="R234" s="8"/>
      <c r="S234" s="48"/>
      <c r="T234" s="48"/>
      <c r="U234" s="8"/>
      <c r="V234" s="48"/>
      <c r="W234" s="48"/>
      <c r="X234" s="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</row>
    <row r="235" spans="1:43" ht="15.75" customHeight="1">
      <c r="A235" s="48"/>
      <c r="B235" s="66"/>
      <c r="C235" s="153"/>
      <c r="D235" s="153"/>
      <c r="E235" s="181"/>
      <c r="F235" s="153"/>
      <c r="G235" s="153"/>
      <c r="H235" s="183"/>
      <c r="I235" s="153"/>
      <c r="J235" s="48"/>
      <c r="K235" s="48"/>
      <c r="L235" s="8"/>
      <c r="M235" s="48"/>
      <c r="N235" s="48"/>
      <c r="O235" s="8"/>
      <c r="P235" s="48"/>
      <c r="Q235" s="48"/>
      <c r="R235" s="8"/>
      <c r="S235" s="48"/>
      <c r="T235" s="48"/>
      <c r="U235" s="8"/>
      <c r="V235" s="48"/>
      <c r="W235" s="48"/>
      <c r="X235" s="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</row>
    <row r="236" spans="1:43" ht="15.75" customHeight="1">
      <c r="A236" s="48"/>
      <c r="B236" s="66"/>
      <c r="C236" s="153"/>
      <c r="D236" s="153"/>
      <c r="E236" s="181"/>
      <c r="F236" s="153"/>
      <c r="G236" s="153"/>
      <c r="H236" s="183"/>
      <c r="I236" s="153"/>
      <c r="J236" s="48"/>
      <c r="K236" s="48"/>
      <c r="L236" s="8"/>
      <c r="M236" s="48"/>
      <c r="N236" s="48"/>
      <c r="O236" s="8"/>
      <c r="P236" s="48"/>
      <c r="Q236" s="48"/>
      <c r="R236" s="8"/>
      <c r="S236" s="48"/>
      <c r="T236" s="48"/>
      <c r="U236" s="8"/>
      <c r="V236" s="48"/>
      <c r="W236" s="48"/>
      <c r="X236" s="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</row>
    <row r="237" spans="1:43" ht="15.75" customHeight="1">
      <c r="A237" s="48"/>
      <c r="B237" s="66"/>
      <c r="C237" s="153"/>
      <c r="D237" s="153"/>
      <c r="E237" s="181"/>
      <c r="F237" s="153"/>
      <c r="G237" s="153"/>
      <c r="H237" s="183"/>
      <c r="I237" s="153"/>
      <c r="J237" s="48"/>
      <c r="K237" s="48"/>
      <c r="L237" s="8"/>
      <c r="M237" s="48"/>
      <c r="N237" s="48"/>
      <c r="O237" s="8"/>
      <c r="P237" s="48"/>
      <c r="Q237" s="48"/>
      <c r="R237" s="8"/>
      <c r="S237" s="48"/>
      <c r="T237" s="48"/>
      <c r="U237" s="8"/>
      <c r="V237" s="48"/>
      <c r="W237" s="48"/>
      <c r="X237" s="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</row>
    <row r="238" spans="1:43" ht="15.75" customHeight="1">
      <c r="A238" s="48"/>
      <c r="B238" s="66"/>
      <c r="C238" s="153"/>
      <c r="D238" s="153"/>
      <c r="E238" s="181"/>
      <c r="F238" s="153"/>
      <c r="G238" s="153"/>
      <c r="H238" s="183"/>
      <c r="I238" s="153"/>
      <c r="J238" s="48"/>
      <c r="K238" s="48"/>
      <c r="L238" s="8"/>
      <c r="M238" s="48"/>
      <c r="N238" s="48"/>
      <c r="O238" s="8"/>
      <c r="P238" s="48"/>
      <c r="Q238" s="48"/>
      <c r="R238" s="8"/>
      <c r="S238" s="48"/>
      <c r="T238" s="48"/>
      <c r="U238" s="8"/>
      <c r="V238" s="48"/>
      <c r="W238" s="48"/>
      <c r="X238" s="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</row>
    <row r="239" spans="1:43" ht="15.75" customHeight="1">
      <c r="A239" s="48"/>
      <c r="B239" s="66"/>
      <c r="C239" s="153"/>
      <c r="D239" s="153"/>
      <c r="E239" s="181"/>
      <c r="F239" s="153"/>
      <c r="G239" s="153"/>
      <c r="H239" s="183"/>
      <c r="I239" s="153"/>
      <c r="J239" s="48"/>
      <c r="K239" s="48"/>
      <c r="L239" s="8"/>
      <c r="M239" s="48"/>
      <c r="N239" s="48"/>
      <c r="O239" s="8"/>
      <c r="P239" s="48"/>
      <c r="Q239" s="48"/>
      <c r="R239" s="8"/>
      <c r="S239" s="48"/>
      <c r="T239" s="48"/>
      <c r="U239" s="8"/>
      <c r="V239" s="48"/>
      <c r="W239" s="48"/>
      <c r="X239" s="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</row>
    <row r="240" spans="1:43" ht="15.75" customHeight="1">
      <c r="A240" s="48"/>
      <c r="B240" s="66"/>
      <c r="C240" s="153"/>
      <c r="D240" s="153"/>
      <c r="E240" s="181"/>
      <c r="F240" s="153"/>
      <c r="G240" s="153"/>
      <c r="H240" s="183"/>
      <c r="I240" s="153"/>
      <c r="J240" s="48"/>
      <c r="K240" s="48"/>
      <c r="L240" s="8"/>
      <c r="M240" s="48"/>
      <c r="N240" s="48"/>
      <c r="O240" s="8"/>
      <c r="P240" s="48"/>
      <c r="Q240" s="48"/>
      <c r="R240" s="8"/>
      <c r="S240" s="48"/>
      <c r="T240" s="48"/>
      <c r="U240" s="8"/>
      <c r="V240" s="48"/>
      <c r="W240" s="48"/>
      <c r="X240" s="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</row>
    <row r="241" spans="1:43" ht="15.75" customHeight="1">
      <c r="A241" s="48"/>
      <c r="B241" s="66"/>
      <c r="C241" s="153"/>
      <c r="D241" s="153"/>
      <c r="E241" s="181"/>
      <c r="F241" s="153"/>
      <c r="G241" s="153"/>
      <c r="H241" s="183"/>
      <c r="I241" s="153"/>
      <c r="J241" s="48"/>
      <c r="K241" s="48"/>
      <c r="L241" s="8"/>
      <c r="M241" s="48"/>
      <c r="N241" s="48"/>
      <c r="O241" s="8"/>
      <c r="P241" s="48"/>
      <c r="Q241" s="48"/>
      <c r="R241" s="8"/>
      <c r="S241" s="48"/>
      <c r="T241" s="48"/>
      <c r="U241" s="8"/>
      <c r="V241" s="48"/>
      <c r="W241" s="48"/>
      <c r="X241" s="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</row>
    <row r="242" spans="1:43" ht="15.75" customHeight="1">
      <c r="A242" s="48"/>
      <c r="B242" s="66"/>
      <c r="C242" s="153"/>
      <c r="D242" s="153"/>
      <c r="E242" s="181"/>
      <c r="F242" s="153"/>
      <c r="G242" s="153"/>
      <c r="H242" s="183"/>
      <c r="I242" s="153"/>
      <c r="J242" s="48"/>
      <c r="K242" s="48"/>
      <c r="L242" s="8"/>
      <c r="M242" s="48"/>
      <c r="N242" s="48"/>
      <c r="O242" s="8"/>
      <c r="P242" s="48"/>
      <c r="Q242" s="48"/>
      <c r="R242" s="8"/>
      <c r="S242" s="48"/>
      <c r="T242" s="48"/>
      <c r="U242" s="8"/>
      <c r="V242" s="48"/>
      <c r="W242" s="48"/>
      <c r="X242" s="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</row>
    <row r="243" spans="1:43" ht="15.75" customHeight="1">
      <c r="A243" s="48"/>
      <c r="B243" s="66"/>
      <c r="C243" s="153"/>
      <c r="D243" s="153"/>
      <c r="E243" s="181"/>
      <c r="F243" s="153"/>
      <c r="G243" s="153"/>
      <c r="H243" s="183"/>
      <c r="I243" s="153"/>
      <c r="J243" s="48"/>
      <c r="K243" s="48"/>
      <c r="L243" s="8"/>
      <c r="M243" s="48"/>
      <c r="N243" s="48"/>
      <c r="O243" s="8"/>
      <c r="P243" s="48"/>
      <c r="Q243" s="48"/>
      <c r="R243" s="8"/>
      <c r="S243" s="48"/>
      <c r="T243" s="48"/>
      <c r="U243" s="8"/>
      <c r="V243" s="48"/>
      <c r="W243" s="48"/>
      <c r="X243" s="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</row>
    <row r="244" spans="1:43" ht="15.75" customHeight="1">
      <c r="A244" s="48"/>
      <c r="B244" s="66"/>
      <c r="C244" s="153"/>
      <c r="D244" s="153"/>
      <c r="E244" s="181"/>
      <c r="F244" s="153"/>
      <c r="G244" s="153"/>
      <c r="H244" s="183"/>
      <c r="I244" s="153"/>
      <c r="J244" s="48"/>
      <c r="K244" s="48"/>
      <c r="L244" s="8"/>
      <c r="M244" s="48"/>
      <c r="N244" s="48"/>
      <c r="O244" s="8"/>
      <c r="P244" s="48"/>
      <c r="Q244" s="48"/>
      <c r="R244" s="8"/>
      <c r="S244" s="48"/>
      <c r="T244" s="48"/>
      <c r="U244" s="8"/>
      <c r="V244" s="48"/>
      <c r="W244" s="48"/>
      <c r="X244" s="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</row>
    <row r="245" spans="1:43" ht="15.75" customHeight="1">
      <c r="A245" s="48"/>
      <c r="B245" s="66"/>
      <c r="C245" s="153"/>
      <c r="D245" s="153"/>
      <c r="E245" s="181"/>
      <c r="F245" s="153"/>
      <c r="G245" s="153"/>
      <c r="H245" s="183"/>
      <c r="I245" s="153"/>
      <c r="J245" s="48"/>
      <c r="K245" s="48"/>
      <c r="L245" s="8"/>
      <c r="M245" s="48"/>
      <c r="N245" s="48"/>
      <c r="O245" s="8"/>
      <c r="P245" s="48"/>
      <c r="Q245" s="48"/>
      <c r="R245" s="8"/>
      <c r="S245" s="48"/>
      <c r="T245" s="48"/>
      <c r="U245" s="8"/>
      <c r="V245" s="48"/>
      <c r="W245" s="48"/>
      <c r="X245" s="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</row>
    <row r="246" spans="1:43" ht="15.75" customHeight="1">
      <c r="A246" s="48"/>
      <c r="B246" s="66"/>
      <c r="C246" s="153"/>
      <c r="D246" s="153"/>
      <c r="E246" s="181"/>
      <c r="F246" s="153"/>
      <c r="G246" s="153"/>
      <c r="H246" s="183"/>
      <c r="I246" s="153"/>
      <c r="J246" s="48"/>
      <c r="K246" s="48"/>
      <c r="L246" s="8"/>
      <c r="M246" s="48"/>
      <c r="N246" s="48"/>
      <c r="O246" s="8"/>
      <c r="P246" s="48"/>
      <c r="Q246" s="48"/>
      <c r="R246" s="8"/>
      <c r="S246" s="48"/>
      <c r="T246" s="48"/>
      <c r="U246" s="8"/>
      <c r="V246" s="48"/>
      <c r="W246" s="48"/>
      <c r="X246" s="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</row>
    <row r="247" spans="1:43" ht="15.75" customHeight="1">
      <c r="A247" s="48"/>
      <c r="B247" s="66"/>
      <c r="C247" s="153"/>
      <c r="D247" s="153"/>
      <c r="E247" s="181"/>
      <c r="F247" s="153"/>
      <c r="G247" s="153"/>
      <c r="H247" s="183"/>
      <c r="I247" s="153"/>
      <c r="J247" s="48"/>
      <c r="K247" s="48"/>
      <c r="L247" s="8"/>
      <c r="M247" s="48"/>
      <c r="N247" s="48"/>
      <c r="O247" s="8"/>
      <c r="P247" s="48"/>
      <c r="Q247" s="48"/>
      <c r="R247" s="8"/>
      <c r="S247" s="48"/>
      <c r="T247" s="48"/>
      <c r="U247" s="8"/>
      <c r="V247" s="48"/>
      <c r="W247" s="48"/>
      <c r="X247" s="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</row>
    <row r="248" spans="1:43" ht="15.75" customHeight="1">
      <c r="A248" s="48"/>
      <c r="B248" s="66"/>
      <c r="C248" s="153"/>
      <c r="D248" s="153"/>
      <c r="E248" s="181"/>
      <c r="F248" s="153"/>
      <c r="G248" s="153"/>
      <c r="H248" s="183"/>
      <c r="I248" s="153"/>
      <c r="J248" s="48"/>
      <c r="K248" s="48"/>
      <c r="L248" s="8"/>
      <c r="M248" s="48"/>
      <c r="N248" s="48"/>
      <c r="O248" s="8"/>
      <c r="P248" s="48"/>
      <c r="Q248" s="48"/>
      <c r="R248" s="8"/>
      <c r="S248" s="48"/>
      <c r="T248" s="48"/>
      <c r="U248" s="8"/>
      <c r="V248" s="48"/>
      <c r="W248" s="48"/>
      <c r="X248" s="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</row>
    <row r="249" spans="1:43" ht="15.75" customHeight="1">
      <c r="A249" s="48"/>
      <c r="B249" s="66"/>
      <c r="C249" s="153"/>
      <c r="D249" s="153"/>
      <c r="E249" s="181"/>
      <c r="F249" s="153"/>
      <c r="G249" s="153"/>
      <c r="H249" s="183"/>
      <c r="I249" s="153"/>
      <c r="J249" s="48"/>
      <c r="K249" s="48"/>
      <c r="L249" s="8"/>
      <c r="M249" s="48"/>
      <c r="N249" s="48"/>
      <c r="O249" s="8"/>
      <c r="P249" s="48"/>
      <c r="Q249" s="48"/>
      <c r="R249" s="8"/>
      <c r="S249" s="48"/>
      <c r="T249" s="48"/>
      <c r="U249" s="8"/>
      <c r="V249" s="48"/>
      <c r="W249" s="48"/>
      <c r="X249" s="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</row>
    <row r="250" spans="1:43" ht="15.75" customHeight="1">
      <c r="A250" s="48"/>
      <c r="B250" s="66"/>
      <c r="C250" s="153"/>
      <c r="D250" s="153"/>
      <c r="E250" s="181"/>
      <c r="F250" s="153"/>
      <c r="G250" s="153"/>
      <c r="H250" s="183"/>
      <c r="I250" s="153"/>
      <c r="J250" s="48"/>
      <c r="K250" s="48"/>
      <c r="L250" s="8"/>
      <c r="M250" s="48"/>
      <c r="N250" s="48"/>
      <c r="O250" s="8"/>
      <c r="P250" s="48"/>
      <c r="Q250" s="48"/>
      <c r="R250" s="8"/>
      <c r="S250" s="48"/>
      <c r="T250" s="48"/>
      <c r="U250" s="8"/>
      <c r="V250" s="48"/>
      <c r="W250" s="48"/>
      <c r="X250" s="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</row>
    <row r="251" spans="1:43" ht="15.75" customHeight="1">
      <c r="A251" s="48"/>
      <c r="B251" s="66"/>
      <c r="C251" s="153"/>
      <c r="D251" s="153"/>
      <c r="E251" s="181"/>
      <c r="F251" s="153"/>
      <c r="G251" s="153"/>
      <c r="H251" s="183"/>
      <c r="I251" s="153"/>
      <c r="J251" s="48"/>
      <c r="K251" s="48"/>
      <c r="L251" s="8"/>
      <c r="M251" s="48"/>
      <c r="N251" s="48"/>
      <c r="O251" s="8"/>
      <c r="P251" s="48"/>
      <c r="Q251" s="48"/>
      <c r="R251" s="8"/>
      <c r="S251" s="48"/>
      <c r="T251" s="48"/>
      <c r="U251" s="8"/>
      <c r="V251" s="48"/>
      <c r="W251" s="48"/>
      <c r="X251" s="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</row>
    <row r="252" spans="1:43" ht="15.75" customHeight="1">
      <c r="A252" s="48"/>
      <c r="B252" s="66"/>
      <c r="C252" s="153"/>
      <c r="D252" s="153"/>
      <c r="E252" s="181"/>
      <c r="F252" s="153"/>
      <c r="G252" s="153"/>
      <c r="H252" s="183"/>
      <c r="I252" s="153"/>
      <c r="J252" s="48"/>
      <c r="K252" s="48"/>
      <c r="L252" s="8"/>
      <c r="M252" s="48"/>
      <c r="N252" s="48"/>
      <c r="O252" s="8"/>
      <c r="P252" s="48"/>
      <c r="Q252" s="48"/>
      <c r="R252" s="8"/>
      <c r="S252" s="48"/>
      <c r="T252" s="48"/>
      <c r="U252" s="8"/>
      <c r="V252" s="48"/>
      <c r="W252" s="48"/>
      <c r="X252" s="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</row>
    <row r="253" spans="1:43" ht="15.75" customHeight="1">
      <c r="A253" s="48"/>
      <c r="B253" s="66"/>
      <c r="C253" s="153"/>
      <c r="D253" s="153"/>
      <c r="E253" s="181"/>
      <c r="F253" s="153"/>
      <c r="G253" s="153"/>
      <c r="H253" s="183"/>
      <c r="I253" s="153"/>
      <c r="J253" s="48"/>
      <c r="K253" s="48"/>
      <c r="L253" s="8"/>
      <c r="M253" s="48"/>
      <c r="N253" s="48"/>
      <c r="O253" s="8"/>
      <c r="P253" s="48"/>
      <c r="Q253" s="48"/>
      <c r="R253" s="8"/>
      <c r="S253" s="48"/>
      <c r="T253" s="48"/>
      <c r="U253" s="8"/>
      <c r="V253" s="48"/>
      <c r="W253" s="48"/>
      <c r="X253" s="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</row>
    <row r="254" spans="1:43" ht="15.75" customHeight="1">
      <c r="A254" s="48"/>
      <c r="B254" s="66"/>
      <c r="C254" s="153"/>
      <c r="D254" s="153"/>
      <c r="E254" s="181"/>
      <c r="F254" s="153"/>
      <c r="G254" s="153"/>
      <c r="H254" s="183"/>
      <c r="I254" s="153"/>
      <c r="J254" s="48"/>
      <c r="K254" s="48"/>
      <c r="L254" s="8"/>
      <c r="M254" s="48"/>
      <c r="N254" s="48"/>
      <c r="O254" s="8"/>
      <c r="P254" s="48"/>
      <c r="Q254" s="48"/>
      <c r="R254" s="8"/>
      <c r="S254" s="48"/>
      <c r="T254" s="48"/>
      <c r="U254" s="8"/>
      <c r="V254" s="48"/>
      <c r="W254" s="48"/>
      <c r="X254" s="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</row>
    <row r="255" spans="1:43" ht="15.75" customHeight="1">
      <c r="A255" s="48"/>
      <c r="B255" s="66"/>
      <c r="C255" s="153"/>
      <c r="D255" s="153"/>
      <c r="E255" s="181"/>
      <c r="F255" s="153"/>
      <c r="G255" s="153"/>
      <c r="H255" s="183"/>
      <c r="I255" s="153"/>
      <c r="J255" s="48"/>
      <c r="K255" s="48"/>
      <c r="L255" s="8"/>
      <c r="M255" s="48"/>
      <c r="N255" s="48"/>
      <c r="O255" s="8"/>
      <c r="P255" s="48"/>
      <c r="Q255" s="48"/>
      <c r="R255" s="8"/>
      <c r="S255" s="48"/>
      <c r="T255" s="48"/>
      <c r="U255" s="8"/>
      <c r="V255" s="48"/>
      <c r="W255" s="48"/>
      <c r="X255" s="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</row>
    <row r="256" spans="1:43" ht="15.75" customHeight="1">
      <c r="A256" s="48"/>
      <c r="B256" s="66"/>
      <c r="C256" s="153"/>
      <c r="D256" s="153"/>
      <c r="E256" s="181"/>
      <c r="F256" s="153"/>
      <c r="G256" s="153"/>
      <c r="H256" s="183"/>
      <c r="I256" s="153"/>
      <c r="J256" s="48"/>
      <c r="K256" s="48"/>
      <c r="L256" s="8"/>
      <c r="M256" s="48"/>
      <c r="N256" s="48"/>
      <c r="O256" s="8"/>
      <c r="P256" s="48"/>
      <c r="Q256" s="48"/>
      <c r="R256" s="8"/>
      <c r="S256" s="48"/>
      <c r="T256" s="48"/>
      <c r="U256" s="8"/>
      <c r="V256" s="48"/>
      <c r="W256" s="48"/>
      <c r="X256" s="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</row>
    <row r="257" spans="1:43" ht="15.75" customHeight="1">
      <c r="A257" s="48"/>
      <c r="B257" s="66"/>
      <c r="C257" s="153"/>
      <c r="D257" s="153"/>
      <c r="E257" s="181"/>
      <c r="F257" s="153"/>
      <c r="G257" s="153"/>
      <c r="H257" s="183"/>
      <c r="I257" s="153"/>
      <c r="J257" s="48"/>
      <c r="K257" s="48"/>
      <c r="L257" s="8"/>
      <c r="M257" s="48"/>
      <c r="N257" s="48"/>
      <c r="O257" s="8"/>
      <c r="P257" s="48"/>
      <c r="Q257" s="48"/>
      <c r="R257" s="8"/>
      <c r="S257" s="48"/>
      <c r="T257" s="48"/>
      <c r="U257" s="8"/>
      <c r="V257" s="48"/>
      <c r="W257" s="48"/>
      <c r="X257" s="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</row>
    <row r="258" spans="1:43" ht="15.75" customHeight="1">
      <c r="A258" s="48"/>
      <c r="B258" s="66"/>
      <c r="C258" s="153"/>
      <c r="D258" s="153"/>
      <c r="E258" s="181"/>
      <c r="F258" s="153"/>
      <c r="G258" s="153"/>
      <c r="H258" s="183"/>
      <c r="I258" s="153"/>
      <c r="J258" s="48"/>
      <c r="K258" s="48"/>
      <c r="L258" s="8"/>
      <c r="M258" s="48"/>
      <c r="N258" s="48"/>
      <c r="O258" s="8"/>
      <c r="P258" s="48"/>
      <c r="Q258" s="48"/>
      <c r="R258" s="8"/>
      <c r="S258" s="48"/>
      <c r="T258" s="48"/>
      <c r="U258" s="8"/>
      <c r="V258" s="48"/>
      <c r="W258" s="48"/>
      <c r="X258" s="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</row>
    <row r="259" spans="1:43" ht="15.75" customHeight="1">
      <c r="A259" s="48"/>
      <c r="B259" s="66"/>
      <c r="C259" s="153"/>
      <c r="D259" s="153"/>
      <c r="E259" s="181"/>
      <c r="F259" s="153"/>
      <c r="G259" s="153"/>
      <c r="H259" s="183"/>
      <c r="I259" s="153"/>
      <c r="J259" s="48"/>
      <c r="K259" s="48"/>
      <c r="L259" s="8"/>
      <c r="M259" s="48"/>
      <c r="N259" s="48"/>
      <c r="O259" s="8"/>
      <c r="P259" s="48"/>
      <c r="Q259" s="48"/>
      <c r="R259" s="8"/>
      <c r="S259" s="48"/>
      <c r="T259" s="48"/>
      <c r="U259" s="8"/>
      <c r="V259" s="48"/>
      <c r="W259" s="48"/>
      <c r="X259" s="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</row>
    <row r="260" spans="1:43" ht="15.75" customHeight="1">
      <c r="A260" s="48"/>
      <c r="B260" s="66"/>
      <c r="C260" s="153"/>
      <c r="D260" s="153"/>
      <c r="E260" s="181"/>
      <c r="F260" s="153"/>
      <c r="G260" s="153"/>
      <c r="H260" s="183"/>
      <c r="I260" s="153"/>
      <c r="J260" s="48"/>
      <c r="K260" s="48"/>
      <c r="L260" s="8"/>
      <c r="M260" s="48"/>
      <c r="N260" s="48"/>
      <c r="O260" s="8"/>
      <c r="P260" s="48"/>
      <c r="Q260" s="48"/>
      <c r="R260" s="8"/>
      <c r="S260" s="48"/>
      <c r="T260" s="48"/>
      <c r="U260" s="8"/>
      <c r="V260" s="48"/>
      <c r="W260" s="48"/>
      <c r="X260" s="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</row>
    <row r="261" spans="1:43" ht="15.75" customHeight="1">
      <c r="A261" s="48"/>
      <c r="B261" s="66"/>
      <c r="C261" s="153"/>
      <c r="D261" s="153"/>
      <c r="E261" s="181"/>
      <c r="F261" s="153"/>
      <c r="G261" s="153"/>
      <c r="H261" s="183"/>
      <c r="I261" s="153"/>
      <c r="J261" s="48"/>
      <c r="K261" s="48"/>
      <c r="L261" s="8"/>
      <c r="M261" s="48"/>
      <c r="N261" s="48"/>
      <c r="O261" s="8"/>
      <c r="P261" s="48"/>
      <c r="Q261" s="48"/>
      <c r="R261" s="8"/>
      <c r="S261" s="48"/>
      <c r="T261" s="48"/>
      <c r="U261" s="8"/>
      <c r="V261" s="48"/>
      <c r="W261" s="48"/>
      <c r="X261" s="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</row>
    <row r="262" spans="1:43" ht="15.75" customHeight="1">
      <c r="A262" s="48"/>
      <c r="B262" s="66"/>
      <c r="C262" s="153"/>
      <c r="D262" s="153"/>
      <c r="E262" s="181"/>
      <c r="F262" s="153"/>
      <c r="G262" s="153"/>
      <c r="H262" s="183"/>
      <c r="I262" s="153"/>
      <c r="J262" s="48"/>
      <c r="K262" s="48"/>
      <c r="L262" s="8"/>
      <c r="M262" s="48"/>
      <c r="N262" s="48"/>
      <c r="O262" s="8"/>
      <c r="P262" s="48"/>
      <c r="Q262" s="48"/>
      <c r="R262" s="8"/>
      <c r="S262" s="48"/>
      <c r="T262" s="48"/>
      <c r="U262" s="8"/>
      <c r="V262" s="48"/>
      <c r="W262" s="48"/>
      <c r="X262" s="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</row>
    <row r="263" spans="1:43" ht="15.75" customHeight="1">
      <c r="A263" s="48"/>
      <c r="B263" s="66"/>
      <c r="C263" s="153"/>
      <c r="D263" s="153"/>
      <c r="E263" s="181"/>
      <c r="F263" s="153"/>
      <c r="G263" s="153"/>
      <c r="H263" s="183"/>
      <c r="I263" s="153"/>
      <c r="J263" s="48"/>
      <c r="K263" s="48"/>
      <c r="L263" s="8"/>
      <c r="M263" s="48"/>
      <c r="N263" s="48"/>
      <c r="O263" s="8"/>
      <c r="P263" s="48"/>
      <c r="Q263" s="48"/>
      <c r="R263" s="8"/>
      <c r="S263" s="48"/>
      <c r="T263" s="48"/>
      <c r="U263" s="8"/>
      <c r="V263" s="48"/>
      <c r="W263" s="48"/>
      <c r="X263" s="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</row>
    <row r="264" spans="1:43" ht="15.75" customHeight="1">
      <c r="A264" s="48"/>
      <c r="B264" s="66"/>
      <c r="C264" s="153"/>
      <c r="D264" s="153"/>
      <c r="E264" s="181"/>
      <c r="F264" s="153"/>
      <c r="G264" s="153"/>
      <c r="H264" s="183"/>
      <c r="I264" s="153"/>
      <c r="J264" s="48"/>
      <c r="K264" s="48"/>
      <c r="L264" s="8"/>
      <c r="M264" s="48"/>
      <c r="N264" s="48"/>
      <c r="O264" s="8"/>
      <c r="P264" s="48"/>
      <c r="Q264" s="48"/>
      <c r="R264" s="8"/>
      <c r="S264" s="48"/>
      <c r="T264" s="48"/>
      <c r="U264" s="8"/>
      <c r="V264" s="48"/>
      <c r="W264" s="48"/>
      <c r="X264" s="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</row>
    <row r="265" spans="1:43" ht="15.75" customHeight="1">
      <c r="A265" s="48"/>
      <c r="B265" s="66"/>
      <c r="C265" s="153"/>
      <c r="D265" s="153"/>
      <c r="E265" s="181"/>
      <c r="F265" s="153"/>
      <c r="G265" s="153"/>
      <c r="H265" s="183"/>
      <c r="I265" s="153"/>
      <c r="J265" s="48"/>
      <c r="K265" s="48"/>
      <c r="L265" s="8"/>
      <c r="M265" s="48"/>
      <c r="N265" s="48"/>
      <c r="O265" s="8"/>
      <c r="P265" s="48"/>
      <c r="Q265" s="48"/>
      <c r="R265" s="8"/>
      <c r="S265" s="48"/>
      <c r="T265" s="48"/>
      <c r="U265" s="8"/>
      <c r="V265" s="48"/>
      <c r="W265" s="48"/>
      <c r="X265" s="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</row>
    <row r="266" spans="1:43" ht="15.75" customHeight="1">
      <c r="A266" s="48"/>
      <c r="B266" s="66"/>
      <c r="C266" s="153"/>
      <c r="D266" s="153"/>
      <c r="E266" s="181"/>
      <c r="F266" s="153"/>
      <c r="G266" s="153"/>
      <c r="H266" s="183"/>
      <c r="I266" s="153"/>
      <c r="J266" s="48"/>
      <c r="K266" s="48"/>
      <c r="L266" s="8"/>
      <c r="M266" s="48"/>
      <c r="N266" s="48"/>
      <c r="O266" s="8"/>
      <c r="P266" s="48"/>
      <c r="Q266" s="48"/>
      <c r="R266" s="8"/>
      <c r="S266" s="48"/>
      <c r="T266" s="48"/>
      <c r="U266" s="8"/>
      <c r="V266" s="48"/>
      <c r="W266" s="48"/>
      <c r="X266" s="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</row>
    <row r="267" spans="1:43" ht="15.75" customHeight="1">
      <c r="A267" s="48"/>
      <c r="B267" s="66"/>
      <c r="C267" s="153"/>
      <c r="D267" s="153"/>
      <c r="E267" s="181"/>
      <c r="F267" s="153"/>
      <c r="G267" s="153"/>
      <c r="H267" s="183"/>
      <c r="I267" s="153"/>
      <c r="J267" s="48"/>
      <c r="K267" s="48"/>
      <c r="L267" s="8"/>
      <c r="M267" s="48"/>
      <c r="N267" s="48"/>
      <c r="O267" s="8"/>
      <c r="P267" s="48"/>
      <c r="Q267" s="48"/>
      <c r="R267" s="8"/>
      <c r="S267" s="48"/>
      <c r="T267" s="48"/>
      <c r="U267" s="8"/>
      <c r="V267" s="48"/>
      <c r="W267" s="48"/>
      <c r="X267" s="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</row>
    <row r="268" spans="1:43" ht="15.75" customHeight="1">
      <c r="A268" s="48"/>
      <c r="B268" s="66"/>
      <c r="C268" s="153"/>
      <c r="D268" s="153"/>
      <c r="E268" s="181"/>
      <c r="F268" s="153"/>
      <c r="G268" s="153"/>
      <c r="H268" s="183"/>
      <c r="I268" s="153"/>
      <c r="J268" s="48"/>
      <c r="K268" s="48"/>
      <c r="L268" s="8"/>
      <c r="M268" s="48"/>
      <c r="N268" s="48"/>
      <c r="O268" s="8"/>
      <c r="P268" s="48"/>
      <c r="Q268" s="48"/>
      <c r="R268" s="8"/>
      <c r="S268" s="48"/>
      <c r="T268" s="48"/>
      <c r="U268" s="8"/>
      <c r="V268" s="48"/>
      <c r="W268" s="48"/>
      <c r="X268" s="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</row>
    <row r="269" spans="1:43" ht="15.75" customHeight="1">
      <c r="A269" s="48"/>
      <c r="B269" s="66"/>
      <c r="C269" s="153"/>
      <c r="D269" s="153"/>
      <c r="E269" s="181"/>
      <c r="F269" s="153"/>
      <c r="G269" s="153"/>
      <c r="H269" s="183"/>
      <c r="I269" s="153"/>
      <c r="J269" s="48"/>
      <c r="K269" s="48"/>
      <c r="L269" s="8"/>
      <c r="M269" s="48"/>
      <c r="N269" s="48"/>
      <c r="O269" s="8"/>
      <c r="P269" s="48"/>
      <c r="Q269" s="48"/>
      <c r="R269" s="8"/>
      <c r="S269" s="48"/>
      <c r="T269" s="48"/>
      <c r="U269" s="8"/>
      <c r="V269" s="48"/>
      <c r="W269" s="48"/>
      <c r="X269" s="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</row>
    <row r="270" spans="1:43" ht="15.75" customHeight="1">
      <c r="A270" s="48"/>
      <c r="B270" s="66"/>
      <c r="C270" s="153"/>
      <c r="D270" s="153"/>
      <c r="E270" s="181"/>
      <c r="F270" s="153"/>
      <c r="G270" s="153"/>
      <c r="H270" s="183"/>
      <c r="I270" s="153"/>
      <c r="J270" s="48"/>
      <c r="K270" s="48"/>
      <c r="L270" s="8"/>
      <c r="M270" s="48"/>
      <c r="N270" s="48"/>
      <c r="O270" s="8"/>
      <c r="P270" s="48"/>
      <c r="Q270" s="48"/>
      <c r="R270" s="8"/>
      <c r="S270" s="48"/>
      <c r="T270" s="48"/>
      <c r="U270" s="8"/>
      <c r="V270" s="48"/>
      <c r="W270" s="48"/>
      <c r="X270" s="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</row>
    <row r="271" spans="1:43" ht="15.75" customHeight="1">
      <c r="A271" s="48"/>
      <c r="B271" s="66"/>
      <c r="C271" s="153"/>
      <c r="D271" s="153"/>
      <c r="E271" s="181"/>
      <c r="F271" s="153"/>
      <c r="G271" s="153"/>
      <c r="H271" s="183"/>
      <c r="I271" s="153"/>
      <c r="J271" s="48"/>
      <c r="K271" s="48"/>
      <c r="L271" s="8"/>
      <c r="M271" s="48"/>
      <c r="N271" s="48"/>
      <c r="O271" s="8"/>
      <c r="P271" s="48"/>
      <c r="Q271" s="48"/>
      <c r="R271" s="8"/>
      <c r="S271" s="48"/>
      <c r="T271" s="48"/>
      <c r="U271" s="8"/>
      <c r="V271" s="48"/>
      <c r="W271" s="48"/>
      <c r="X271" s="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</row>
    <row r="272" spans="1:43" ht="15.75" customHeight="1">
      <c r="A272" s="48"/>
      <c r="B272" s="66"/>
      <c r="C272" s="153"/>
      <c r="D272" s="153"/>
      <c r="E272" s="181"/>
      <c r="F272" s="153"/>
      <c r="G272" s="153"/>
      <c r="H272" s="183"/>
      <c r="I272" s="153"/>
      <c r="J272" s="48"/>
      <c r="K272" s="48"/>
      <c r="L272" s="8"/>
      <c r="M272" s="48"/>
      <c r="N272" s="48"/>
      <c r="O272" s="8"/>
      <c r="P272" s="48"/>
      <c r="Q272" s="48"/>
      <c r="R272" s="8"/>
      <c r="S272" s="48"/>
      <c r="T272" s="48"/>
      <c r="U272" s="8"/>
      <c r="V272" s="48"/>
      <c r="W272" s="48"/>
      <c r="X272" s="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</row>
    <row r="273" spans="1:43" ht="15.75" customHeight="1">
      <c r="A273" s="48"/>
      <c r="B273" s="66"/>
      <c r="C273" s="153"/>
      <c r="D273" s="153"/>
      <c r="E273" s="181"/>
      <c r="F273" s="153"/>
      <c r="G273" s="153"/>
      <c r="H273" s="183"/>
      <c r="I273" s="153"/>
      <c r="J273" s="48"/>
      <c r="K273" s="48"/>
      <c r="L273" s="8"/>
      <c r="M273" s="48"/>
      <c r="N273" s="48"/>
      <c r="O273" s="8"/>
      <c r="P273" s="48"/>
      <c r="Q273" s="48"/>
      <c r="R273" s="8"/>
      <c r="S273" s="48"/>
      <c r="T273" s="48"/>
      <c r="U273" s="8"/>
      <c r="V273" s="48"/>
      <c r="W273" s="48"/>
      <c r="X273" s="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</row>
    <row r="274" spans="1:43" ht="15.75" customHeight="1">
      <c r="A274" s="48"/>
      <c r="B274" s="66"/>
      <c r="C274" s="153"/>
      <c r="D274" s="153"/>
      <c r="E274" s="181"/>
      <c r="F274" s="153"/>
      <c r="G274" s="153"/>
      <c r="H274" s="183"/>
      <c r="I274" s="153"/>
      <c r="J274" s="48"/>
      <c r="K274" s="48"/>
      <c r="L274" s="8"/>
      <c r="M274" s="48"/>
      <c r="N274" s="48"/>
      <c r="O274" s="8"/>
      <c r="P274" s="48"/>
      <c r="Q274" s="48"/>
      <c r="R274" s="8"/>
      <c r="S274" s="48"/>
      <c r="T274" s="48"/>
      <c r="U274" s="8"/>
      <c r="V274" s="48"/>
      <c r="W274" s="48"/>
      <c r="X274" s="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</row>
    <row r="275" spans="1:43" ht="15.75" customHeight="1">
      <c r="A275" s="48"/>
      <c r="B275" s="66"/>
      <c r="C275" s="153"/>
      <c r="D275" s="153"/>
      <c r="E275" s="181"/>
      <c r="F275" s="153"/>
      <c r="G275" s="153"/>
      <c r="H275" s="183"/>
      <c r="I275" s="153"/>
      <c r="J275" s="48"/>
      <c r="K275" s="48"/>
      <c r="L275" s="8"/>
      <c r="M275" s="48"/>
      <c r="N275" s="48"/>
      <c r="O275" s="8"/>
      <c r="P275" s="48"/>
      <c r="Q275" s="48"/>
      <c r="R275" s="8"/>
      <c r="S275" s="48"/>
      <c r="T275" s="48"/>
      <c r="U275" s="8"/>
      <c r="V275" s="48"/>
      <c r="W275" s="48"/>
      <c r="X275" s="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</row>
    <row r="276" spans="1:43" ht="15.75" customHeight="1">
      <c r="A276" s="48"/>
      <c r="B276" s="66"/>
      <c r="C276" s="153"/>
      <c r="D276" s="153"/>
      <c r="E276" s="181"/>
      <c r="F276" s="153"/>
      <c r="G276" s="153"/>
      <c r="H276" s="183"/>
      <c r="I276" s="153"/>
      <c r="J276" s="48"/>
      <c r="K276" s="48"/>
      <c r="L276" s="8"/>
      <c r="M276" s="48"/>
      <c r="N276" s="48"/>
      <c r="O276" s="8"/>
      <c r="P276" s="48"/>
      <c r="Q276" s="48"/>
      <c r="R276" s="8"/>
      <c r="S276" s="48"/>
      <c r="T276" s="48"/>
      <c r="U276" s="8"/>
      <c r="V276" s="48"/>
      <c r="W276" s="48"/>
      <c r="X276" s="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</row>
    <row r="277" spans="1:43" ht="15.75" customHeight="1">
      <c r="A277" s="48"/>
      <c r="B277" s="66"/>
      <c r="C277" s="153"/>
      <c r="D277" s="153"/>
      <c r="E277" s="181"/>
      <c r="F277" s="153"/>
      <c r="G277" s="153"/>
      <c r="H277" s="183"/>
      <c r="I277" s="153"/>
      <c r="J277" s="48"/>
      <c r="K277" s="48"/>
      <c r="L277" s="8"/>
      <c r="M277" s="48"/>
      <c r="N277" s="48"/>
      <c r="O277" s="8"/>
      <c r="P277" s="48"/>
      <c r="Q277" s="48"/>
      <c r="R277" s="8"/>
      <c r="S277" s="48"/>
      <c r="T277" s="48"/>
      <c r="U277" s="8"/>
      <c r="V277" s="48"/>
      <c r="W277" s="48"/>
      <c r="X277" s="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</row>
    <row r="278" spans="1:43" ht="15.75" customHeight="1">
      <c r="A278" s="48"/>
      <c r="B278" s="66"/>
      <c r="C278" s="153"/>
      <c r="D278" s="153"/>
      <c r="E278" s="181"/>
      <c r="F278" s="153"/>
      <c r="G278" s="153"/>
      <c r="H278" s="183"/>
      <c r="I278" s="153"/>
      <c r="J278" s="48"/>
      <c r="K278" s="48"/>
      <c r="L278" s="8"/>
      <c r="M278" s="48"/>
      <c r="N278" s="48"/>
      <c r="O278" s="8"/>
      <c r="P278" s="48"/>
      <c r="Q278" s="48"/>
      <c r="R278" s="8"/>
      <c r="S278" s="48"/>
      <c r="T278" s="48"/>
      <c r="U278" s="8"/>
      <c r="V278" s="48"/>
      <c r="W278" s="48"/>
      <c r="X278" s="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</row>
    <row r="279" spans="1:43" ht="15.75" customHeight="1">
      <c r="A279" s="48"/>
      <c r="B279" s="66"/>
      <c r="C279" s="153"/>
      <c r="D279" s="153"/>
      <c r="E279" s="181"/>
      <c r="F279" s="153"/>
      <c r="G279" s="153"/>
      <c r="H279" s="183"/>
      <c r="I279" s="153"/>
      <c r="J279" s="48"/>
      <c r="K279" s="48"/>
      <c r="L279" s="8"/>
      <c r="M279" s="48"/>
      <c r="N279" s="48"/>
      <c r="O279" s="8"/>
      <c r="P279" s="48"/>
      <c r="Q279" s="48"/>
      <c r="R279" s="8"/>
      <c r="S279" s="48"/>
      <c r="T279" s="48"/>
      <c r="U279" s="8"/>
      <c r="V279" s="48"/>
      <c r="W279" s="48"/>
      <c r="X279" s="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</row>
    <row r="280" spans="1:43" ht="15.75" customHeight="1">
      <c r="A280" s="48"/>
      <c r="B280" s="66"/>
      <c r="C280" s="153"/>
      <c r="D280" s="153"/>
      <c r="E280" s="181"/>
      <c r="F280" s="153"/>
      <c r="G280" s="153"/>
      <c r="H280" s="183"/>
      <c r="I280" s="153"/>
      <c r="J280" s="48"/>
      <c r="K280" s="48"/>
      <c r="L280" s="8"/>
      <c r="M280" s="48"/>
      <c r="N280" s="48"/>
      <c r="O280" s="8"/>
      <c r="P280" s="48"/>
      <c r="Q280" s="48"/>
      <c r="R280" s="8"/>
      <c r="S280" s="48"/>
      <c r="T280" s="48"/>
      <c r="U280" s="8"/>
      <c r="V280" s="48"/>
      <c r="W280" s="48"/>
      <c r="X280" s="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</row>
    <row r="281" spans="1:43" ht="15.75" customHeight="1">
      <c r="A281" s="48"/>
      <c r="B281" s="66"/>
      <c r="C281" s="153"/>
      <c r="D281" s="153"/>
      <c r="E281" s="181"/>
      <c r="F281" s="153"/>
      <c r="G281" s="153"/>
      <c r="H281" s="183"/>
      <c r="I281" s="153"/>
      <c r="J281" s="48"/>
      <c r="K281" s="48"/>
      <c r="L281" s="8"/>
      <c r="M281" s="48"/>
      <c r="N281" s="48"/>
      <c r="O281" s="8"/>
      <c r="P281" s="48"/>
      <c r="Q281" s="48"/>
      <c r="R281" s="8"/>
      <c r="S281" s="48"/>
      <c r="T281" s="48"/>
      <c r="U281" s="8"/>
      <c r="V281" s="48"/>
      <c r="W281" s="48"/>
      <c r="X281" s="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</row>
    <row r="282" spans="1:43" ht="15.75" customHeight="1">
      <c r="A282" s="48"/>
      <c r="B282" s="66"/>
      <c r="C282" s="153"/>
      <c r="D282" s="153"/>
      <c r="E282" s="181"/>
      <c r="F282" s="153"/>
      <c r="G282" s="153"/>
      <c r="H282" s="183"/>
      <c r="I282" s="153"/>
      <c r="J282" s="48"/>
      <c r="K282" s="48"/>
      <c r="L282" s="8"/>
      <c r="M282" s="48"/>
      <c r="N282" s="48"/>
      <c r="O282" s="8"/>
      <c r="P282" s="48"/>
      <c r="Q282" s="48"/>
      <c r="R282" s="8"/>
      <c r="S282" s="48"/>
      <c r="T282" s="48"/>
      <c r="U282" s="8"/>
      <c r="V282" s="48"/>
      <c r="W282" s="48"/>
      <c r="X282" s="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</row>
    <row r="283" spans="1:43" ht="15.75" customHeight="1">
      <c r="A283" s="48"/>
      <c r="B283" s="66"/>
      <c r="C283" s="153"/>
      <c r="D283" s="153"/>
      <c r="E283" s="181"/>
      <c r="F283" s="153"/>
      <c r="G283" s="153"/>
      <c r="H283" s="183"/>
      <c r="I283" s="153"/>
      <c r="J283" s="48"/>
      <c r="K283" s="48"/>
      <c r="L283" s="8"/>
      <c r="M283" s="48"/>
      <c r="N283" s="48"/>
      <c r="O283" s="8"/>
      <c r="P283" s="48"/>
      <c r="Q283" s="48"/>
      <c r="R283" s="8"/>
      <c r="S283" s="48"/>
      <c r="T283" s="48"/>
      <c r="U283" s="8"/>
      <c r="V283" s="48"/>
      <c r="W283" s="48"/>
      <c r="X283" s="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</row>
    <row r="284" spans="1:43" ht="15.75" customHeight="1">
      <c r="A284" s="48"/>
      <c r="B284" s="66"/>
      <c r="C284" s="153"/>
      <c r="D284" s="153"/>
      <c r="E284" s="181"/>
      <c r="F284" s="153"/>
      <c r="G284" s="153"/>
      <c r="H284" s="183"/>
      <c r="I284" s="153"/>
      <c r="J284" s="48"/>
      <c r="K284" s="48"/>
      <c r="L284" s="8"/>
      <c r="M284" s="48"/>
      <c r="N284" s="48"/>
      <c r="O284" s="8"/>
      <c r="P284" s="48"/>
      <c r="Q284" s="48"/>
      <c r="R284" s="8"/>
      <c r="S284" s="48"/>
      <c r="T284" s="48"/>
      <c r="U284" s="8"/>
      <c r="V284" s="48"/>
      <c r="W284" s="48"/>
      <c r="X284" s="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</row>
    <row r="285" spans="1:43" ht="15.75" customHeight="1">
      <c r="A285" s="48"/>
      <c r="B285" s="66"/>
      <c r="C285" s="153"/>
      <c r="D285" s="153"/>
      <c r="E285" s="181"/>
      <c r="F285" s="153"/>
      <c r="G285" s="153"/>
      <c r="H285" s="183"/>
      <c r="I285" s="153"/>
      <c r="J285" s="48"/>
      <c r="K285" s="48"/>
      <c r="L285" s="8"/>
      <c r="M285" s="48"/>
      <c r="N285" s="48"/>
      <c r="O285" s="8"/>
      <c r="P285" s="48"/>
      <c r="Q285" s="48"/>
      <c r="R285" s="8"/>
      <c r="S285" s="48"/>
      <c r="T285" s="48"/>
      <c r="U285" s="8"/>
      <c r="V285" s="48"/>
      <c r="W285" s="48"/>
      <c r="X285" s="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</row>
    <row r="286" spans="1:43" ht="15.75" customHeight="1">
      <c r="A286" s="48"/>
      <c r="B286" s="66"/>
      <c r="C286" s="153"/>
      <c r="D286" s="153"/>
      <c r="E286" s="181"/>
      <c r="F286" s="153"/>
      <c r="G286" s="153"/>
      <c r="H286" s="183"/>
      <c r="I286" s="153"/>
      <c r="J286" s="48"/>
      <c r="K286" s="48"/>
      <c r="L286" s="8"/>
      <c r="M286" s="48"/>
      <c r="N286" s="48"/>
      <c r="O286" s="8"/>
      <c r="P286" s="48"/>
      <c r="Q286" s="48"/>
      <c r="R286" s="8"/>
      <c r="S286" s="48"/>
      <c r="T286" s="48"/>
      <c r="U286" s="8"/>
      <c r="V286" s="48"/>
      <c r="W286" s="48"/>
      <c r="X286" s="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</row>
    <row r="287" spans="1:43" ht="15.75" customHeight="1">
      <c r="A287" s="48"/>
      <c r="B287" s="66"/>
      <c r="C287" s="153"/>
      <c r="D287" s="153"/>
      <c r="E287" s="181"/>
      <c r="F287" s="153"/>
      <c r="G287" s="153"/>
      <c r="H287" s="183"/>
      <c r="I287" s="153"/>
      <c r="J287" s="48"/>
      <c r="K287" s="48"/>
      <c r="L287" s="8"/>
      <c r="M287" s="48"/>
      <c r="N287" s="48"/>
      <c r="O287" s="8"/>
      <c r="P287" s="48"/>
      <c r="Q287" s="48"/>
      <c r="R287" s="8"/>
      <c r="S287" s="48"/>
      <c r="T287" s="48"/>
      <c r="U287" s="8"/>
      <c r="V287" s="48"/>
      <c r="W287" s="48"/>
      <c r="X287" s="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</row>
    <row r="288" spans="1:43" ht="15.75" customHeight="1">
      <c r="A288" s="48"/>
      <c r="B288" s="66"/>
      <c r="C288" s="153"/>
      <c r="D288" s="153"/>
      <c r="E288" s="181"/>
      <c r="F288" s="153"/>
      <c r="G288" s="153"/>
      <c r="H288" s="183"/>
      <c r="I288" s="153"/>
      <c r="J288" s="48"/>
      <c r="K288" s="48"/>
      <c r="L288" s="8"/>
      <c r="M288" s="48"/>
      <c r="N288" s="48"/>
      <c r="O288" s="8"/>
      <c r="P288" s="48"/>
      <c r="Q288" s="48"/>
      <c r="R288" s="8"/>
      <c r="S288" s="48"/>
      <c r="T288" s="48"/>
      <c r="U288" s="8"/>
      <c r="V288" s="48"/>
      <c r="W288" s="48"/>
      <c r="X288" s="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</row>
    <row r="289" spans="1:43" ht="15.75" customHeight="1">
      <c r="A289" s="48"/>
      <c r="B289" s="66"/>
      <c r="C289" s="153"/>
      <c r="D289" s="153"/>
      <c r="E289" s="181"/>
      <c r="F289" s="153"/>
      <c r="G289" s="153"/>
      <c r="H289" s="183"/>
      <c r="I289" s="153"/>
      <c r="J289" s="48"/>
      <c r="K289" s="48"/>
      <c r="L289" s="8"/>
      <c r="M289" s="48"/>
      <c r="N289" s="48"/>
      <c r="O289" s="8"/>
      <c r="P289" s="48"/>
      <c r="Q289" s="48"/>
      <c r="R289" s="8"/>
      <c r="S289" s="48"/>
      <c r="T289" s="48"/>
      <c r="U289" s="8"/>
      <c r="V289" s="48"/>
      <c r="W289" s="48"/>
      <c r="X289" s="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</row>
    <row r="290" spans="1:43" ht="15.75" customHeight="1">
      <c r="A290" s="48"/>
      <c r="B290" s="66"/>
      <c r="C290" s="153"/>
      <c r="D290" s="153"/>
      <c r="E290" s="181"/>
      <c r="F290" s="153"/>
      <c r="G290" s="153"/>
      <c r="H290" s="183"/>
      <c r="I290" s="153"/>
      <c r="J290" s="48"/>
      <c r="K290" s="48"/>
      <c r="L290" s="8"/>
      <c r="M290" s="48"/>
      <c r="N290" s="48"/>
      <c r="O290" s="8"/>
      <c r="P290" s="48"/>
      <c r="Q290" s="48"/>
      <c r="R290" s="8"/>
      <c r="S290" s="48"/>
      <c r="T290" s="48"/>
      <c r="U290" s="8"/>
      <c r="V290" s="48"/>
      <c r="W290" s="48"/>
      <c r="X290" s="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</row>
    <row r="291" spans="1:43" ht="15.75" customHeight="1">
      <c r="A291" s="48"/>
      <c r="B291" s="66"/>
      <c r="C291" s="153"/>
      <c r="D291" s="153"/>
      <c r="E291" s="181"/>
      <c r="F291" s="153"/>
      <c r="G291" s="153"/>
      <c r="H291" s="183"/>
      <c r="I291" s="153"/>
      <c r="J291" s="48"/>
      <c r="K291" s="48"/>
      <c r="L291" s="8"/>
      <c r="M291" s="48"/>
      <c r="N291" s="48"/>
      <c r="O291" s="8"/>
      <c r="P291" s="48"/>
      <c r="Q291" s="48"/>
      <c r="R291" s="8"/>
      <c r="S291" s="48"/>
      <c r="T291" s="48"/>
      <c r="U291" s="8"/>
      <c r="V291" s="48"/>
      <c r="W291" s="48"/>
      <c r="X291" s="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</row>
    <row r="292" spans="1:43" ht="15.75" customHeight="1">
      <c r="A292" s="48"/>
      <c r="B292" s="66"/>
      <c r="C292" s="153"/>
      <c r="D292" s="153"/>
      <c r="E292" s="181"/>
      <c r="F292" s="153"/>
      <c r="G292" s="153"/>
      <c r="H292" s="183"/>
      <c r="I292" s="153"/>
      <c r="J292" s="48"/>
      <c r="K292" s="48"/>
      <c r="L292" s="8"/>
      <c r="M292" s="48"/>
      <c r="N292" s="48"/>
      <c r="O292" s="8"/>
      <c r="P292" s="48"/>
      <c r="Q292" s="48"/>
      <c r="R292" s="8"/>
      <c r="S292" s="48"/>
      <c r="T292" s="48"/>
      <c r="U292" s="8"/>
      <c r="V292" s="48"/>
      <c r="W292" s="48"/>
      <c r="X292" s="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</row>
    <row r="293" spans="1:43" ht="15.75" customHeight="1">
      <c r="A293" s="48"/>
      <c r="B293" s="66"/>
      <c r="C293" s="153"/>
      <c r="D293" s="153"/>
      <c r="E293" s="181"/>
      <c r="F293" s="153"/>
      <c r="G293" s="153"/>
      <c r="H293" s="183"/>
      <c r="I293" s="153"/>
      <c r="J293" s="48"/>
      <c r="K293" s="48"/>
      <c r="L293" s="8"/>
      <c r="M293" s="48"/>
      <c r="N293" s="48"/>
      <c r="O293" s="8"/>
      <c r="P293" s="48"/>
      <c r="Q293" s="48"/>
      <c r="R293" s="8"/>
      <c r="S293" s="48"/>
      <c r="T293" s="48"/>
      <c r="U293" s="8"/>
      <c r="V293" s="48"/>
      <c r="W293" s="48"/>
      <c r="X293" s="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</row>
    <row r="294" spans="1:43" ht="15.75" customHeight="1">
      <c r="A294" s="48"/>
      <c r="B294" s="66"/>
      <c r="C294" s="153"/>
      <c r="D294" s="153"/>
      <c r="E294" s="181"/>
      <c r="F294" s="153"/>
      <c r="G294" s="153"/>
      <c r="H294" s="183"/>
      <c r="I294" s="153"/>
      <c r="J294" s="48"/>
      <c r="K294" s="48"/>
      <c r="L294" s="8"/>
      <c r="M294" s="48"/>
      <c r="N294" s="48"/>
      <c r="O294" s="8"/>
      <c r="P294" s="48"/>
      <c r="Q294" s="48"/>
      <c r="R294" s="8"/>
      <c r="S294" s="48"/>
      <c r="T294" s="48"/>
      <c r="U294" s="8"/>
      <c r="V294" s="48"/>
      <c r="W294" s="48"/>
      <c r="X294" s="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</row>
    <row r="295" spans="1:43" ht="15.75" customHeight="1">
      <c r="A295" s="48"/>
      <c r="B295" s="66"/>
      <c r="C295" s="153"/>
      <c r="D295" s="153"/>
      <c r="E295" s="181"/>
      <c r="F295" s="153"/>
      <c r="G295" s="153"/>
      <c r="H295" s="183"/>
      <c r="I295" s="153"/>
      <c r="J295" s="48"/>
      <c r="K295" s="48"/>
      <c r="L295" s="8"/>
      <c r="M295" s="48"/>
      <c r="N295" s="48"/>
      <c r="O295" s="8"/>
      <c r="P295" s="48"/>
      <c r="Q295" s="48"/>
      <c r="R295" s="8"/>
      <c r="S295" s="48"/>
      <c r="T295" s="48"/>
      <c r="U295" s="8"/>
      <c r="V295" s="48"/>
      <c r="W295" s="48"/>
      <c r="X295" s="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</row>
    <row r="296" spans="1:43" ht="15.75" customHeight="1">
      <c r="A296" s="48"/>
      <c r="B296" s="66"/>
      <c r="C296" s="153"/>
      <c r="D296" s="153"/>
      <c r="E296" s="181"/>
      <c r="F296" s="153"/>
      <c r="G296" s="153"/>
      <c r="H296" s="183"/>
      <c r="I296" s="153"/>
      <c r="J296" s="48"/>
      <c r="K296" s="48"/>
      <c r="L296" s="8"/>
      <c r="M296" s="48"/>
      <c r="N296" s="48"/>
      <c r="O296" s="8"/>
      <c r="P296" s="48"/>
      <c r="Q296" s="48"/>
      <c r="R296" s="8"/>
      <c r="S296" s="48"/>
      <c r="T296" s="48"/>
      <c r="U296" s="8"/>
      <c r="V296" s="48"/>
      <c r="W296" s="48"/>
      <c r="X296" s="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</row>
    <row r="297" spans="1:43" ht="15.75" customHeight="1">
      <c r="A297" s="48"/>
      <c r="B297" s="66"/>
      <c r="C297" s="153"/>
      <c r="D297" s="153"/>
      <c r="E297" s="181"/>
      <c r="F297" s="153"/>
      <c r="G297" s="153"/>
      <c r="H297" s="183"/>
      <c r="I297" s="153"/>
      <c r="J297" s="48"/>
      <c r="K297" s="48"/>
      <c r="L297" s="8"/>
      <c r="M297" s="48"/>
      <c r="N297" s="48"/>
      <c r="O297" s="8"/>
      <c r="P297" s="48"/>
      <c r="Q297" s="48"/>
      <c r="R297" s="8"/>
      <c r="S297" s="48"/>
      <c r="T297" s="48"/>
      <c r="U297" s="8"/>
      <c r="V297" s="48"/>
      <c r="W297" s="48"/>
      <c r="X297" s="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</row>
    <row r="298" spans="1:43" ht="15.75" customHeight="1">
      <c r="A298" s="48"/>
      <c r="B298" s="66"/>
      <c r="C298" s="153"/>
      <c r="D298" s="153"/>
      <c r="E298" s="181"/>
      <c r="F298" s="153"/>
      <c r="G298" s="153"/>
      <c r="H298" s="183"/>
      <c r="I298" s="153"/>
      <c r="J298" s="48"/>
      <c r="K298" s="48"/>
      <c r="L298" s="8"/>
      <c r="M298" s="48"/>
      <c r="N298" s="48"/>
      <c r="O298" s="8"/>
      <c r="P298" s="48"/>
      <c r="Q298" s="48"/>
      <c r="R298" s="8"/>
      <c r="S298" s="48"/>
      <c r="T298" s="48"/>
      <c r="U298" s="8"/>
      <c r="V298" s="48"/>
      <c r="W298" s="48"/>
      <c r="X298" s="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</row>
    <row r="299" spans="1:43" ht="15.75" customHeight="1">
      <c r="A299" s="48"/>
      <c r="B299" s="66"/>
      <c r="C299" s="153"/>
      <c r="D299" s="153"/>
      <c r="E299" s="181"/>
      <c r="F299" s="153"/>
      <c r="G299" s="153"/>
      <c r="H299" s="183"/>
      <c r="I299" s="153"/>
      <c r="J299" s="48"/>
      <c r="K299" s="48"/>
      <c r="L299" s="8"/>
      <c r="M299" s="48"/>
      <c r="N299" s="48"/>
      <c r="O299" s="8"/>
      <c r="P299" s="48"/>
      <c r="Q299" s="48"/>
      <c r="R299" s="8"/>
      <c r="S299" s="48"/>
      <c r="T299" s="48"/>
      <c r="U299" s="8"/>
      <c r="V299" s="48"/>
      <c r="W299" s="48"/>
      <c r="X299" s="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</row>
    <row r="300" spans="1:43" ht="15.75" customHeight="1">
      <c r="A300" s="48"/>
      <c r="B300" s="66"/>
      <c r="C300" s="153"/>
      <c r="D300" s="153"/>
      <c r="E300" s="181"/>
      <c r="F300" s="153"/>
      <c r="G300" s="153"/>
      <c r="H300" s="183"/>
      <c r="I300" s="153"/>
      <c r="J300" s="48"/>
      <c r="K300" s="48"/>
      <c r="L300" s="8"/>
      <c r="M300" s="48"/>
      <c r="N300" s="48"/>
      <c r="O300" s="8"/>
      <c r="P300" s="48"/>
      <c r="Q300" s="48"/>
      <c r="R300" s="8"/>
      <c r="S300" s="48"/>
      <c r="T300" s="48"/>
      <c r="U300" s="8"/>
      <c r="V300" s="48"/>
      <c r="W300" s="48"/>
      <c r="X300" s="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</row>
    <row r="301" spans="1:43" ht="15.75" customHeight="1">
      <c r="A301" s="48"/>
      <c r="B301" s="66"/>
      <c r="C301" s="153"/>
      <c r="D301" s="153"/>
      <c r="E301" s="181"/>
      <c r="F301" s="153"/>
      <c r="G301" s="153"/>
      <c r="H301" s="183"/>
      <c r="I301" s="153"/>
      <c r="J301" s="48"/>
      <c r="K301" s="48"/>
      <c r="L301" s="8"/>
      <c r="M301" s="48"/>
      <c r="N301" s="48"/>
      <c r="O301" s="8"/>
      <c r="P301" s="48"/>
      <c r="Q301" s="48"/>
      <c r="R301" s="8"/>
      <c r="S301" s="48"/>
      <c r="T301" s="48"/>
      <c r="U301" s="8"/>
      <c r="V301" s="48"/>
      <c r="W301" s="48"/>
      <c r="X301" s="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</row>
    <row r="302" spans="1:43" ht="15.75" customHeight="1">
      <c r="A302" s="48"/>
      <c r="B302" s="66"/>
      <c r="C302" s="153"/>
      <c r="D302" s="153"/>
      <c r="E302" s="181"/>
      <c r="F302" s="153"/>
      <c r="G302" s="153"/>
      <c r="H302" s="183"/>
      <c r="I302" s="153"/>
      <c r="J302" s="48"/>
      <c r="K302" s="48"/>
      <c r="L302" s="8"/>
      <c r="M302" s="48"/>
      <c r="N302" s="48"/>
      <c r="O302" s="8"/>
      <c r="P302" s="48"/>
      <c r="Q302" s="48"/>
      <c r="R302" s="8"/>
      <c r="S302" s="48"/>
      <c r="T302" s="48"/>
      <c r="U302" s="8"/>
      <c r="V302" s="48"/>
      <c r="W302" s="48"/>
      <c r="X302" s="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</row>
    <row r="303" spans="1:43" ht="15.75" customHeight="1">
      <c r="A303" s="48"/>
      <c r="B303" s="66"/>
      <c r="C303" s="153"/>
      <c r="D303" s="153"/>
      <c r="E303" s="181"/>
      <c r="F303" s="153"/>
      <c r="G303" s="153"/>
      <c r="H303" s="183"/>
      <c r="I303" s="153"/>
      <c r="J303" s="48"/>
      <c r="K303" s="48"/>
      <c r="L303" s="8"/>
      <c r="M303" s="48"/>
      <c r="N303" s="48"/>
      <c r="O303" s="8"/>
      <c r="P303" s="48"/>
      <c r="Q303" s="48"/>
      <c r="R303" s="8"/>
      <c r="S303" s="48"/>
      <c r="T303" s="48"/>
      <c r="U303" s="8"/>
      <c r="V303" s="48"/>
      <c r="W303" s="48"/>
      <c r="X303" s="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</row>
    <row r="304" spans="1:43" ht="15.75" customHeight="1">
      <c r="A304" s="48"/>
      <c r="B304" s="66"/>
      <c r="C304" s="153"/>
      <c r="D304" s="153"/>
      <c r="E304" s="181"/>
      <c r="F304" s="153"/>
      <c r="G304" s="153"/>
      <c r="H304" s="183"/>
      <c r="I304" s="153"/>
      <c r="J304" s="48"/>
      <c r="K304" s="48"/>
      <c r="L304" s="8"/>
      <c r="M304" s="48"/>
      <c r="N304" s="48"/>
      <c r="O304" s="8"/>
      <c r="P304" s="48"/>
      <c r="Q304" s="48"/>
      <c r="R304" s="8"/>
      <c r="S304" s="48"/>
      <c r="T304" s="48"/>
      <c r="U304" s="8"/>
      <c r="V304" s="48"/>
      <c r="W304" s="48"/>
      <c r="X304" s="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</row>
    <row r="305" spans="1:43" ht="15.75" customHeight="1">
      <c r="A305" s="48"/>
      <c r="B305" s="66"/>
      <c r="C305" s="153"/>
      <c r="D305" s="153"/>
      <c r="E305" s="181"/>
      <c r="F305" s="153"/>
      <c r="G305" s="153"/>
      <c r="H305" s="183"/>
      <c r="I305" s="153"/>
      <c r="J305" s="48"/>
      <c r="K305" s="48"/>
      <c r="L305" s="8"/>
      <c r="M305" s="48"/>
      <c r="N305" s="48"/>
      <c r="O305" s="8"/>
      <c r="P305" s="48"/>
      <c r="Q305" s="48"/>
      <c r="R305" s="8"/>
      <c r="S305" s="48"/>
      <c r="T305" s="48"/>
      <c r="U305" s="8"/>
      <c r="V305" s="48"/>
      <c r="W305" s="48"/>
      <c r="X305" s="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</row>
    <row r="306" spans="1:43" ht="15.75" customHeight="1">
      <c r="A306" s="48"/>
      <c r="B306" s="66"/>
      <c r="C306" s="153"/>
      <c r="D306" s="153"/>
      <c r="E306" s="181"/>
      <c r="F306" s="153"/>
      <c r="G306" s="153"/>
      <c r="H306" s="183"/>
      <c r="I306" s="153"/>
      <c r="J306" s="48"/>
      <c r="K306" s="48"/>
      <c r="L306" s="8"/>
      <c r="M306" s="48"/>
      <c r="N306" s="48"/>
      <c r="O306" s="8"/>
      <c r="P306" s="48"/>
      <c r="Q306" s="48"/>
      <c r="R306" s="8"/>
      <c r="S306" s="48"/>
      <c r="T306" s="48"/>
      <c r="U306" s="8"/>
      <c r="V306" s="48"/>
      <c r="W306" s="48"/>
      <c r="X306" s="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</row>
    <row r="307" spans="1:43" ht="15.75" customHeight="1">
      <c r="A307" s="48"/>
      <c r="B307" s="66"/>
      <c r="C307" s="153"/>
      <c r="D307" s="153"/>
      <c r="E307" s="181"/>
      <c r="F307" s="153"/>
      <c r="G307" s="153"/>
      <c r="H307" s="183"/>
      <c r="I307" s="153"/>
      <c r="J307" s="48"/>
      <c r="K307" s="48"/>
      <c r="L307" s="8"/>
      <c r="M307" s="48"/>
      <c r="N307" s="48"/>
      <c r="O307" s="8"/>
      <c r="P307" s="48"/>
      <c r="Q307" s="48"/>
      <c r="R307" s="8"/>
      <c r="S307" s="48"/>
      <c r="T307" s="48"/>
      <c r="U307" s="8"/>
      <c r="V307" s="48"/>
      <c r="W307" s="48"/>
      <c r="X307" s="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</row>
    <row r="308" spans="1:43" ht="15.75" customHeight="1">
      <c r="A308" s="48"/>
      <c r="B308" s="66"/>
      <c r="C308" s="153"/>
      <c r="D308" s="153"/>
      <c r="E308" s="181"/>
      <c r="F308" s="153"/>
      <c r="G308" s="153"/>
      <c r="H308" s="183"/>
      <c r="I308" s="153"/>
      <c r="J308" s="48"/>
      <c r="K308" s="48"/>
      <c r="L308" s="8"/>
      <c r="M308" s="48"/>
      <c r="N308" s="48"/>
      <c r="O308" s="8"/>
      <c r="P308" s="48"/>
      <c r="Q308" s="48"/>
      <c r="R308" s="8"/>
      <c r="S308" s="48"/>
      <c r="T308" s="48"/>
      <c r="U308" s="8"/>
      <c r="V308" s="48"/>
      <c r="W308" s="48"/>
      <c r="X308" s="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</row>
    <row r="309" spans="1:43" ht="15.75" customHeight="1">
      <c r="A309" s="48"/>
      <c r="B309" s="66"/>
      <c r="C309" s="153"/>
      <c r="D309" s="153"/>
      <c r="E309" s="181"/>
      <c r="F309" s="153"/>
      <c r="G309" s="153"/>
      <c r="H309" s="183"/>
      <c r="I309" s="153"/>
      <c r="J309" s="48"/>
      <c r="K309" s="48"/>
      <c r="L309" s="8"/>
      <c r="M309" s="48"/>
      <c r="N309" s="48"/>
      <c r="O309" s="8"/>
      <c r="P309" s="48"/>
      <c r="Q309" s="48"/>
      <c r="R309" s="8"/>
      <c r="S309" s="48"/>
      <c r="T309" s="48"/>
      <c r="U309" s="8"/>
      <c r="V309" s="48"/>
      <c r="W309" s="48"/>
      <c r="X309" s="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</row>
    <row r="310" spans="1:43" ht="15.75" customHeight="1">
      <c r="A310" s="48"/>
      <c r="B310" s="66"/>
      <c r="C310" s="153"/>
      <c r="D310" s="153"/>
      <c r="E310" s="181"/>
      <c r="F310" s="153"/>
      <c r="G310" s="153"/>
      <c r="H310" s="183"/>
      <c r="I310" s="153"/>
      <c r="J310" s="48"/>
      <c r="K310" s="48"/>
      <c r="L310" s="8"/>
      <c r="M310" s="48"/>
      <c r="N310" s="48"/>
      <c r="O310" s="8"/>
      <c r="P310" s="48"/>
      <c r="Q310" s="48"/>
      <c r="R310" s="8"/>
      <c r="S310" s="48"/>
      <c r="T310" s="48"/>
      <c r="U310" s="8"/>
      <c r="V310" s="48"/>
      <c r="W310" s="48"/>
      <c r="X310" s="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</row>
    <row r="311" spans="1:43" ht="15.75" customHeight="1">
      <c r="A311" s="48"/>
      <c r="B311" s="66"/>
      <c r="C311" s="153"/>
      <c r="D311" s="153"/>
      <c r="E311" s="181"/>
      <c r="F311" s="153"/>
      <c r="G311" s="153"/>
      <c r="H311" s="183"/>
      <c r="I311" s="153"/>
      <c r="J311" s="48"/>
      <c r="K311" s="48"/>
      <c r="L311" s="8"/>
      <c r="M311" s="48"/>
      <c r="N311" s="48"/>
      <c r="O311" s="8"/>
      <c r="P311" s="48"/>
      <c r="Q311" s="48"/>
      <c r="R311" s="8"/>
      <c r="S311" s="48"/>
      <c r="T311" s="48"/>
      <c r="U311" s="8"/>
      <c r="V311" s="48"/>
      <c r="W311" s="48"/>
      <c r="X311" s="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</row>
    <row r="312" spans="1:43" ht="15.75" customHeight="1">
      <c r="A312" s="48"/>
      <c r="B312" s="66"/>
      <c r="C312" s="153"/>
      <c r="D312" s="153"/>
      <c r="E312" s="181"/>
      <c r="F312" s="153"/>
      <c r="G312" s="153"/>
      <c r="H312" s="183"/>
      <c r="I312" s="153"/>
      <c r="J312" s="48"/>
      <c r="K312" s="48"/>
      <c r="L312" s="8"/>
      <c r="M312" s="48"/>
      <c r="N312" s="48"/>
      <c r="O312" s="8"/>
      <c r="P312" s="48"/>
      <c r="Q312" s="48"/>
      <c r="R312" s="8"/>
      <c r="S312" s="48"/>
      <c r="T312" s="48"/>
      <c r="U312" s="8"/>
      <c r="V312" s="48"/>
      <c r="W312" s="48"/>
      <c r="X312" s="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</row>
    <row r="313" spans="1:43" ht="15.75" customHeight="1">
      <c r="A313" s="48"/>
      <c r="B313" s="66"/>
      <c r="C313" s="153"/>
      <c r="D313" s="153"/>
      <c r="E313" s="181"/>
      <c r="F313" s="153"/>
      <c r="G313" s="153"/>
      <c r="H313" s="183"/>
      <c r="I313" s="153"/>
      <c r="J313" s="48"/>
      <c r="K313" s="48"/>
      <c r="L313" s="8"/>
      <c r="M313" s="48"/>
      <c r="N313" s="48"/>
      <c r="O313" s="8"/>
      <c r="P313" s="48"/>
      <c r="Q313" s="48"/>
      <c r="R313" s="8"/>
      <c r="S313" s="48"/>
      <c r="T313" s="48"/>
      <c r="U313" s="8"/>
      <c r="V313" s="48"/>
      <c r="W313" s="48"/>
      <c r="X313" s="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</row>
    <row r="314" spans="1:43" ht="15.75" customHeight="1">
      <c r="A314" s="48"/>
      <c r="B314" s="66"/>
      <c r="C314" s="153"/>
      <c r="D314" s="153"/>
      <c r="E314" s="181"/>
      <c r="F314" s="153"/>
      <c r="G314" s="153"/>
      <c r="H314" s="183"/>
      <c r="I314" s="153"/>
      <c r="J314" s="48"/>
      <c r="K314" s="48"/>
      <c r="L314" s="8"/>
      <c r="M314" s="48"/>
      <c r="N314" s="48"/>
      <c r="O314" s="8"/>
      <c r="P314" s="48"/>
      <c r="Q314" s="48"/>
      <c r="R314" s="8"/>
      <c r="S314" s="48"/>
      <c r="T314" s="48"/>
      <c r="U314" s="8"/>
      <c r="V314" s="48"/>
      <c r="W314" s="48"/>
      <c r="X314" s="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</row>
    <row r="315" spans="1:43" ht="15.75" customHeight="1">
      <c r="A315" s="48"/>
      <c r="B315" s="66"/>
      <c r="C315" s="153"/>
      <c r="D315" s="153"/>
      <c r="E315" s="181"/>
      <c r="F315" s="153"/>
      <c r="G315" s="153"/>
      <c r="H315" s="183"/>
      <c r="I315" s="153"/>
      <c r="J315" s="48"/>
      <c r="K315" s="48"/>
      <c r="L315" s="8"/>
      <c r="M315" s="48"/>
      <c r="N315" s="48"/>
      <c r="O315" s="8"/>
      <c r="P315" s="48"/>
      <c r="Q315" s="48"/>
      <c r="R315" s="8"/>
      <c r="S315" s="48"/>
      <c r="T315" s="48"/>
      <c r="U315" s="8"/>
      <c r="V315" s="48"/>
      <c r="W315" s="48"/>
      <c r="X315" s="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</row>
    <row r="316" spans="1:43" ht="15.75" customHeight="1">
      <c r="A316" s="48"/>
      <c r="B316" s="66"/>
      <c r="C316" s="153"/>
      <c r="D316" s="153"/>
      <c r="E316" s="181"/>
      <c r="F316" s="153"/>
      <c r="G316" s="153"/>
      <c r="H316" s="183"/>
      <c r="I316" s="153"/>
      <c r="J316" s="48"/>
      <c r="K316" s="48"/>
      <c r="L316" s="8"/>
      <c r="M316" s="48"/>
      <c r="N316" s="48"/>
      <c r="O316" s="8"/>
      <c r="P316" s="48"/>
      <c r="Q316" s="48"/>
      <c r="R316" s="8"/>
      <c r="S316" s="48"/>
      <c r="T316" s="48"/>
      <c r="U316" s="8"/>
      <c r="V316" s="48"/>
      <c r="W316" s="48"/>
      <c r="X316" s="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</row>
    <row r="317" spans="1:43" ht="15.75" customHeight="1">
      <c r="A317" s="48"/>
      <c r="B317" s="66"/>
      <c r="C317" s="153"/>
      <c r="D317" s="153"/>
      <c r="E317" s="181"/>
      <c r="F317" s="153"/>
      <c r="G317" s="153"/>
      <c r="H317" s="183"/>
      <c r="I317" s="153"/>
      <c r="J317" s="48"/>
      <c r="K317" s="48"/>
      <c r="L317" s="8"/>
      <c r="M317" s="48"/>
      <c r="N317" s="48"/>
      <c r="O317" s="8"/>
      <c r="P317" s="48"/>
      <c r="Q317" s="48"/>
      <c r="R317" s="8"/>
      <c r="S317" s="48"/>
      <c r="T317" s="48"/>
      <c r="U317" s="8"/>
      <c r="V317" s="48"/>
      <c r="W317" s="48"/>
      <c r="X317" s="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</row>
    <row r="318" spans="1:43" ht="15.75" customHeight="1">
      <c r="A318" s="48"/>
      <c r="B318" s="66"/>
      <c r="C318" s="153"/>
      <c r="D318" s="153"/>
      <c r="E318" s="181"/>
      <c r="F318" s="153"/>
      <c r="G318" s="153"/>
      <c r="H318" s="183"/>
      <c r="I318" s="153"/>
      <c r="J318" s="48"/>
      <c r="K318" s="48"/>
      <c r="L318" s="8"/>
      <c r="M318" s="48"/>
      <c r="N318" s="48"/>
      <c r="O318" s="8"/>
      <c r="P318" s="48"/>
      <c r="Q318" s="48"/>
      <c r="R318" s="8"/>
      <c r="S318" s="48"/>
      <c r="T318" s="48"/>
      <c r="U318" s="8"/>
      <c r="V318" s="48"/>
      <c r="W318" s="48"/>
      <c r="X318" s="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</row>
    <row r="319" spans="1:43" ht="15.75" customHeight="1">
      <c r="A319" s="48"/>
      <c r="B319" s="66"/>
      <c r="C319" s="153"/>
      <c r="D319" s="153"/>
      <c r="E319" s="181"/>
      <c r="F319" s="153"/>
      <c r="G319" s="153"/>
      <c r="H319" s="183"/>
      <c r="I319" s="153"/>
      <c r="J319" s="48"/>
      <c r="K319" s="48"/>
      <c r="L319" s="8"/>
      <c r="M319" s="48"/>
      <c r="N319" s="48"/>
      <c r="O319" s="8"/>
      <c r="P319" s="48"/>
      <c r="Q319" s="48"/>
      <c r="R319" s="8"/>
      <c r="S319" s="48"/>
      <c r="T319" s="48"/>
      <c r="U319" s="8"/>
      <c r="V319" s="48"/>
      <c r="W319" s="48"/>
      <c r="X319" s="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</row>
    <row r="320" spans="1:43" ht="15.75" customHeight="1">
      <c r="A320" s="48"/>
      <c r="B320" s="66"/>
      <c r="C320" s="153"/>
      <c r="D320" s="153"/>
      <c r="E320" s="181"/>
      <c r="F320" s="153"/>
      <c r="G320" s="153"/>
      <c r="H320" s="183"/>
      <c r="I320" s="153"/>
      <c r="J320" s="48"/>
      <c r="K320" s="48"/>
      <c r="L320" s="8"/>
      <c r="M320" s="48"/>
      <c r="N320" s="48"/>
      <c r="O320" s="8"/>
      <c r="P320" s="48"/>
      <c r="Q320" s="48"/>
      <c r="R320" s="8"/>
      <c r="S320" s="48"/>
      <c r="T320" s="48"/>
      <c r="U320" s="8"/>
      <c r="V320" s="48"/>
      <c r="W320" s="48"/>
      <c r="X320" s="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</row>
    <row r="321" spans="1:43" ht="15.75" customHeight="1">
      <c r="A321" s="48"/>
      <c r="B321" s="66"/>
      <c r="C321" s="153"/>
      <c r="D321" s="153"/>
      <c r="E321" s="181"/>
      <c r="F321" s="153"/>
      <c r="G321" s="153"/>
      <c r="H321" s="183"/>
      <c r="I321" s="153"/>
      <c r="J321" s="48"/>
      <c r="K321" s="48"/>
      <c r="L321" s="8"/>
      <c r="M321" s="48"/>
      <c r="N321" s="48"/>
      <c r="O321" s="8"/>
      <c r="P321" s="48"/>
      <c r="Q321" s="48"/>
      <c r="R321" s="8"/>
      <c r="S321" s="48"/>
      <c r="T321" s="48"/>
      <c r="U321" s="8"/>
      <c r="V321" s="48"/>
      <c r="W321" s="48"/>
      <c r="X321" s="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</row>
    <row r="322" spans="1:43" ht="15.75" customHeight="1">
      <c r="A322" s="48"/>
      <c r="B322" s="66"/>
      <c r="C322" s="153"/>
      <c r="D322" s="153"/>
      <c r="E322" s="181"/>
      <c r="F322" s="153"/>
      <c r="G322" s="153"/>
      <c r="H322" s="183"/>
      <c r="I322" s="153"/>
      <c r="J322" s="48"/>
      <c r="K322" s="48"/>
      <c r="L322" s="8"/>
      <c r="M322" s="48"/>
      <c r="N322" s="48"/>
      <c r="O322" s="8"/>
      <c r="P322" s="48"/>
      <c r="Q322" s="48"/>
      <c r="R322" s="8"/>
      <c r="S322" s="48"/>
      <c r="T322" s="48"/>
      <c r="U322" s="8"/>
      <c r="V322" s="48"/>
      <c r="W322" s="48"/>
      <c r="X322" s="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</row>
    <row r="323" spans="1:43" ht="15.75" customHeight="1">
      <c r="A323" s="48"/>
      <c r="B323" s="66"/>
      <c r="C323" s="153"/>
      <c r="D323" s="153"/>
      <c r="E323" s="181"/>
      <c r="F323" s="153"/>
      <c r="G323" s="153"/>
      <c r="H323" s="183"/>
      <c r="I323" s="153"/>
      <c r="J323" s="48"/>
      <c r="K323" s="48"/>
      <c r="L323" s="8"/>
      <c r="M323" s="48"/>
      <c r="N323" s="48"/>
      <c r="O323" s="8"/>
      <c r="P323" s="48"/>
      <c r="Q323" s="48"/>
      <c r="R323" s="8"/>
      <c r="S323" s="48"/>
      <c r="T323" s="48"/>
      <c r="U323" s="8"/>
      <c r="V323" s="48"/>
      <c r="W323" s="48"/>
      <c r="X323" s="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</row>
    <row r="324" spans="1:43" ht="15.75" customHeight="1">
      <c r="A324" s="48"/>
      <c r="B324" s="66"/>
      <c r="C324" s="153"/>
      <c r="D324" s="153"/>
      <c r="E324" s="181"/>
      <c r="F324" s="153"/>
      <c r="G324" s="153"/>
      <c r="H324" s="183"/>
      <c r="I324" s="153"/>
      <c r="J324" s="48"/>
      <c r="K324" s="48"/>
      <c r="L324" s="8"/>
      <c r="M324" s="48"/>
      <c r="N324" s="48"/>
      <c r="O324" s="8"/>
      <c r="P324" s="48"/>
      <c r="Q324" s="48"/>
      <c r="R324" s="8"/>
      <c r="S324" s="48"/>
      <c r="T324" s="48"/>
      <c r="U324" s="8"/>
      <c r="V324" s="48"/>
      <c r="W324" s="48"/>
      <c r="X324" s="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</row>
    <row r="325" spans="1:43" ht="15.75" customHeight="1">
      <c r="A325" s="48"/>
      <c r="B325" s="66"/>
      <c r="C325" s="153"/>
      <c r="D325" s="153"/>
      <c r="E325" s="181"/>
      <c r="F325" s="153"/>
      <c r="G325" s="153"/>
      <c r="H325" s="183"/>
      <c r="I325" s="153"/>
      <c r="J325" s="48"/>
      <c r="K325" s="48"/>
      <c r="L325" s="8"/>
      <c r="M325" s="48"/>
      <c r="N325" s="48"/>
      <c r="O325" s="8"/>
      <c r="P325" s="48"/>
      <c r="Q325" s="48"/>
      <c r="R325" s="8"/>
      <c r="S325" s="48"/>
      <c r="T325" s="48"/>
      <c r="U325" s="8"/>
      <c r="V325" s="48"/>
      <c r="W325" s="48"/>
      <c r="X325" s="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</row>
    <row r="326" spans="1:43" ht="15.75" customHeight="1">
      <c r="A326" s="48"/>
      <c r="B326" s="66"/>
      <c r="C326" s="153"/>
      <c r="D326" s="153"/>
      <c r="E326" s="181"/>
      <c r="F326" s="153"/>
      <c r="G326" s="153"/>
      <c r="H326" s="183"/>
      <c r="I326" s="153"/>
      <c r="J326" s="48"/>
      <c r="K326" s="48"/>
      <c r="L326" s="8"/>
      <c r="M326" s="48"/>
      <c r="N326" s="48"/>
      <c r="O326" s="8"/>
      <c r="P326" s="48"/>
      <c r="Q326" s="48"/>
      <c r="R326" s="8"/>
      <c r="S326" s="48"/>
      <c r="T326" s="48"/>
      <c r="U326" s="8"/>
      <c r="V326" s="48"/>
      <c r="W326" s="48"/>
      <c r="X326" s="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</row>
    <row r="327" spans="1:43" ht="15.75" customHeight="1">
      <c r="A327" s="48"/>
      <c r="B327" s="66"/>
      <c r="C327" s="153"/>
      <c r="D327" s="153"/>
      <c r="E327" s="181"/>
      <c r="F327" s="153"/>
      <c r="G327" s="153"/>
      <c r="H327" s="183"/>
      <c r="I327" s="153"/>
      <c r="J327" s="48"/>
      <c r="K327" s="48"/>
      <c r="L327" s="8"/>
      <c r="M327" s="48"/>
      <c r="N327" s="48"/>
      <c r="O327" s="8"/>
      <c r="P327" s="48"/>
      <c r="Q327" s="48"/>
      <c r="R327" s="8"/>
      <c r="S327" s="48"/>
      <c r="T327" s="48"/>
      <c r="U327" s="8"/>
      <c r="V327" s="48"/>
      <c r="W327" s="48"/>
      <c r="X327" s="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</row>
    <row r="328" spans="1:43" ht="15.75" customHeight="1">
      <c r="A328" s="48"/>
      <c r="B328" s="66"/>
      <c r="C328" s="153"/>
      <c r="D328" s="153"/>
      <c r="E328" s="181"/>
      <c r="F328" s="153"/>
      <c r="G328" s="153"/>
      <c r="H328" s="183"/>
      <c r="I328" s="153"/>
      <c r="J328" s="48"/>
      <c r="K328" s="48"/>
      <c r="L328" s="8"/>
      <c r="M328" s="48"/>
      <c r="N328" s="48"/>
      <c r="O328" s="8"/>
      <c r="P328" s="48"/>
      <c r="Q328" s="48"/>
      <c r="R328" s="8"/>
      <c r="S328" s="48"/>
      <c r="T328" s="48"/>
      <c r="U328" s="8"/>
      <c r="V328" s="48"/>
      <c r="W328" s="48"/>
      <c r="X328" s="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</row>
    <row r="329" spans="1:43" ht="15.75" customHeight="1">
      <c r="A329" s="48"/>
      <c r="B329" s="66"/>
      <c r="C329" s="153"/>
      <c r="D329" s="153"/>
      <c r="E329" s="181"/>
      <c r="F329" s="153"/>
      <c r="G329" s="153"/>
      <c r="H329" s="183"/>
      <c r="I329" s="153"/>
      <c r="J329" s="48"/>
      <c r="K329" s="48"/>
      <c r="L329" s="8"/>
      <c r="M329" s="48"/>
      <c r="N329" s="48"/>
      <c r="O329" s="8"/>
      <c r="P329" s="48"/>
      <c r="Q329" s="48"/>
      <c r="R329" s="8"/>
      <c r="S329" s="48"/>
      <c r="T329" s="48"/>
      <c r="U329" s="8"/>
      <c r="V329" s="48"/>
      <c r="W329" s="48"/>
      <c r="X329" s="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</row>
    <row r="330" spans="1:43" ht="15.75" customHeight="1">
      <c r="A330" s="48"/>
      <c r="B330" s="66"/>
      <c r="C330" s="153"/>
      <c r="D330" s="153"/>
      <c r="E330" s="181"/>
      <c r="F330" s="153"/>
      <c r="G330" s="153"/>
      <c r="H330" s="183"/>
      <c r="I330" s="153"/>
      <c r="J330" s="48"/>
      <c r="K330" s="48"/>
      <c r="L330" s="8"/>
      <c r="M330" s="48"/>
      <c r="N330" s="48"/>
      <c r="O330" s="8"/>
      <c r="P330" s="48"/>
      <c r="Q330" s="48"/>
      <c r="R330" s="8"/>
      <c r="S330" s="48"/>
      <c r="T330" s="48"/>
      <c r="U330" s="8"/>
      <c r="V330" s="48"/>
      <c r="W330" s="48"/>
      <c r="X330" s="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</row>
    <row r="331" spans="1:43" ht="15.75" customHeight="1">
      <c r="A331" s="48"/>
      <c r="B331" s="66"/>
      <c r="C331" s="153"/>
      <c r="D331" s="153"/>
      <c r="E331" s="181"/>
      <c r="F331" s="153"/>
      <c r="G331" s="153"/>
      <c r="H331" s="183"/>
      <c r="I331" s="153"/>
      <c r="J331" s="48"/>
      <c r="K331" s="48"/>
      <c r="L331" s="8"/>
      <c r="M331" s="48"/>
      <c r="N331" s="48"/>
      <c r="O331" s="8"/>
      <c r="P331" s="48"/>
      <c r="Q331" s="48"/>
      <c r="R331" s="8"/>
      <c r="S331" s="48"/>
      <c r="T331" s="48"/>
      <c r="U331" s="8"/>
      <c r="V331" s="48"/>
      <c r="W331" s="48"/>
      <c r="X331" s="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</row>
    <row r="332" spans="1:43" ht="15.75" customHeight="1">
      <c r="A332" s="48"/>
      <c r="B332" s="66"/>
      <c r="C332" s="153"/>
      <c r="D332" s="153"/>
      <c r="E332" s="181"/>
      <c r="F332" s="153"/>
      <c r="G332" s="153"/>
      <c r="H332" s="183"/>
      <c r="I332" s="153"/>
      <c r="J332" s="48"/>
      <c r="K332" s="48"/>
      <c r="L332" s="8"/>
      <c r="M332" s="48"/>
      <c r="N332" s="48"/>
      <c r="O332" s="8"/>
      <c r="P332" s="48"/>
      <c r="Q332" s="48"/>
      <c r="R332" s="8"/>
      <c r="S332" s="48"/>
      <c r="T332" s="48"/>
      <c r="U332" s="8"/>
      <c r="V332" s="48"/>
      <c r="W332" s="48"/>
      <c r="X332" s="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</row>
    <row r="333" spans="1:43" ht="15.75" customHeight="1">
      <c r="A333" s="48"/>
      <c r="B333" s="66"/>
      <c r="C333" s="153"/>
      <c r="D333" s="153"/>
      <c r="E333" s="181"/>
      <c r="F333" s="153"/>
      <c r="G333" s="153"/>
      <c r="H333" s="183"/>
      <c r="I333" s="153"/>
      <c r="J333" s="48"/>
      <c r="K333" s="48"/>
      <c r="L333" s="8"/>
      <c r="M333" s="48"/>
      <c r="N333" s="48"/>
      <c r="O333" s="8"/>
      <c r="P333" s="48"/>
      <c r="Q333" s="48"/>
      <c r="R333" s="8"/>
      <c r="S333" s="48"/>
      <c r="T333" s="48"/>
      <c r="U333" s="8"/>
      <c r="V333" s="48"/>
      <c r="W333" s="48"/>
      <c r="X333" s="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</row>
    <row r="334" spans="1:43" ht="15.75" customHeight="1">
      <c r="A334" s="48"/>
      <c r="B334" s="66"/>
      <c r="C334" s="153"/>
      <c r="D334" s="153"/>
      <c r="E334" s="181"/>
      <c r="F334" s="153"/>
      <c r="G334" s="153"/>
      <c r="H334" s="183"/>
      <c r="I334" s="153"/>
      <c r="J334" s="48"/>
      <c r="K334" s="48"/>
      <c r="L334" s="8"/>
      <c r="M334" s="48"/>
      <c r="N334" s="48"/>
      <c r="O334" s="8"/>
      <c r="P334" s="48"/>
      <c r="Q334" s="48"/>
      <c r="R334" s="8"/>
      <c r="S334" s="48"/>
      <c r="T334" s="48"/>
      <c r="U334" s="8"/>
      <c r="V334" s="48"/>
      <c r="W334" s="48"/>
      <c r="X334" s="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</row>
    <row r="335" spans="1:43" ht="15.75" customHeight="1">
      <c r="A335" s="48"/>
      <c r="B335" s="66"/>
      <c r="C335" s="153"/>
      <c r="D335" s="153"/>
      <c r="E335" s="181"/>
      <c r="F335" s="153"/>
      <c r="G335" s="153"/>
      <c r="H335" s="183"/>
      <c r="I335" s="153"/>
      <c r="J335" s="48"/>
      <c r="K335" s="48"/>
      <c r="L335" s="8"/>
      <c r="M335" s="48"/>
      <c r="N335" s="48"/>
      <c r="O335" s="8"/>
      <c r="P335" s="48"/>
      <c r="Q335" s="48"/>
      <c r="R335" s="8"/>
      <c r="S335" s="48"/>
      <c r="T335" s="48"/>
      <c r="U335" s="8"/>
      <c r="V335" s="48"/>
      <c r="W335" s="48"/>
      <c r="X335" s="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</row>
    <row r="336" spans="1:43" ht="15.75" customHeight="1">
      <c r="A336" s="48"/>
      <c r="B336" s="66"/>
      <c r="C336" s="153"/>
      <c r="D336" s="153"/>
      <c r="E336" s="181"/>
      <c r="F336" s="153"/>
      <c r="G336" s="153"/>
      <c r="H336" s="183"/>
      <c r="I336" s="153"/>
      <c r="J336" s="48"/>
      <c r="K336" s="48"/>
      <c r="L336" s="8"/>
      <c r="M336" s="48"/>
      <c r="N336" s="48"/>
      <c r="O336" s="8"/>
      <c r="P336" s="48"/>
      <c r="Q336" s="48"/>
      <c r="R336" s="8"/>
      <c r="S336" s="48"/>
      <c r="T336" s="48"/>
      <c r="U336" s="8"/>
      <c r="V336" s="48"/>
      <c r="W336" s="48"/>
      <c r="X336" s="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</row>
    <row r="337" spans="1:43" ht="15.75" customHeight="1">
      <c r="A337" s="48"/>
      <c r="B337" s="66"/>
      <c r="C337" s="153"/>
      <c r="D337" s="153"/>
      <c r="E337" s="181"/>
      <c r="F337" s="153"/>
      <c r="G337" s="153"/>
      <c r="H337" s="183"/>
      <c r="I337" s="153"/>
      <c r="J337" s="48"/>
      <c r="K337" s="48"/>
      <c r="L337" s="8"/>
      <c r="M337" s="48"/>
      <c r="N337" s="48"/>
      <c r="O337" s="8"/>
      <c r="P337" s="48"/>
      <c r="Q337" s="48"/>
      <c r="R337" s="8"/>
      <c r="S337" s="48"/>
      <c r="T337" s="48"/>
      <c r="U337" s="8"/>
      <c r="V337" s="48"/>
      <c r="W337" s="48"/>
      <c r="X337" s="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</row>
    <row r="338" spans="1:43" ht="15.75" customHeight="1">
      <c r="A338" s="48"/>
      <c r="B338" s="66"/>
      <c r="C338" s="153"/>
      <c r="D338" s="153"/>
      <c r="E338" s="181"/>
      <c r="F338" s="153"/>
      <c r="G338" s="153"/>
      <c r="H338" s="183"/>
      <c r="I338" s="153"/>
      <c r="J338" s="48"/>
      <c r="K338" s="48"/>
      <c r="L338" s="8"/>
      <c r="M338" s="48"/>
      <c r="N338" s="48"/>
      <c r="O338" s="8"/>
      <c r="P338" s="48"/>
      <c r="Q338" s="48"/>
      <c r="R338" s="8"/>
      <c r="S338" s="48"/>
      <c r="T338" s="48"/>
      <c r="U338" s="8"/>
      <c r="V338" s="48"/>
      <c r="W338" s="48"/>
      <c r="X338" s="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</row>
    <row r="339" spans="1:43" ht="15.75" customHeight="1">
      <c r="A339" s="48"/>
      <c r="B339" s="66"/>
      <c r="C339" s="153"/>
      <c r="D339" s="153"/>
      <c r="E339" s="181"/>
      <c r="F339" s="153"/>
      <c r="G339" s="153"/>
      <c r="H339" s="183"/>
      <c r="I339" s="153"/>
      <c r="J339" s="48"/>
      <c r="K339" s="48"/>
      <c r="L339" s="8"/>
      <c r="M339" s="48"/>
      <c r="N339" s="48"/>
      <c r="O339" s="8"/>
      <c r="P339" s="48"/>
      <c r="Q339" s="48"/>
      <c r="R339" s="8"/>
      <c r="S339" s="48"/>
      <c r="T339" s="48"/>
      <c r="U339" s="8"/>
      <c r="V339" s="48"/>
      <c r="W339" s="48"/>
      <c r="X339" s="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</row>
    <row r="340" spans="1:43" ht="15.75" customHeight="1">
      <c r="A340" s="48"/>
      <c r="B340" s="66"/>
      <c r="C340" s="153"/>
      <c r="D340" s="153"/>
      <c r="E340" s="181"/>
      <c r="F340" s="153"/>
      <c r="G340" s="153"/>
      <c r="H340" s="183"/>
      <c r="I340" s="153"/>
      <c r="J340" s="48"/>
      <c r="K340" s="48"/>
      <c r="L340" s="8"/>
      <c r="M340" s="48"/>
      <c r="N340" s="48"/>
      <c r="O340" s="8"/>
      <c r="P340" s="48"/>
      <c r="Q340" s="48"/>
      <c r="R340" s="8"/>
      <c r="S340" s="48"/>
      <c r="T340" s="48"/>
      <c r="U340" s="8"/>
      <c r="V340" s="48"/>
      <c r="W340" s="48"/>
      <c r="X340" s="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</row>
    <row r="341" spans="1:43" ht="15.75" customHeight="1">
      <c r="A341" s="48"/>
      <c r="B341" s="66"/>
      <c r="C341" s="153"/>
      <c r="D341" s="153"/>
      <c r="E341" s="181"/>
      <c r="F341" s="153"/>
      <c r="G341" s="153"/>
      <c r="H341" s="183"/>
      <c r="I341" s="153"/>
      <c r="J341" s="48"/>
      <c r="K341" s="48"/>
      <c r="L341" s="8"/>
      <c r="M341" s="48"/>
      <c r="N341" s="48"/>
      <c r="O341" s="8"/>
      <c r="P341" s="48"/>
      <c r="Q341" s="48"/>
      <c r="R341" s="8"/>
      <c r="S341" s="48"/>
      <c r="T341" s="48"/>
      <c r="U341" s="8"/>
      <c r="V341" s="48"/>
      <c r="W341" s="48"/>
      <c r="X341" s="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</row>
    <row r="342" spans="1:43" ht="15.75" customHeight="1">
      <c r="A342" s="48"/>
      <c r="B342" s="66"/>
      <c r="C342" s="153"/>
      <c r="D342" s="153"/>
      <c r="E342" s="181"/>
      <c r="F342" s="153"/>
      <c r="G342" s="153"/>
      <c r="H342" s="183"/>
      <c r="I342" s="153"/>
      <c r="J342" s="48"/>
      <c r="K342" s="48"/>
      <c r="L342" s="8"/>
      <c r="M342" s="48"/>
      <c r="N342" s="48"/>
      <c r="O342" s="8"/>
      <c r="P342" s="48"/>
      <c r="Q342" s="48"/>
      <c r="R342" s="8"/>
      <c r="S342" s="48"/>
      <c r="T342" s="48"/>
      <c r="U342" s="8"/>
      <c r="V342" s="48"/>
      <c r="W342" s="48"/>
      <c r="X342" s="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</row>
    <row r="343" spans="1:43" ht="15.75" customHeight="1">
      <c r="A343" s="48"/>
      <c r="B343" s="66"/>
      <c r="C343" s="153"/>
      <c r="D343" s="153"/>
      <c r="E343" s="181"/>
      <c r="F343" s="153"/>
      <c r="G343" s="153"/>
      <c r="H343" s="183"/>
      <c r="I343" s="153"/>
      <c r="J343" s="48"/>
      <c r="K343" s="48"/>
      <c r="L343" s="8"/>
      <c r="M343" s="48"/>
      <c r="N343" s="48"/>
      <c r="O343" s="8"/>
      <c r="P343" s="48"/>
      <c r="Q343" s="48"/>
      <c r="R343" s="8"/>
      <c r="S343" s="48"/>
      <c r="T343" s="48"/>
      <c r="U343" s="8"/>
      <c r="V343" s="48"/>
      <c r="W343" s="48"/>
      <c r="X343" s="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</row>
    <row r="344" spans="1:43" ht="15.75" customHeight="1">
      <c r="A344" s="48"/>
      <c r="B344" s="66"/>
      <c r="C344" s="153"/>
      <c r="D344" s="153"/>
      <c r="E344" s="181"/>
      <c r="F344" s="153"/>
      <c r="G344" s="153"/>
      <c r="H344" s="183"/>
      <c r="I344" s="153"/>
      <c r="J344" s="48"/>
      <c r="K344" s="48"/>
      <c r="L344" s="8"/>
      <c r="M344" s="48"/>
      <c r="N344" s="48"/>
      <c r="O344" s="8"/>
      <c r="P344" s="48"/>
      <c r="Q344" s="48"/>
      <c r="R344" s="8"/>
      <c r="S344" s="48"/>
      <c r="T344" s="48"/>
      <c r="U344" s="8"/>
      <c r="V344" s="48"/>
      <c r="W344" s="48"/>
      <c r="X344" s="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</row>
    <row r="345" spans="1:43" ht="15.75" customHeight="1">
      <c r="A345" s="48"/>
      <c r="B345" s="66"/>
      <c r="C345" s="153"/>
      <c r="D345" s="153"/>
      <c r="E345" s="181"/>
      <c r="F345" s="153"/>
      <c r="G345" s="153"/>
      <c r="H345" s="183"/>
      <c r="I345" s="153"/>
      <c r="J345" s="48"/>
      <c r="K345" s="48"/>
      <c r="L345" s="8"/>
      <c r="M345" s="48"/>
      <c r="N345" s="48"/>
      <c r="O345" s="8"/>
      <c r="P345" s="48"/>
      <c r="Q345" s="48"/>
      <c r="R345" s="8"/>
      <c r="S345" s="48"/>
      <c r="T345" s="48"/>
      <c r="U345" s="8"/>
      <c r="V345" s="48"/>
      <c r="W345" s="48"/>
      <c r="X345" s="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</row>
    <row r="346" spans="1:43" ht="15.75" customHeight="1">
      <c r="A346" s="48"/>
      <c r="B346" s="66"/>
      <c r="C346" s="153"/>
      <c r="D346" s="153"/>
      <c r="E346" s="181"/>
      <c r="F346" s="153"/>
      <c r="G346" s="153"/>
      <c r="H346" s="183"/>
      <c r="I346" s="153"/>
      <c r="J346" s="48"/>
      <c r="K346" s="48"/>
      <c r="L346" s="8"/>
      <c r="M346" s="48"/>
      <c r="N346" s="48"/>
      <c r="O346" s="8"/>
      <c r="P346" s="48"/>
      <c r="Q346" s="48"/>
      <c r="R346" s="8"/>
      <c r="S346" s="48"/>
      <c r="T346" s="48"/>
      <c r="U346" s="8"/>
      <c r="V346" s="48"/>
      <c r="W346" s="48"/>
      <c r="X346" s="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</row>
    <row r="347" spans="1:43" ht="15.75" customHeight="1">
      <c r="A347" s="48"/>
      <c r="B347" s="66"/>
      <c r="C347" s="153"/>
      <c r="D347" s="153"/>
      <c r="E347" s="181"/>
      <c r="F347" s="153"/>
      <c r="G347" s="153"/>
      <c r="H347" s="183"/>
      <c r="I347" s="153"/>
      <c r="J347" s="48"/>
      <c r="K347" s="48"/>
      <c r="L347" s="8"/>
      <c r="M347" s="48"/>
      <c r="N347" s="48"/>
      <c r="O347" s="8"/>
      <c r="P347" s="48"/>
      <c r="Q347" s="48"/>
      <c r="R347" s="8"/>
      <c r="S347" s="48"/>
      <c r="T347" s="48"/>
      <c r="U347" s="8"/>
      <c r="V347" s="48"/>
      <c r="W347" s="48"/>
      <c r="X347" s="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</row>
    <row r="348" spans="1:43" ht="15.75" customHeight="1">
      <c r="A348" s="48"/>
      <c r="B348" s="66"/>
      <c r="C348" s="153"/>
      <c r="D348" s="153"/>
      <c r="E348" s="181"/>
      <c r="F348" s="153"/>
      <c r="G348" s="153"/>
      <c r="H348" s="183"/>
      <c r="I348" s="153"/>
      <c r="J348" s="48"/>
      <c r="K348" s="48"/>
      <c r="L348" s="8"/>
      <c r="M348" s="48"/>
      <c r="N348" s="48"/>
      <c r="O348" s="8"/>
      <c r="P348" s="48"/>
      <c r="Q348" s="48"/>
      <c r="R348" s="8"/>
      <c r="S348" s="48"/>
      <c r="T348" s="48"/>
      <c r="U348" s="8"/>
      <c r="V348" s="48"/>
      <c r="W348" s="48"/>
      <c r="X348" s="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</row>
    <row r="349" spans="1:43" ht="15.75" customHeight="1">
      <c r="A349" s="48"/>
      <c r="B349" s="66"/>
      <c r="C349" s="153"/>
      <c r="D349" s="153"/>
      <c r="E349" s="181"/>
      <c r="F349" s="153"/>
      <c r="G349" s="153"/>
      <c r="H349" s="183"/>
      <c r="I349" s="153"/>
      <c r="J349" s="48"/>
      <c r="K349" s="48"/>
      <c r="L349" s="8"/>
      <c r="M349" s="48"/>
      <c r="N349" s="48"/>
      <c r="O349" s="8"/>
      <c r="P349" s="48"/>
      <c r="Q349" s="48"/>
      <c r="R349" s="8"/>
      <c r="S349" s="48"/>
      <c r="T349" s="48"/>
      <c r="U349" s="8"/>
      <c r="V349" s="48"/>
      <c r="W349" s="48"/>
      <c r="X349" s="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</row>
    <row r="350" spans="1:43" ht="15.75" customHeight="1">
      <c r="A350" s="48"/>
      <c r="B350" s="66"/>
      <c r="C350" s="153"/>
      <c r="D350" s="153"/>
      <c r="E350" s="181"/>
      <c r="F350" s="153"/>
      <c r="G350" s="153"/>
      <c r="H350" s="183"/>
      <c r="I350" s="153"/>
      <c r="J350" s="48"/>
      <c r="K350" s="48"/>
      <c r="L350" s="8"/>
      <c r="M350" s="48"/>
      <c r="N350" s="48"/>
      <c r="O350" s="8"/>
      <c r="P350" s="48"/>
      <c r="Q350" s="48"/>
      <c r="R350" s="8"/>
      <c r="S350" s="48"/>
      <c r="T350" s="48"/>
      <c r="U350" s="8"/>
      <c r="V350" s="48"/>
      <c r="W350" s="48"/>
      <c r="X350" s="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</row>
    <row r="351" spans="1:43" ht="15.75" customHeight="1">
      <c r="A351" s="48"/>
      <c r="B351" s="66"/>
      <c r="C351" s="153"/>
      <c r="D351" s="153"/>
      <c r="E351" s="181"/>
      <c r="F351" s="153"/>
      <c r="G351" s="153"/>
      <c r="H351" s="183"/>
      <c r="I351" s="153"/>
      <c r="J351" s="48"/>
      <c r="K351" s="48"/>
      <c r="L351" s="8"/>
      <c r="M351" s="48"/>
      <c r="N351" s="48"/>
      <c r="O351" s="8"/>
      <c r="P351" s="48"/>
      <c r="Q351" s="48"/>
      <c r="R351" s="8"/>
      <c r="S351" s="48"/>
      <c r="T351" s="48"/>
      <c r="U351" s="8"/>
      <c r="V351" s="48"/>
      <c r="W351" s="48"/>
      <c r="X351" s="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</row>
    <row r="352" spans="1:43" ht="15" customHeight="1">
      <c r="L352" s="8"/>
      <c r="O352" s="8"/>
      <c r="R352" s="8"/>
      <c r="U352" s="8"/>
      <c r="X352" s="8"/>
    </row>
    <row r="353" spans="12:24" ht="15" customHeight="1">
      <c r="L353" s="8"/>
      <c r="O353" s="8"/>
      <c r="R353" s="8"/>
      <c r="U353" s="8"/>
      <c r="X353" s="8"/>
    </row>
    <row r="354" spans="12:24" ht="15" customHeight="1">
      <c r="L354" s="8"/>
      <c r="O354" s="8"/>
      <c r="R354" s="8"/>
      <c r="U354" s="8"/>
      <c r="X354" s="8"/>
    </row>
    <row r="355" spans="12:24" ht="15" customHeight="1">
      <c r="L355" s="8"/>
      <c r="O355" s="8"/>
      <c r="R355" s="8"/>
      <c r="U355" s="8"/>
      <c r="X355" s="8"/>
    </row>
    <row r="356" spans="12:24" ht="15" customHeight="1">
      <c r="L356" s="8"/>
      <c r="O356" s="8"/>
      <c r="R356" s="8"/>
      <c r="U356" s="8"/>
      <c r="X356" s="8"/>
    </row>
    <row r="357" spans="12:24" ht="15" customHeight="1">
      <c r="L357" s="8"/>
      <c r="O357" s="8"/>
      <c r="R357" s="8"/>
      <c r="U357" s="8"/>
      <c r="X357" s="8"/>
    </row>
    <row r="358" spans="12:24" ht="15" customHeight="1">
      <c r="L358" s="8"/>
      <c r="O358" s="8"/>
      <c r="R358" s="8"/>
      <c r="U358" s="8"/>
      <c r="X358" s="8"/>
    </row>
    <row r="359" spans="12:24" ht="15" customHeight="1">
      <c r="L359" s="8"/>
      <c r="O359" s="8"/>
      <c r="R359" s="8"/>
      <c r="U359" s="8"/>
      <c r="X359" s="8"/>
    </row>
    <row r="360" spans="12:24" ht="15" customHeight="1">
      <c r="L360" s="8"/>
      <c r="O360" s="8"/>
      <c r="R360" s="8"/>
      <c r="U360" s="8"/>
      <c r="X360" s="8"/>
    </row>
    <row r="361" spans="12:24" ht="15" customHeight="1">
      <c r="L361" s="8"/>
      <c r="O361" s="8"/>
      <c r="R361" s="8"/>
      <c r="U361" s="8"/>
      <c r="X361" s="8"/>
    </row>
    <row r="362" spans="12:24" ht="15" customHeight="1">
      <c r="L362" s="8"/>
      <c r="O362" s="8"/>
      <c r="R362" s="8"/>
      <c r="U362" s="8"/>
      <c r="X362" s="8"/>
    </row>
    <row r="363" spans="12:24" ht="15" customHeight="1">
      <c r="L363" s="8"/>
      <c r="O363" s="8"/>
      <c r="R363" s="8"/>
      <c r="U363" s="8"/>
      <c r="X363" s="8"/>
    </row>
    <row r="364" spans="12:24" ht="15" customHeight="1">
      <c r="L364" s="8"/>
      <c r="O364" s="8"/>
      <c r="R364" s="8"/>
      <c r="U364" s="8"/>
      <c r="X364" s="8"/>
    </row>
    <row r="365" spans="12:24" ht="15" customHeight="1">
      <c r="L365" s="8"/>
      <c r="O365" s="8"/>
      <c r="R365" s="8"/>
      <c r="U365" s="8"/>
      <c r="X365" s="8"/>
    </row>
    <row r="366" spans="12:24" ht="15" customHeight="1">
      <c r="L366" s="8"/>
      <c r="O366" s="8"/>
      <c r="R366" s="8"/>
      <c r="U366" s="8"/>
      <c r="X366" s="8"/>
    </row>
    <row r="367" spans="12:24" ht="15" customHeight="1">
      <c r="L367" s="8"/>
      <c r="O367" s="8"/>
      <c r="R367" s="8"/>
      <c r="U367" s="8"/>
      <c r="X367" s="8"/>
    </row>
    <row r="368" spans="12:24" ht="15" customHeight="1">
      <c r="L368" s="8"/>
      <c r="O368" s="8"/>
      <c r="R368" s="8"/>
      <c r="U368" s="8"/>
      <c r="X368" s="8"/>
    </row>
    <row r="369" spans="12:24" ht="15" customHeight="1">
      <c r="L369" s="8"/>
      <c r="O369" s="8"/>
      <c r="R369" s="8"/>
      <c r="U369" s="8"/>
      <c r="X369" s="8"/>
    </row>
    <row r="370" spans="12:24" ht="15" customHeight="1">
      <c r="L370" s="8"/>
      <c r="O370" s="8"/>
      <c r="R370" s="8"/>
      <c r="U370" s="8"/>
      <c r="X370" s="8"/>
    </row>
    <row r="371" spans="12:24" ht="15" customHeight="1">
      <c r="L371" s="8"/>
      <c r="O371" s="8"/>
      <c r="R371" s="8"/>
      <c r="U371" s="8"/>
      <c r="X371" s="8"/>
    </row>
    <row r="372" spans="12:24" ht="15" customHeight="1">
      <c r="L372" s="8"/>
      <c r="O372" s="8"/>
      <c r="R372" s="8"/>
      <c r="U372" s="8"/>
      <c r="X372" s="8"/>
    </row>
    <row r="373" spans="12:24" ht="15" customHeight="1">
      <c r="L373" s="8"/>
      <c r="O373" s="8"/>
      <c r="R373" s="8"/>
      <c r="U373" s="8"/>
      <c r="X373" s="8"/>
    </row>
    <row r="374" spans="12:24" ht="15" customHeight="1">
      <c r="L374" s="8"/>
      <c r="O374" s="8"/>
      <c r="R374" s="8"/>
      <c r="U374" s="8"/>
      <c r="X374" s="8"/>
    </row>
    <row r="375" spans="12:24" ht="15" customHeight="1">
      <c r="L375" s="8"/>
      <c r="O375" s="8"/>
      <c r="R375" s="8"/>
      <c r="U375" s="8"/>
      <c r="X375" s="8"/>
    </row>
    <row r="376" spans="12:24" ht="15" customHeight="1">
      <c r="L376" s="8"/>
      <c r="O376" s="8"/>
      <c r="R376" s="8"/>
      <c r="U376" s="8"/>
      <c r="X376" s="8"/>
    </row>
    <row r="377" spans="12:24" ht="15" customHeight="1">
      <c r="L377" s="8"/>
      <c r="O377" s="8"/>
      <c r="R377" s="8"/>
      <c r="U377" s="8"/>
      <c r="X377" s="8"/>
    </row>
    <row r="378" spans="12:24" ht="15" customHeight="1">
      <c r="L378" s="8"/>
      <c r="O378" s="8"/>
      <c r="R378" s="8"/>
      <c r="U378" s="8"/>
      <c r="X378" s="8"/>
    </row>
    <row r="379" spans="12:24" ht="15" customHeight="1">
      <c r="L379" s="8"/>
      <c r="O379" s="8"/>
      <c r="R379" s="8"/>
      <c r="U379" s="8"/>
      <c r="X379" s="8"/>
    </row>
    <row r="380" spans="12:24" ht="15" customHeight="1">
      <c r="L380" s="8"/>
      <c r="O380" s="8"/>
      <c r="R380" s="8"/>
      <c r="U380" s="8"/>
      <c r="X380" s="8"/>
    </row>
    <row r="381" spans="12:24" ht="15" customHeight="1">
      <c r="L381" s="8"/>
      <c r="O381" s="8"/>
      <c r="R381" s="8"/>
      <c r="U381" s="8"/>
      <c r="X381" s="8"/>
    </row>
    <row r="382" spans="12:24" ht="15" customHeight="1">
      <c r="L382" s="8"/>
      <c r="O382" s="8"/>
      <c r="R382" s="8"/>
      <c r="U382" s="8"/>
      <c r="X382" s="8"/>
    </row>
    <row r="383" spans="12:24" ht="15" customHeight="1">
      <c r="L383" s="8"/>
      <c r="O383" s="8"/>
      <c r="R383" s="8"/>
      <c r="U383" s="8"/>
      <c r="X383" s="8"/>
    </row>
    <row r="384" spans="12:24" ht="15" customHeight="1">
      <c r="L384" s="8"/>
      <c r="O384" s="8"/>
      <c r="R384" s="8"/>
      <c r="U384" s="8"/>
      <c r="X384" s="8"/>
    </row>
    <row r="385" spans="12:24" ht="15" customHeight="1">
      <c r="L385" s="8"/>
      <c r="O385" s="8"/>
      <c r="R385" s="8"/>
      <c r="U385" s="8"/>
      <c r="X385" s="8"/>
    </row>
    <row r="386" spans="12:24" ht="15" customHeight="1">
      <c r="L386" s="8"/>
      <c r="O386" s="8"/>
      <c r="R386" s="8"/>
      <c r="U386" s="8"/>
      <c r="X386" s="8"/>
    </row>
    <row r="387" spans="12:24" ht="15" customHeight="1">
      <c r="L387" s="8"/>
      <c r="O387" s="8"/>
      <c r="R387" s="8"/>
      <c r="U387" s="8"/>
      <c r="X387" s="8"/>
    </row>
    <row r="388" spans="12:24" ht="15" customHeight="1">
      <c r="L388" s="8"/>
      <c r="O388" s="8"/>
      <c r="R388" s="8"/>
      <c r="U388" s="8"/>
      <c r="X388" s="8"/>
    </row>
    <row r="389" spans="12:24" ht="15" customHeight="1">
      <c r="L389" s="8"/>
      <c r="O389" s="8"/>
      <c r="R389" s="8"/>
      <c r="U389" s="8"/>
      <c r="X389" s="8"/>
    </row>
    <row r="390" spans="12:24" ht="15" customHeight="1">
      <c r="L390" s="8"/>
      <c r="O390" s="8"/>
      <c r="R390" s="8"/>
      <c r="U390" s="8"/>
      <c r="X390" s="8"/>
    </row>
    <row r="391" spans="12:24" ht="15" customHeight="1">
      <c r="L391" s="8"/>
      <c r="O391" s="8"/>
      <c r="R391" s="8"/>
      <c r="U391" s="8"/>
      <c r="X391" s="8"/>
    </row>
    <row r="392" spans="12:24" ht="15" customHeight="1">
      <c r="L392" s="8"/>
      <c r="O392" s="8"/>
      <c r="R392" s="8"/>
      <c r="U392" s="8"/>
      <c r="X392" s="8"/>
    </row>
    <row r="393" spans="12:24" ht="15" customHeight="1">
      <c r="L393" s="8"/>
      <c r="O393" s="8"/>
      <c r="R393" s="8"/>
      <c r="U393" s="8"/>
      <c r="X393" s="8"/>
    </row>
    <row r="394" spans="12:24" ht="15" customHeight="1">
      <c r="L394" s="8"/>
      <c r="O394" s="8"/>
      <c r="R394" s="8"/>
      <c r="U394" s="8"/>
      <c r="X394" s="8"/>
    </row>
    <row r="395" spans="12:24" ht="15" customHeight="1">
      <c r="L395" s="8"/>
      <c r="O395" s="8"/>
      <c r="R395" s="8"/>
      <c r="U395" s="8"/>
      <c r="X395" s="8"/>
    </row>
    <row r="396" spans="12:24" ht="15" customHeight="1">
      <c r="L396" s="8"/>
      <c r="O396" s="8"/>
      <c r="R396" s="8"/>
      <c r="U396" s="8"/>
      <c r="X396" s="8"/>
    </row>
    <row r="397" spans="12:24" ht="15" customHeight="1">
      <c r="L397" s="8"/>
      <c r="O397" s="8"/>
      <c r="R397" s="8"/>
      <c r="U397" s="8"/>
      <c r="X397" s="8"/>
    </row>
    <row r="398" spans="12:24" ht="15" customHeight="1">
      <c r="L398" s="8"/>
      <c r="O398" s="8"/>
      <c r="R398" s="8"/>
      <c r="U398" s="8"/>
      <c r="X398" s="8"/>
    </row>
    <row r="399" spans="12:24" ht="15" customHeight="1">
      <c r="L399" s="8"/>
      <c r="O399" s="8"/>
      <c r="R399" s="8"/>
      <c r="U399" s="8"/>
      <c r="X399" s="8"/>
    </row>
    <row r="400" spans="12:24" ht="15" customHeight="1">
      <c r="L400" s="8"/>
      <c r="O400" s="8"/>
      <c r="R400" s="8"/>
      <c r="U400" s="8"/>
      <c r="X400" s="8"/>
    </row>
    <row r="401" spans="12:24" ht="15" customHeight="1">
      <c r="L401" s="8"/>
      <c r="O401" s="8"/>
      <c r="R401" s="8"/>
      <c r="U401" s="8"/>
      <c r="X401" s="8"/>
    </row>
    <row r="402" spans="12:24" ht="15" customHeight="1">
      <c r="L402" s="8"/>
      <c r="O402" s="8"/>
      <c r="R402" s="8"/>
      <c r="U402" s="8"/>
      <c r="X402" s="8"/>
    </row>
    <row r="403" spans="12:24" ht="15" customHeight="1">
      <c r="L403" s="8"/>
      <c r="O403" s="8"/>
      <c r="R403" s="8"/>
      <c r="U403" s="8"/>
      <c r="X403" s="8"/>
    </row>
    <row r="404" spans="12:24" ht="15" customHeight="1">
      <c r="L404" s="8"/>
      <c r="O404" s="8"/>
      <c r="R404" s="8"/>
      <c r="U404" s="8"/>
      <c r="X404" s="8"/>
    </row>
    <row r="405" spans="12:24" ht="15" customHeight="1">
      <c r="L405" s="8"/>
      <c r="O405" s="8"/>
      <c r="R405" s="8"/>
      <c r="U405" s="8"/>
      <c r="X405" s="8"/>
    </row>
    <row r="406" spans="12:24" ht="15" customHeight="1">
      <c r="L406" s="8"/>
      <c r="O406" s="8"/>
      <c r="R406" s="8"/>
      <c r="U406" s="8"/>
      <c r="X406" s="8"/>
    </row>
    <row r="407" spans="12:24" ht="15" customHeight="1">
      <c r="L407" s="8"/>
      <c r="O407" s="8"/>
      <c r="R407" s="8"/>
      <c r="U407" s="8"/>
      <c r="X407" s="8"/>
    </row>
    <row r="408" spans="12:24" ht="15" customHeight="1">
      <c r="L408" s="8"/>
      <c r="O408" s="8"/>
      <c r="R408" s="8"/>
      <c r="U408" s="8"/>
      <c r="X408" s="8"/>
    </row>
    <row r="409" spans="12:24" ht="15" customHeight="1">
      <c r="L409" s="8"/>
      <c r="O409" s="8"/>
      <c r="R409" s="8"/>
      <c r="U409" s="8"/>
      <c r="X409" s="8"/>
    </row>
    <row r="410" spans="12:24" ht="15" customHeight="1">
      <c r="L410" s="8"/>
      <c r="O410" s="8"/>
      <c r="R410" s="8"/>
      <c r="U410" s="8"/>
      <c r="X410" s="8"/>
    </row>
    <row r="411" spans="12:24" ht="15" customHeight="1">
      <c r="L411" s="8"/>
      <c r="O411" s="8"/>
      <c r="R411" s="8"/>
      <c r="U411" s="8"/>
      <c r="X411" s="8"/>
    </row>
    <row r="412" spans="12:24" ht="15" customHeight="1">
      <c r="L412" s="8"/>
      <c r="O412" s="8"/>
      <c r="R412" s="8"/>
      <c r="U412" s="8"/>
      <c r="X412" s="8"/>
    </row>
    <row r="413" spans="12:24" ht="15" customHeight="1">
      <c r="L413" s="8"/>
      <c r="O413" s="8"/>
      <c r="R413" s="8"/>
      <c r="U413" s="8"/>
      <c r="X413" s="8"/>
    </row>
    <row r="414" spans="12:24" ht="15" customHeight="1">
      <c r="L414" s="8"/>
      <c r="O414" s="8"/>
      <c r="R414" s="8"/>
      <c r="U414" s="8"/>
      <c r="X414" s="8"/>
    </row>
    <row r="415" spans="12:24" ht="15" customHeight="1">
      <c r="L415" s="8"/>
      <c r="O415" s="8"/>
      <c r="R415" s="8"/>
      <c r="U415" s="8"/>
      <c r="X415" s="8"/>
    </row>
    <row r="416" spans="12:24" ht="15" customHeight="1">
      <c r="L416" s="8"/>
      <c r="O416" s="8"/>
      <c r="R416" s="8"/>
      <c r="U416" s="8"/>
      <c r="X416" s="8"/>
    </row>
    <row r="417" spans="12:24" ht="15" customHeight="1">
      <c r="L417" s="8"/>
      <c r="O417" s="8"/>
      <c r="R417" s="8"/>
      <c r="U417" s="8"/>
      <c r="X417" s="8"/>
    </row>
    <row r="418" spans="12:24" ht="15" customHeight="1">
      <c r="L418" s="8"/>
      <c r="O418" s="8"/>
      <c r="R418" s="8"/>
      <c r="U418" s="8"/>
      <c r="X418" s="8"/>
    </row>
    <row r="419" spans="12:24" ht="15" customHeight="1">
      <c r="L419" s="8"/>
      <c r="O419" s="8"/>
      <c r="R419" s="8"/>
      <c r="U419" s="8"/>
      <c r="X419" s="8"/>
    </row>
    <row r="420" spans="12:24" ht="15" customHeight="1">
      <c r="L420" s="8"/>
      <c r="O420" s="8"/>
      <c r="R420" s="8"/>
      <c r="U420" s="8"/>
      <c r="X420" s="8"/>
    </row>
    <row r="421" spans="12:24" ht="15" customHeight="1">
      <c r="L421" s="8"/>
      <c r="O421" s="8"/>
      <c r="R421" s="8"/>
      <c r="U421" s="8"/>
      <c r="X421" s="8"/>
    </row>
    <row r="422" spans="12:24" ht="15" customHeight="1">
      <c r="L422" s="8"/>
      <c r="O422" s="8"/>
      <c r="R422" s="8"/>
      <c r="U422" s="8"/>
      <c r="X422" s="8"/>
    </row>
    <row r="423" spans="12:24" ht="15" customHeight="1">
      <c r="L423" s="8"/>
      <c r="O423" s="8"/>
      <c r="R423" s="8"/>
      <c r="U423" s="8"/>
      <c r="X423" s="8"/>
    </row>
    <row r="424" spans="12:24" ht="15" customHeight="1">
      <c r="L424" s="8"/>
      <c r="O424" s="8"/>
      <c r="R424" s="8"/>
      <c r="U424" s="8"/>
      <c r="X424" s="8"/>
    </row>
    <row r="425" spans="12:24" ht="15" customHeight="1">
      <c r="L425" s="8"/>
      <c r="O425" s="8"/>
      <c r="R425" s="8"/>
      <c r="U425" s="8"/>
      <c r="X425" s="8"/>
    </row>
    <row r="426" spans="12:24" ht="15" customHeight="1">
      <c r="L426" s="8"/>
      <c r="O426" s="8"/>
      <c r="R426" s="8"/>
      <c r="U426" s="8"/>
      <c r="X426" s="8"/>
    </row>
    <row r="427" spans="12:24" ht="15" customHeight="1">
      <c r="L427" s="8"/>
      <c r="O427" s="8"/>
      <c r="R427" s="8"/>
      <c r="U427" s="8"/>
      <c r="X427" s="8"/>
    </row>
    <row r="428" spans="12:24" ht="15" customHeight="1">
      <c r="L428" s="8"/>
      <c r="O428" s="8"/>
      <c r="R428" s="8"/>
      <c r="U428" s="8"/>
      <c r="X428" s="8"/>
    </row>
    <row r="429" spans="12:24" ht="15" customHeight="1">
      <c r="L429" s="8"/>
      <c r="O429" s="8"/>
      <c r="R429" s="8"/>
      <c r="U429" s="8"/>
      <c r="X429" s="8"/>
    </row>
    <row r="430" spans="12:24" ht="15" customHeight="1">
      <c r="L430" s="8"/>
      <c r="O430" s="8"/>
      <c r="R430" s="8"/>
      <c r="U430" s="8"/>
      <c r="X430" s="8"/>
    </row>
    <row r="431" spans="12:24" ht="15" customHeight="1">
      <c r="L431" s="8"/>
      <c r="O431" s="8"/>
      <c r="R431" s="8"/>
      <c r="U431" s="8"/>
      <c r="X431" s="8"/>
    </row>
    <row r="432" spans="12:24" ht="15" customHeight="1">
      <c r="L432" s="8"/>
      <c r="O432" s="8"/>
      <c r="R432" s="8"/>
      <c r="U432" s="8"/>
      <c r="X432" s="8"/>
    </row>
    <row r="433" spans="12:24" ht="15" customHeight="1">
      <c r="L433" s="8"/>
      <c r="O433" s="8"/>
      <c r="R433" s="8"/>
      <c r="U433" s="8"/>
      <c r="X433" s="8"/>
    </row>
    <row r="434" spans="12:24" ht="15" customHeight="1">
      <c r="L434" s="8"/>
      <c r="O434" s="8"/>
      <c r="R434" s="8"/>
      <c r="U434" s="8"/>
      <c r="X434" s="8"/>
    </row>
    <row r="435" spans="12:24" ht="15" customHeight="1">
      <c r="L435" s="8"/>
      <c r="O435" s="8"/>
      <c r="R435" s="8"/>
      <c r="U435" s="8"/>
      <c r="X435" s="8"/>
    </row>
    <row r="436" spans="12:24" ht="15" customHeight="1">
      <c r="L436" s="8"/>
      <c r="O436" s="8"/>
      <c r="R436" s="8"/>
      <c r="U436" s="8"/>
      <c r="X436" s="8"/>
    </row>
    <row r="437" spans="12:24" ht="15" customHeight="1">
      <c r="L437" s="8"/>
      <c r="O437" s="8"/>
      <c r="R437" s="8"/>
      <c r="U437" s="8"/>
      <c r="X437" s="8"/>
    </row>
    <row r="438" spans="12:24" ht="15" customHeight="1">
      <c r="L438" s="8"/>
      <c r="O438" s="8"/>
      <c r="R438" s="8"/>
      <c r="U438" s="8"/>
      <c r="X438" s="8"/>
    </row>
    <row r="439" spans="12:24" ht="15" customHeight="1">
      <c r="L439" s="8"/>
      <c r="O439" s="8"/>
      <c r="R439" s="8"/>
      <c r="U439" s="8"/>
      <c r="X439" s="8"/>
    </row>
    <row r="440" spans="12:24" ht="15" customHeight="1">
      <c r="L440" s="8"/>
      <c r="O440" s="8"/>
      <c r="R440" s="8"/>
      <c r="U440" s="8"/>
      <c r="X440" s="8"/>
    </row>
    <row r="441" spans="12:24" ht="15" customHeight="1">
      <c r="L441" s="8"/>
      <c r="O441" s="8"/>
      <c r="R441" s="8"/>
      <c r="U441" s="8"/>
      <c r="X441" s="8"/>
    </row>
    <row r="442" spans="12:24" ht="15" customHeight="1">
      <c r="L442" s="8"/>
      <c r="O442" s="8"/>
      <c r="R442" s="8"/>
      <c r="U442" s="8"/>
      <c r="X442" s="8"/>
    </row>
    <row r="443" spans="12:24" ht="15" customHeight="1">
      <c r="L443" s="8"/>
      <c r="O443" s="8"/>
      <c r="R443" s="8"/>
      <c r="U443" s="8"/>
      <c r="X443" s="8"/>
    </row>
    <row r="444" spans="12:24" ht="15" customHeight="1">
      <c r="L444" s="8"/>
      <c r="O444" s="8"/>
      <c r="R444" s="8"/>
      <c r="U444" s="8"/>
      <c r="X444" s="8"/>
    </row>
    <row r="445" spans="12:24" ht="15" customHeight="1">
      <c r="L445" s="8"/>
      <c r="O445" s="8"/>
      <c r="R445" s="8"/>
      <c r="U445" s="8"/>
      <c r="X445" s="8"/>
    </row>
    <row r="446" spans="12:24" ht="15" customHeight="1">
      <c r="L446" s="8"/>
      <c r="O446" s="8"/>
      <c r="R446" s="8"/>
      <c r="U446" s="8"/>
      <c r="X446" s="8"/>
    </row>
    <row r="447" spans="12:24" ht="15" customHeight="1">
      <c r="L447" s="8"/>
      <c r="O447" s="8"/>
      <c r="R447" s="8"/>
      <c r="U447" s="8"/>
      <c r="X447" s="8"/>
    </row>
    <row r="448" spans="12:24" ht="15" customHeight="1">
      <c r="L448" s="8"/>
      <c r="O448" s="8"/>
      <c r="R448" s="8"/>
      <c r="U448" s="8"/>
      <c r="X448" s="8"/>
    </row>
    <row r="449" spans="12:24" ht="15" customHeight="1">
      <c r="L449" s="8"/>
      <c r="O449" s="8"/>
      <c r="R449" s="8"/>
      <c r="U449" s="8"/>
      <c r="X449" s="8"/>
    </row>
    <row r="450" spans="12:24" ht="15" customHeight="1">
      <c r="L450" s="8"/>
      <c r="O450" s="8"/>
      <c r="R450" s="8"/>
      <c r="U450" s="8"/>
      <c r="X450" s="8"/>
    </row>
    <row r="451" spans="12:24" ht="15" customHeight="1">
      <c r="L451" s="8"/>
      <c r="O451" s="8"/>
      <c r="R451" s="8"/>
      <c r="U451" s="8"/>
      <c r="X451" s="8"/>
    </row>
    <row r="452" spans="12:24" ht="15" customHeight="1">
      <c r="L452" s="8"/>
      <c r="O452" s="8"/>
      <c r="R452" s="8"/>
      <c r="U452" s="8"/>
      <c r="X452" s="8"/>
    </row>
    <row r="453" spans="12:24" ht="15" customHeight="1">
      <c r="L453" s="8"/>
      <c r="O453" s="8"/>
      <c r="R453" s="8"/>
      <c r="U453" s="8"/>
      <c r="X453" s="8"/>
    </row>
    <row r="454" spans="12:24" ht="15" customHeight="1">
      <c r="L454" s="8"/>
      <c r="O454" s="8"/>
      <c r="R454" s="8"/>
      <c r="U454" s="8"/>
      <c r="X454" s="8"/>
    </row>
    <row r="455" spans="12:24" ht="15" customHeight="1">
      <c r="L455" s="8"/>
      <c r="O455" s="8"/>
      <c r="R455" s="8"/>
      <c r="U455" s="8"/>
      <c r="X455" s="8"/>
    </row>
    <row r="456" spans="12:24" ht="15" customHeight="1">
      <c r="L456" s="8"/>
      <c r="O456" s="8"/>
      <c r="R456" s="8"/>
      <c r="U456" s="8"/>
      <c r="X456" s="8"/>
    </row>
    <row r="457" spans="12:24" ht="15" customHeight="1">
      <c r="L457" s="8"/>
      <c r="O457" s="8"/>
      <c r="R457" s="8"/>
      <c r="U457" s="8"/>
      <c r="X457" s="8"/>
    </row>
    <row r="458" spans="12:24" ht="15" customHeight="1">
      <c r="L458" s="8"/>
      <c r="O458" s="8"/>
      <c r="R458" s="8"/>
      <c r="U458" s="8"/>
      <c r="X458" s="8"/>
    </row>
    <row r="459" spans="12:24" ht="15" customHeight="1">
      <c r="L459" s="8"/>
      <c r="O459" s="8"/>
      <c r="R459" s="8"/>
      <c r="U459" s="8"/>
      <c r="X459" s="8"/>
    </row>
    <row r="460" spans="12:24" ht="15" customHeight="1">
      <c r="L460" s="8"/>
      <c r="O460" s="8"/>
      <c r="R460" s="8"/>
      <c r="U460" s="8"/>
      <c r="X460" s="8"/>
    </row>
    <row r="461" spans="12:24" ht="15" customHeight="1">
      <c r="L461" s="8"/>
      <c r="O461" s="8"/>
      <c r="R461" s="8"/>
      <c r="U461" s="8"/>
      <c r="X461" s="8"/>
    </row>
    <row r="462" spans="12:24" ht="15" customHeight="1">
      <c r="L462" s="8"/>
      <c r="O462" s="8"/>
      <c r="R462" s="8"/>
      <c r="U462" s="8"/>
      <c r="X462" s="8"/>
    </row>
    <row r="463" spans="12:24" ht="15" customHeight="1">
      <c r="L463" s="8"/>
      <c r="O463" s="8"/>
      <c r="R463" s="8"/>
      <c r="U463" s="8"/>
      <c r="X463" s="8"/>
    </row>
    <row r="464" spans="12:24" ht="15" customHeight="1">
      <c r="L464" s="8"/>
      <c r="O464" s="8"/>
      <c r="R464" s="8"/>
      <c r="U464" s="8"/>
      <c r="X464" s="8"/>
    </row>
    <row r="465" spans="12:24" ht="15" customHeight="1">
      <c r="L465" s="8"/>
      <c r="O465" s="8"/>
      <c r="R465" s="8"/>
      <c r="U465" s="8"/>
      <c r="X465" s="8"/>
    </row>
    <row r="466" spans="12:24" ht="15" customHeight="1">
      <c r="L466" s="8"/>
      <c r="O466" s="8"/>
      <c r="R466" s="8"/>
      <c r="U466" s="8"/>
      <c r="X466" s="8"/>
    </row>
    <row r="467" spans="12:24" ht="15" customHeight="1">
      <c r="L467" s="8"/>
      <c r="O467" s="8"/>
      <c r="R467" s="8"/>
      <c r="U467" s="8"/>
      <c r="X467" s="8"/>
    </row>
    <row r="468" spans="12:24" ht="15" customHeight="1">
      <c r="L468" s="8"/>
      <c r="O468" s="8"/>
      <c r="R468" s="8"/>
      <c r="U468" s="8"/>
      <c r="X468" s="8"/>
    </row>
    <row r="469" spans="12:24" ht="15" customHeight="1">
      <c r="L469" s="8"/>
      <c r="O469" s="8"/>
      <c r="R469" s="8"/>
      <c r="U469" s="8"/>
      <c r="X469" s="8"/>
    </row>
    <row r="470" spans="12:24" ht="15" customHeight="1">
      <c r="L470" s="8"/>
      <c r="O470" s="8"/>
      <c r="R470" s="8"/>
      <c r="U470" s="8"/>
      <c r="X470" s="8"/>
    </row>
    <row r="471" spans="12:24" ht="15" customHeight="1">
      <c r="L471" s="8"/>
      <c r="O471" s="8"/>
      <c r="R471" s="8"/>
      <c r="U471" s="8"/>
      <c r="X471" s="8"/>
    </row>
    <row r="472" spans="12:24" ht="15" customHeight="1">
      <c r="L472" s="8"/>
      <c r="O472" s="8"/>
      <c r="R472" s="8"/>
      <c r="U472" s="8"/>
      <c r="X472" s="8"/>
    </row>
    <row r="473" spans="12:24" ht="15" customHeight="1">
      <c r="L473" s="8"/>
      <c r="O473" s="8"/>
      <c r="R473" s="8"/>
      <c r="U473" s="8"/>
      <c r="X473" s="8"/>
    </row>
    <row r="474" spans="12:24" ht="15" customHeight="1">
      <c r="L474" s="8"/>
      <c r="O474" s="8"/>
      <c r="R474" s="8"/>
      <c r="U474" s="8"/>
      <c r="X474" s="8"/>
    </row>
    <row r="475" spans="12:24" ht="15" customHeight="1">
      <c r="L475" s="8"/>
      <c r="O475" s="8"/>
      <c r="R475" s="8"/>
      <c r="U475" s="8"/>
      <c r="X475" s="8"/>
    </row>
    <row r="476" spans="12:24" ht="15" customHeight="1">
      <c r="L476" s="8"/>
      <c r="O476" s="8"/>
      <c r="R476" s="8"/>
      <c r="U476" s="8"/>
      <c r="X476" s="8"/>
    </row>
    <row r="477" spans="12:24" ht="15" customHeight="1">
      <c r="L477" s="8"/>
      <c r="O477" s="8"/>
      <c r="R477" s="8"/>
      <c r="U477" s="8"/>
      <c r="X477" s="8"/>
    </row>
    <row r="478" spans="12:24" ht="15" customHeight="1">
      <c r="L478" s="8"/>
      <c r="O478" s="8"/>
      <c r="R478" s="8"/>
      <c r="U478" s="8"/>
      <c r="X478" s="8"/>
    </row>
    <row r="479" spans="12:24" ht="15" customHeight="1">
      <c r="L479" s="8"/>
      <c r="O479" s="8"/>
      <c r="R479" s="8"/>
      <c r="U479" s="8"/>
      <c r="X479" s="8"/>
    </row>
    <row r="480" spans="12:24" ht="15" customHeight="1">
      <c r="L480" s="8"/>
      <c r="O480" s="8"/>
      <c r="R480" s="8"/>
      <c r="U480" s="8"/>
      <c r="X480" s="8"/>
    </row>
    <row r="481" spans="12:24" ht="15" customHeight="1">
      <c r="L481" s="8"/>
      <c r="O481" s="8"/>
      <c r="R481" s="8"/>
      <c r="U481" s="8"/>
      <c r="X481" s="8"/>
    </row>
    <row r="482" spans="12:24" ht="15" customHeight="1">
      <c r="L482" s="8"/>
      <c r="O482" s="8"/>
      <c r="R482" s="8"/>
      <c r="U482" s="8"/>
      <c r="X482" s="8"/>
    </row>
    <row r="483" spans="12:24" ht="15" customHeight="1">
      <c r="L483" s="8"/>
      <c r="O483" s="8"/>
      <c r="R483" s="8"/>
      <c r="U483" s="8"/>
      <c r="X483" s="8"/>
    </row>
    <row r="484" spans="12:24" ht="15" customHeight="1">
      <c r="L484" s="8"/>
      <c r="O484" s="8"/>
      <c r="R484" s="8"/>
      <c r="U484" s="8"/>
      <c r="X484" s="8"/>
    </row>
    <row r="485" spans="12:24" ht="15" customHeight="1">
      <c r="L485" s="8"/>
      <c r="O485" s="8"/>
      <c r="R485" s="8"/>
      <c r="U485" s="8"/>
      <c r="X485" s="8"/>
    </row>
    <row r="486" spans="12:24" ht="15" customHeight="1">
      <c r="L486" s="8"/>
      <c r="O486" s="8"/>
      <c r="R486" s="8"/>
      <c r="U486" s="8"/>
      <c r="X486" s="8"/>
    </row>
    <row r="487" spans="12:24" ht="15" customHeight="1">
      <c r="L487" s="8"/>
      <c r="O487" s="8"/>
      <c r="R487" s="8"/>
      <c r="U487" s="8"/>
      <c r="X487" s="8"/>
    </row>
    <row r="488" spans="12:24" ht="15" customHeight="1">
      <c r="L488" s="8"/>
      <c r="O488" s="8"/>
      <c r="R488" s="8"/>
      <c r="U488" s="8"/>
      <c r="X488" s="8"/>
    </row>
    <row r="489" spans="12:24" ht="15" customHeight="1">
      <c r="L489" s="8"/>
      <c r="O489" s="8"/>
      <c r="R489" s="8"/>
      <c r="U489" s="8"/>
      <c r="X489" s="8"/>
    </row>
    <row r="490" spans="12:24" ht="15" customHeight="1">
      <c r="L490" s="8"/>
      <c r="O490" s="8"/>
      <c r="R490" s="8"/>
      <c r="U490" s="8"/>
      <c r="X490" s="8"/>
    </row>
    <row r="491" spans="12:24" ht="15" customHeight="1">
      <c r="L491" s="8"/>
      <c r="O491" s="8"/>
      <c r="R491" s="8"/>
      <c r="U491" s="8"/>
      <c r="X491" s="8"/>
    </row>
    <row r="492" spans="12:24" ht="15" customHeight="1">
      <c r="L492" s="8"/>
      <c r="O492" s="8"/>
      <c r="R492" s="8"/>
      <c r="U492" s="8"/>
      <c r="X492" s="8"/>
    </row>
    <row r="493" spans="12:24" ht="15" customHeight="1">
      <c r="L493" s="8"/>
      <c r="O493" s="8"/>
      <c r="R493" s="8"/>
      <c r="U493" s="8"/>
      <c r="X493" s="8"/>
    </row>
    <row r="494" spans="12:24" ht="15" customHeight="1">
      <c r="L494" s="8"/>
      <c r="O494" s="8"/>
      <c r="R494" s="8"/>
      <c r="U494" s="8"/>
      <c r="X494" s="8"/>
    </row>
    <row r="495" spans="12:24" ht="15" customHeight="1">
      <c r="L495" s="8"/>
      <c r="O495" s="8"/>
      <c r="R495" s="8"/>
      <c r="U495" s="8"/>
      <c r="X495" s="8"/>
    </row>
    <row r="496" spans="12:24" ht="15" customHeight="1">
      <c r="L496" s="8"/>
      <c r="O496" s="8"/>
      <c r="R496" s="8"/>
      <c r="U496" s="8"/>
      <c r="X496" s="8"/>
    </row>
    <row r="497" spans="12:24" ht="15" customHeight="1">
      <c r="L497" s="8"/>
      <c r="O497" s="8"/>
      <c r="R497" s="8"/>
      <c r="U497" s="8"/>
      <c r="X497" s="8"/>
    </row>
    <row r="498" spans="12:24" ht="15" customHeight="1">
      <c r="L498" s="8"/>
      <c r="O498" s="8"/>
      <c r="R498" s="8"/>
      <c r="U498" s="8"/>
      <c r="X498" s="8"/>
    </row>
    <row r="499" spans="12:24" ht="15" customHeight="1">
      <c r="L499" s="8"/>
      <c r="O499" s="8"/>
      <c r="R499" s="8"/>
      <c r="U499" s="8"/>
      <c r="X499" s="8"/>
    </row>
    <row r="500" spans="12:24" ht="15" customHeight="1">
      <c r="L500" s="8"/>
      <c r="O500" s="8"/>
      <c r="R500" s="8"/>
      <c r="U500" s="8"/>
      <c r="X500" s="8"/>
    </row>
    <row r="501" spans="12:24" ht="15" customHeight="1">
      <c r="L501" s="8"/>
      <c r="O501" s="8"/>
      <c r="R501" s="8"/>
      <c r="U501" s="8"/>
      <c r="X501" s="8"/>
    </row>
    <row r="502" spans="12:24" ht="15" customHeight="1">
      <c r="L502" s="8"/>
      <c r="O502" s="8"/>
      <c r="R502" s="8"/>
      <c r="U502" s="8"/>
      <c r="X502" s="8"/>
    </row>
    <row r="503" spans="12:24" ht="15" customHeight="1">
      <c r="L503" s="8"/>
      <c r="O503" s="8"/>
      <c r="R503" s="8"/>
      <c r="U503" s="8"/>
      <c r="X503" s="8"/>
    </row>
    <row r="504" spans="12:24" ht="15" customHeight="1">
      <c r="L504" s="8"/>
      <c r="O504" s="8"/>
      <c r="R504" s="8"/>
      <c r="U504" s="8"/>
      <c r="X504" s="8"/>
    </row>
    <row r="505" spans="12:24" ht="15" customHeight="1">
      <c r="L505" s="8"/>
      <c r="O505" s="8"/>
      <c r="R505" s="8"/>
      <c r="U505" s="8"/>
      <c r="X505" s="8"/>
    </row>
    <row r="506" spans="12:24" ht="15" customHeight="1">
      <c r="L506" s="8"/>
      <c r="O506" s="8"/>
      <c r="R506" s="8"/>
      <c r="U506" s="8"/>
      <c r="X506" s="8"/>
    </row>
    <row r="507" spans="12:24" ht="15" customHeight="1">
      <c r="L507" s="8"/>
      <c r="O507" s="8"/>
      <c r="R507" s="8"/>
      <c r="U507" s="8"/>
      <c r="X507" s="8"/>
    </row>
    <row r="508" spans="12:24" ht="15" customHeight="1">
      <c r="L508" s="8"/>
      <c r="O508" s="8"/>
      <c r="R508" s="8"/>
      <c r="U508" s="8"/>
      <c r="X508" s="8"/>
    </row>
    <row r="509" spans="12:24" ht="15" customHeight="1">
      <c r="L509" s="8"/>
      <c r="O509" s="8"/>
      <c r="R509" s="8"/>
      <c r="U509" s="8"/>
      <c r="X509" s="8"/>
    </row>
    <row r="510" spans="12:24" ht="15" customHeight="1">
      <c r="L510" s="8"/>
      <c r="O510" s="8"/>
      <c r="R510" s="8"/>
      <c r="U510" s="8"/>
      <c r="X510" s="8"/>
    </row>
    <row r="511" spans="12:24" ht="15" customHeight="1">
      <c r="L511" s="8"/>
      <c r="O511" s="8"/>
      <c r="R511" s="8"/>
      <c r="U511" s="8"/>
      <c r="X511" s="8"/>
    </row>
    <row r="512" spans="12:24" ht="15" customHeight="1">
      <c r="L512" s="8"/>
      <c r="O512" s="8"/>
      <c r="R512" s="8"/>
      <c r="U512" s="8"/>
      <c r="X512" s="8"/>
    </row>
    <row r="513" spans="12:24" ht="15" customHeight="1">
      <c r="L513" s="8"/>
      <c r="O513" s="8"/>
      <c r="R513" s="8"/>
      <c r="U513" s="8"/>
      <c r="X513" s="8"/>
    </row>
    <row r="514" spans="12:24" ht="15" customHeight="1">
      <c r="L514" s="8"/>
      <c r="O514" s="8"/>
      <c r="R514" s="8"/>
      <c r="U514" s="8"/>
      <c r="X514" s="8"/>
    </row>
    <row r="515" spans="12:24" ht="15" customHeight="1">
      <c r="L515" s="8"/>
      <c r="O515" s="8"/>
      <c r="R515" s="8"/>
      <c r="U515" s="8"/>
      <c r="X515" s="8"/>
    </row>
    <row r="516" spans="12:24" ht="15" customHeight="1">
      <c r="L516" s="8"/>
      <c r="O516" s="8"/>
      <c r="R516" s="8"/>
      <c r="U516" s="8"/>
      <c r="X516" s="8"/>
    </row>
    <row r="517" spans="12:24" ht="15" customHeight="1">
      <c r="L517" s="8"/>
      <c r="O517" s="8"/>
      <c r="R517" s="8"/>
      <c r="U517" s="8"/>
      <c r="X517" s="8"/>
    </row>
    <row r="518" spans="12:24" ht="15" customHeight="1">
      <c r="L518" s="8"/>
      <c r="O518" s="8"/>
      <c r="R518" s="8"/>
      <c r="U518" s="8"/>
      <c r="X518" s="8"/>
    </row>
    <row r="519" spans="12:24" ht="15" customHeight="1">
      <c r="L519" s="8"/>
      <c r="O519" s="8"/>
      <c r="R519" s="8"/>
      <c r="U519" s="8"/>
      <c r="X519" s="8"/>
    </row>
    <row r="520" spans="12:24" ht="15" customHeight="1">
      <c r="L520" s="8"/>
      <c r="O520" s="8"/>
      <c r="R520" s="8"/>
      <c r="U520" s="8"/>
      <c r="X520" s="8"/>
    </row>
    <row r="521" spans="12:24" ht="15" customHeight="1">
      <c r="L521" s="8"/>
      <c r="O521" s="8"/>
      <c r="R521" s="8"/>
      <c r="U521" s="8"/>
      <c r="X521" s="8"/>
    </row>
    <row r="522" spans="12:24" ht="15" customHeight="1">
      <c r="L522" s="8"/>
      <c r="O522" s="8"/>
      <c r="R522" s="8"/>
      <c r="U522" s="8"/>
      <c r="X522" s="8"/>
    </row>
    <row r="523" spans="12:24" ht="15" customHeight="1">
      <c r="L523" s="8"/>
      <c r="O523" s="8"/>
      <c r="R523" s="8"/>
      <c r="U523" s="8"/>
      <c r="X523" s="8"/>
    </row>
    <row r="524" spans="12:24" ht="15" customHeight="1">
      <c r="L524" s="8"/>
      <c r="O524" s="8"/>
      <c r="R524" s="8"/>
      <c r="U524" s="8"/>
      <c r="X524" s="8"/>
    </row>
    <row r="525" spans="12:24" ht="15" customHeight="1">
      <c r="L525" s="8"/>
      <c r="O525" s="8"/>
      <c r="R525" s="8"/>
      <c r="U525" s="8"/>
      <c r="X525" s="8"/>
    </row>
    <row r="526" spans="12:24" ht="15" customHeight="1">
      <c r="L526" s="8"/>
      <c r="O526" s="8"/>
      <c r="R526" s="8"/>
      <c r="U526" s="8"/>
      <c r="X526" s="8"/>
    </row>
    <row r="527" spans="12:24" ht="15" customHeight="1">
      <c r="L527" s="8"/>
      <c r="O527" s="8"/>
      <c r="R527" s="8"/>
      <c r="U527" s="8"/>
      <c r="X527" s="8"/>
    </row>
    <row r="528" spans="12:24" ht="15" customHeight="1">
      <c r="L528" s="8"/>
      <c r="O528" s="8"/>
      <c r="R528" s="8"/>
      <c r="U528" s="8"/>
      <c r="X528" s="8"/>
    </row>
    <row r="529" spans="12:24" ht="15" customHeight="1">
      <c r="L529" s="8"/>
      <c r="O529" s="8"/>
      <c r="R529" s="8"/>
      <c r="U529" s="8"/>
      <c r="X529" s="8"/>
    </row>
    <row r="530" spans="12:24" ht="15" customHeight="1">
      <c r="L530" s="8"/>
      <c r="O530" s="8"/>
      <c r="R530" s="8"/>
      <c r="U530" s="8"/>
      <c r="X530" s="8"/>
    </row>
    <row r="531" spans="12:24" ht="15" customHeight="1">
      <c r="L531" s="8"/>
      <c r="O531" s="8"/>
      <c r="R531" s="8"/>
      <c r="U531" s="8"/>
      <c r="X531" s="8"/>
    </row>
    <row r="532" spans="12:24" ht="15" customHeight="1">
      <c r="L532" s="8"/>
      <c r="O532" s="8"/>
      <c r="R532" s="8"/>
      <c r="U532" s="8"/>
      <c r="X532" s="8"/>
    </row>
    <row r="533" spans="12:24" ht="15" customHeight="1">
      <c r="L533" s="8"/>
      <c r="O533" s="8"/>
      <c r="R533" s="8"/>
      <c r="U533" s="8"/>
      <c r="X533" s="8"/>
    </row>
    <row r="534" spans="12:24" ht="15" customHeight="1">
      <c r="L534" s="8"/>
      <c r="O534" s="8"/>
      <c r="R534" s="8"/>
      <c r="U534" s="8"/>
      <c r="X534" s="8"/>
    </row>
    <row r="535" spans="12:24" ht="15" customHeight="1">
      <c r="L535" s="8"/>
      <c r="O535" s="8"/>
      <c r="R535" s="8"/>
      <c r="U535" s="8"/>
      <c r="X535" s="8"/>
    </row>
    <row r="536" spans="12:24" ht="15" customHeight="1">
      <c r="L536" s="8"/>
      <c r="O536" s="8"/>
      <c r="R536" s="8"/>
      <c r="U536" s="8"/>
      <c r="X536" s="8"/>
    </row>
    <row r="537" spans="12:24" ht="15" customHeight="1">
      <c r="L537" s="8"/>
      <c r="O537" s="8"/>
      <c r="R537" s="8"/>
      <c r="U537" s="8"/>
      <c r="X537" s="8"/>
    </row>
    <row r="538" spans="12:24" ht="15" customHeight="1">
      <c r="L538" s="8"/>
      <c r="O538" s="8"/>
      <c r="R538" s="8"/>
      <c r="U538" s="8"/>
      <c r="X538" s="8"/>
    </row>
    <row r="539" spans="12:24" ht="15" customHeight="1">
      <c r="L539" s="8"/>
      <c r="O539" s="8"/>
      <c r="R539" s="8"/>
      <c r="U539" s="8"/>
      <c r="X539" s="8"/>
    </row>
    <row r="540" spans="12:24" ht="15" customHeight="1">
      <c r="L540" s="8"/>
      <c r="O540" s="8"/>
      <c r="R540" s="8"/>
      <c r="U540" s="8"/>
      <c r="X540" s="8"/>
    </row>
    <row r="541" spans="12:24" ht="15" customHeight="1">
      <c r="L541" s="8"/>
      <c r="O541" s="8"/>
      <c r="R541" s="8"/>
      <c r="U541" s="8"/>
      <c r="X541" s="8"/>
    </row>
    <row r="542" spans="12:24" ht="15" customHeight="1">
      <c r="L542" s="8"/>
      <c r="O542" s="8"/>
      <c r="R542" s="8"/>
      <c r="U542" s="8"/>
      <c r="X542" s="8"/>
    </row>
    <row r="543" spans="12:24" ht="15" customHeight="1">
      <c r="L543" s="8"/>
      <c r="O543" s="8"/>
      <c r="R543" s="8"/>
      <c r="U543" s="8"/>
      <c r="X543" s="8"/>
    </row>
    <row r="544" spans="12:24" ht="15" customHeight="1">
      <c r="L544" s="8"/>
      <c r="O544" s="8"/>
      <c r="R544" s="8"/>
      <c r="U544" s="8"/>
      <c r="X544" s="8"/>
    </row>
    <row r="545" spans="12:24" ht="15" customHeight="1">
      <c r="L545" s="8"/>
      <c r="O545" s="8"/>
      <c r="R545" s="8"/>
      <c r="U545" s="8"/>
      <c r="X545" s="8"/>
    </row>
    <row r="546" spans="12:24" ht="15" customHeight="1">
      <c r="L546" s="8"/>
      <c r="O546" s="8"/>
      <c r="R546" s="8"/>
      <c r="U546" s="8"/>
      <c r="X546" s="8"/>
    </row>
    <row r="547" spans="12:24" ht="15" customHeight="1">
      <c r="L547" s="8"/>
      <c r="O547" s="8"/>
      <c r="R547" s="8"/>
      <c r="U547" s="8"/>
      <c r="X547" s="8"/>
    </row>
    <row r="548" spans="12:24" ht="15" customHeight="1">
      <c r="L548" s="8"/>
      <c r="O548" s="8"/>
      <c r="R548" s="8"/>
      <c r="U548" s="8"/>
      <c r="X548" s="8"/>
    </row>
    <row r="549" spans="12:24" ht="15" customHeight="1">
      <c r="L549" s="8"/>
      <c r="O549" s="8"/>
      <c r="R549" s="8"/>
      <c r="U549" s="8"/>
      <c r="X549" s="8"/>
    </row>
    <row r="550" spans="12:24" ht="15" customHeight="1">
      <c r="L550" s="8"/>
      <c r="O550" s="8"/>
      <c r="R550" s="8"/>
      <c r="U550" s="8"/>
      <c r="X550" s="8"/>
    </row>
    <row r="551" spans="12:24" ht="15" customHeight="1">
      <c r="L551" s="8"/>
      <c r="O551" s="8"/>
      <c r="R551" s="8"/>
      <c r="U551" s="8"/>
      <c r="X551" s="8"/>
    </row>
    <row r="552" spans="12:24" ht="15" customHeight="1">
      <c r="L552" s="8"/>
      <c r="O552" s="8"/>
      <c r="R552" s="8"/>
      <c r="U552" s="8"/>
      <c r="X552" s="8"/>
    </row>
    <row r="553" spans="12:24" ht="15" customHeight="1">
      <c r="L553" s="8"/>
      <c r="O553" s="8"/>
      <c r="R553" s="8"/>
      <c r="U553" s="8"/>
      <c r="X553" s="8"/>
    </row>
    <row r="554" spans="12:24" ht="15" customHeight="1">
      <c r="L554" s="8"/>
      <c r="O554" s="8"/>
      <c r="R554" s="8"/>
      <c r="U554" s="8"/>
      <c r="X554" s="8"/>
    </row>
    <row r="555" spans="12:24" ht="15" customHeight="1">
      <c r="L555" s="8"/>
      <c r="O555" s="8"/>
      <c r="R555" s="8"/>
      <c r="U555" s="8"/>
      <c r="X555" s="8"/>
    </row>
    <row r="556" spans="12:24" ht="15" customHeight="1">
      <c r="L556" s="8"/>
      <c r="O556" s="8"/>
      <c r="R556" s="8"/>
      <c r="U556" s="8"/>
      <c r="X556" s="8"/>
    </row>
    <row r="557" spans="12:24" ht="15" customHeight="1">
      <c r="L557" s="8"/>
      <c r="O557" s="8"/>
      <c r="R557" s="8"/>
      <c r="U557" s="8"/>
      <c r="X557" s="8"/>
    </row>
    <row r="558" spans="12:24" ht="15" customHeight="1">
      <c r="L558" s="8"/>
      <c r="O558" s="8"/>
      <c r="R558" s="8"/>
      <c r="U558" s="8"/>
      <c r="X558" s="8"/>
    </row>
    <row r="559" spans="12:24" ht="15" customHeight="1">
      <c r="L559" s="8"/>
      <c r="O559" s="8"/>
      <c r="R559" s="8"/>
      <c r="U559" s="8"/>
      <c r="X559" s="8"/>
    </row>
    <row r="560" spans="12:24" ht="15" customHeight="1">
      <c r="L560" s="8"/>
      <c r="O560" s="8"/>
      <c r="R560" s="8"/>
      <c r="U560" s="8"/>
      <c r="X560" s="8"/>
    </row>
    <row r="561" spans="12:24" ht="15" customHeight="1">
      <c r="L561" s="8"/>
      <c r="O561" s="8"/>
      <c r="R561" s="8"/>
      <c r="U561" s="8"/>
      <c r="X561" s="8"/>
    </row>
    <row r="562" spans="12:24" ht="15" customHeight="1">
      <c r="L562" s="8"/>
      <c r="O562" s="8"/>
      <c r="R562" s="8"/>
      <c r="U562" s="8"/>
      <c r="X562" s="8"/>
    </row>
    <row r="563" spans="12:24" ht="15" customHeight="1">
      <c r="L563" s="8"/>
      <c r="O563" s="8"/>
      <c r="R563" s="8"/>
      <c r="U563" s="8"/>
      <c r="X563" s="8"/>
    </row>
    <row r="564" spans="12:24" ht="15" customHeight="1">
      <c r="L564" s="8"/>
      <c r="O564" s="8"/>
      <c r="R564" s="8"/>
      <c r="U564" s="8"/>
      <c r="X564" s="8"/>
    </row>
    <row r="565" spans="12:24" ht="15" customHeight="1">
      <c r="L565" s="8"/>
      <c r="O565" s="8"/>
      <c r="R565" s="8"/>
      <c r="U565" s="8"/>
      <c r="X565" s="8"/>
    </row>
    <row r="566" spans="12:24" ht="15" customHeight="1">
      <c r="L566" s="8"/>
      <c r="O566" s="8"/>
      <c r="R566" s="8"/>
      <c r="U566" s="8"/>
      <c r="X566" s="8"/>
    </row>
    <row r="567" spans="12:24" ht="15" customHeight="1">
      <c r="L567" s="8"/>
      <c r="O567" s="8"/>
      <c r="R567" s="8"/>
      <c r="U567" s="8"/>
      <c r="X567" s="8"/>
    </row>
    <row r="568" spans="12:24" ht="15" customHeight="1">
      <c r="L568" s="8"/>
      <c r="O568" s="8"/>
      <c r="R568" s="8"/>
      <c r="U568" s="8"/>
      <c r="X568" s="8"/>
    </row>
    <row r="569" spans="12:24" ht="15" customHeight="1">
      <c r="L569" s="8"/>
      <c r="O569" s="8"/>
      <c r="R569" s="8"/>
      <c r="U569" s="8"/>
      <c r="X569" s="8"/>
    </row>
    <row r="570" spans="12:24" ht="15" customHeight="1">
      <c r="L570" s="8"/>
      <c r="O570" s="8"/>
      <c r="R570" s="8"/>
      <c r="U570" s="8"/>
      <c r="X570" s="8"/>
    </row>
    <row r="571" spans="12:24" ht="15" customHeight="1">
      <c r="L571" s="8"/>
      <c r="O571" s="8"/>
      <c r="R571" s="8"/>
      <c r="U571" s="8"/>
      <c r="X571" s="8"/>
    </row>
    <row r="572" spans="12:24" ht="15" customHeight="1">
      <c r="L572" s="8"/>
      <c r="O572" s="8"/>
      <c r="R572" s="8"/>
      <c r="U572" s="8"/>
      <c r="X572" s="8"/>
    </row>
    <row r="573" spans="12:24" ht="15" customHeight="1">
      <c r="L573" s="8"/>
      <c r="O573" s="8"/>
      <c r="R573" s="8"/>
      <c r="U573" s="8"/>
      <c r="X573" s="8"/>
    </row>
    <row r="574" spans="12:24" ht="15" customHeight="1">
      <c r="L574" s="8"/>
      <c r="O574" s="8"/>
      <c r="R574" s="8"/>
      <c r="U574" s="8"/>
      <c r="X574" s="8"/>
    </row>
    <row r="575" spans="12:24" ht="15" customHeight="1">
      <c r="L575" s="8"/>
      <c r="O575" s="8"/>
      <c r="R575" s="8"/>
      <c r="U575" s="8"/>
      <c r="X575" s="8"/>
    </row>
    <row r="576" spans="12:24" ht="15" customHeight="1">
      <c r="L576" s="8"/>
      <c r="O576" s="8"/>
      <c r="R576" s="8"/>
      <c r="U576" s="8"/>
      <c r="X576" s="8"/>
    </row>
    <row r="577" spans="12:24" ht="15" customHeight="1">
      <c r="L577" s="8"/>
      <c r="O577" s="8"/>
      <c r="R577" s="8"/>
      <c r="U577" s="8"/>
      <c r="X577" s="8"/>
    </row>
    <row r="578" spans="12:24" ht="15" customHeight="1">
      <c r="L578" s="8"/>
      <c r="O578" s="8"/>
      <c r="R578" s="8"/>
      <c r="U578" s="8"/>
      <c r="X578" s="8"/>
    </row>
    <row r="579" spans="12:24" ht="15" customHeight="1">
      <c r="L579" s="8"/>
      <c r="O579" s="8"/>
      <c r="R579" s="8"/>
      <c r="U579" s="8"/>
      <c r="X579" s="8"/>
    </row>
  </sheetData>
  <mergeCells count="99">
    <mergeCell ref="AW56:AX56"/>
    <mergeCell ref="BB56:BC56"/>
    <mergeCell ref="BL56:BM56"/>
    <mergeCell ref="V61:W61"/>
    <mergeCell ref="AL68:AM68"/>
    <mergeCell ref="AX117:AY117"/>
    <mergeCell ref="BC117:BD117"/>
    <mergeCell ref="BH117:BI117"/>
    <mergeCell ref="BR117:BS117"/>
    <mergeCell ref="M89:N89"/>
    <mergeCell ref="AM40:AN40"/>
    <mergeCell ref="M40:N40"/>
    <mergeCell ref="AL90:AM90"/>
    <mergeCell ref="AL138:AM138"/>
    <mergeCell ref="AS117:AT117"/>
    <mergeCell ref="AM56:AN56"/>
    <mergeCell ref="AR56:AS56"/>
    <mergeCell ref="J12:K12"/>
    <mergeCell ref="M12:N12"/>
    <mergeCell ref="V12:W12"/>
    <mergeCell ref="P12:Q12"/>
    <mergeCell ref="V19:W19"/>
    <mergeCell ref="A2:AA2"/>
    <mergeCell ref="A3:AA3"/>
    <mergeCell ref="J5:K5"/>
    <mergeCell ref="M5:N5"/>
    <mergeCell ref="P5:Q5"/>
    <mergeCell ref="V5:W5"/>
    <mergeCell ref="P26:Q26"/>
    <mergeCell ref="V26:W26"/>
    <mergeCell ref="J33:K33"/>
    <mergeCell ref="V33:W33"/>
    <mergeCell ref="J47:K47"/>
    <mergeCell ref="M47:N47"/>
    <mergeCell ref="P47:Q47"/>
    <mergeCell ref="V47:W47"/>
    <mergeCell ref="P33:Q33"/>
    <mergeCell ref="J40:K40"/>
    <mergeCell ref="P40:Q40"/>
    <mergeCell ref="V40:W40"/>
    <mergeCell ref="J26:K26"/>
    <mergeCell ref="M26:N26"/>
    <mergeCell ref="J138:K138"/>
    <mergeCell ref="M138:N138"/>
    <mergeCell ref="P138:Q138"/>
    <mergeCell ref="V138:W138"/>
    <mergeCell ref="J117:K117"/>
    <mergeCell ref="M117:N117"/>
    <mergeCell ref="P117:Q117"/>
    <mergeCell ref="V117:W117"/>
    <mergeCell ref="V124:W124"/>
    <mergeCell ref="J124:K124"/>
    <mergeCell ref="M124:N124"/>
    <mergeCell ref="P124:Q124"/>
    <mergeCell ref="J68:K68"/>
    <mergeCell ref="J131:K131"/>
    <mergeCell ref="M131:N131"/>
    <mergeCell ref="V131:W131"/>
    <mergeCell ref="P131:Q131"/>
    <mergeCell ref="J103:K103"/>
    <mergeCell ref="M103:N103"/>
    <mergeCell ref="P103:Q103"/>
    <mergeCell ref="J110:K110"/>
    <mergeCell ref="M110:N110"/>
    <mergeCell ref="V110:W110"/>
    <mergeCell ref="V103:W103"/>
    <mergeCell ref="P110:Q110"/>
    <mergeCell ref="J82:K82"/>
    <mergeCell ref="M82:N82"/>
    <mergeCell ref="P82:Q82"/>
    <mergeCell ref="V82:W82"/>
    <mergeCell ref="J89:K89"/>
    <mergeCell ref="P89:Q89"/>
    <mergeCell ref="J96:K96"/>
    <mergeCell ref="M96:N96"/>
    <mergeCell ref="P96:Q96"/>
    <mergeCell ref="V96:W96"/>
    <mergeCell ref="V89:W89"/>
    <mergeCell ref="V1:X1"/>
    <mergeCell ref="Y1:Z1"/>
    <mergeCell ref="J75:K75"/>
    <mergeCell ref="M75:N75"/>
    <mergeCell ref="P75:Q75"/>
    <mergeCell ref="V75:W75"/>
    <mergeCell ref="J54:K54"/>
    <mergeCell ref="M54:N54"/>
    <mergeCell ref="P54:Q54"/>
    <mergeCell ref="V54:W54"/>
    <mergeCell ref="J61:K61"/>
    <mergeCell ref="M61:N61"/>
    <mergeCell ref="P61:Q61"/>
    <mergeCell ref="M68:N68"/>
    <mergeCell ref="P68:Q68"/>
    <mergeCell ref="V68:W68"/>
    <mergeCell ref="P1:R1"/>
    <mergeCell ref="A1:I1"/>
    <mergeCell ref="J1:L1"/>
    <mergeCell ref="M1:O1"/>
    <mergeCell ref="S1:U1"/>
  </mergeCells>
  <phoneticPr fontId="24" type="noConversion"/>
  <printOptions horizontalCentered="1"/>
  <pageMargins left="7.874015748031496E-2" right="7.874015748031496E-2" top="0" bottom="0" header="0" footer="0"/>
  <pageSetup paperSize="9" orientation="landscape"/>
  <rowBreaks count="4" manualBreakCount="4">
    <brk id="81" man="1"/>
    <brk id="18" man="1"/>
    <brk id="116" man="1"/>
    <brk id="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2"/>
  <sheetViews>
    <sheetView tabSelected="1" workbookViewId="0">
      <pane ySplit="4" topLeftCell="A5" activePane="bottomLeft" state="frozen"/>
      <selection pane="bottomLeft" activeCell="Y15" sqref="Y15"/>
    </sheetView>
  </sheetViews>
  <sheetFormatPr defaultColWidth="11.25" defaultRowHeight="15" customHeight="1"/>
  <cols>
    <col min="1" max="1" width="6" bestFit="1" customWidth="1"/>
    <col min="2" max="2" width="3.5" customWidth="1"/>
    <col min="3" max="3" width="10.875" customWidth="1"/>
    <col min="4" max="4" width="7" customWidth="1"/>
    <col min="5" max="5" width="8.75" customWidth="1"/>
    <col min="6" max="6" width="12.75" customWidth="1"/>
    <col min="7" max="7" width="9.375" customWidth="1"/>
    <col min="8" max="8" width="13.5" customWidth="1"/>
    <col min="9" max="9" width="6" customWidth="1"/>
    <col min="10" max="10" width="6.5" customWidth="1"/>
    <col min="11" max="11" width="11.75" customWidth="1"/>
    <col min="12" max="12" width="13.5" customWidth="1"/>
    <col min="13" max="13" width="9.25" customWidth="1"/>
    <col min="14" max="14" width="10.25" customWidth="1"/>
    <col min="15" max="21" width="4.75" customWidth="1"/>
    <col min="22" max="24" width="6.75" customWidth="1"/>
  </cols>
  <sheetData>
    <row r="1" spans="1:24" s="350" customFormat="1" ht="35.25" customHeight="1" thickBot="1">
      <c r="A1" s="441" t="s">
        <v>517</v>
      </c>
      <c r="B1" s="442"/>
      <c r="C1" s="442"/>
      <c r="D1" s="443" t="s">
        <v>510</v>
      </c>
      <c r="E1" s="443"/>
      <c r="F1" s="443" t="s">
        <v>511</v>
      </c>
      <c r="G1" s="443"/>
      <c r="H1" s="383" t="s">
        <v>512</v>
      </c>
      <c r="I1" s="442" t="s">
        <v>513</v>
      </c>
      <c r="J1" s="442"/>
      <c r="K1" s="442" t="s">
        <v>0</v>
      </c>
      <c r="L1" s="442"/>
      <c r="M1" s="442" t="s">
        <v>1</v>
      </c>
      <c r="N1" s="444"/>
    </row>
    <row r="2" spans="1:24" ht="12" customHeight="1" thickBot="1">
      <c r="A2" s="351"/>
      <c r="B2" s="352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0"/>
      <c r="P2" s="350"/>
      <c r="Q2" s="350"/>
      <c r="R2" s="350"/>
      <c r="S2" s="350"/>
      <c r="T2" s="350"/>
      <c r="U2" s="350"/>
    </row>
    <row r="3" spans="1:24" ht="16.5" customHeight="1" thickBot="1">
      <c r="A3" s="445" t="s">
        <v>502</v>
      </c>
      <c r="B3" s="434" t="s">
        <v>3</v>
      </c>
      <c r="C3" s="434" t="s">
        <v>11</v>
      </c>
      <c r="D3" s="447" t="s">
        <v>22</v>
      </c>
      <c r="E3" s="434" t="s">
        <v>13</v>
      </c>
      <c r="F3" s="449" t="s">
        <v>503</v>
      </c>
      <c r="G3" s="434" t="s">
        <v>14</v>
      </c>
      <c r="H3" s="449" t="s">
        <v>504</v>
      </c>
      <c r="I3" s="434" t="s">
        <v>141</v>
      </c>
      <c r="J3" s="449" t="s">
        <v>505</v>
      </c>
      <c r="K3" s="434" t="s">
        <v>17</v>
      </c>
      <c r="L3" s="449" t="s">
        <v>506</v>
      </c>
      <c r="M3" s="434" t="s">
        <v>18</v>
      </c>
      <c r="N3" s="436" t="s">
        <v>19</v>
      </c>
      <c r="O3" s="438" t="s">
        <v>507</v>
      </c>
      <c r="P3" s="439"/>
      <c r="Q3" s="439"/>
      <c r="R3" s="439"/>
      <c r="S3" s="439"/>
      <c r="T3" s="439"/>
      <c r="U3" s="440"/>
    </row>
    <row r="4" spans="1:24" ht="17.25" thickBot="1">
      <c r="A4" s="446"/>
      <c r="B4" s="435"/>
      <c r="C4" s="435"/>
      <c r="D4" s="448"/>
      <c r="E4" s="435"/>
      <c r="F4" s="450"/>
      <c r="G4" s="435"/>
      <c r="H4" s="450"/>
      <c r="I4" s="435"/>
      <c r="J4" s="450"/>
      <c r="K4" s="435"/>
      <c r="L4" s="450"/>
      <c r="M4" s="435"/>
      <c r="N4" s="437"/>
      <c r="O4" s="354" t="s">
        <v>4</v>
      </c>
      <c r="P4" s="355" t="s">
        <v>9</v>
      </c>
      <c r="Q4" s="355" t="s">
        <v>6</v>
      </c>
      <c r="R4" s="355" t="s">
        <v>5</v>
      </c>
      <c r="S4" s="355" t="s">
        <v>7</v>
      </c>
      <c r="T4" s="355" t="s">
        <v>8</v>
      </c>
      <c r="U4" s="356" t="s">
        <v>10</v>
      </c>
      <c r="V4" s="93"/>
      <c r="W4" s="93"/>
      <c r="X4" s="93"/>
    </row>
    <row r="5" spans="1:24" ht="21" customHeight="1">
      <c r="A5" s="290">
        <v>45628</v>
      </c>
      <c r="B5" s="291" t="str">
        <f>'偏鄉國小O1-S2'!AL5</f>
        <v>O1</v>
      </c>
      <c r="C5" s="291" t="str">
        <f>'偏鄉國小O1-S2'!AM5</f>
        <v>白米飯</v>
      </c>
      <c r="D5" s="292" t="str">
        <f>'偏鄉國小O1-S2'!AN5</f>
        <v xml:space="preserve">米     </v>
      </c>
      <c r="E5" s="291" t="str">
        <f>'偏鄉國小O1-S2'!AO5</f>
        <v>京醬肉絲</v>
      </c>
      <c r="F5" s="292" t="str">
        <f>'偏鄉國小O1-S2'!AP5</f>
        <v xml:space="preserve">豬後腿肉 刈薯 胡蘿蔔 甜麵醬  </v>
      </c>
      <c r="G5" s="291" t="str">
        <f>'偏鄉國小O1-S2'!AQ5</f>
        <v>蛋香季豆</v>
      </c>
      <c r="H5" s="292" t="str">
        <f>'偏鄉國小O1-S2'!AR5</f>
        <v xml:space="preserve">雞蛋 冷凍菜豆(莢) 胡蘿蔔 大蒜  </v>
      </c>
      <c r="I5" s="291" t="str">
        <f>'偏鄉國小O1-S2'!AU5</f>
        <v>時蔬</v>
      </c>
      <c r="J5" s="292" t="str">
        <f>'偏鄉國小O1-S2'!AV5</f>
        <v xml:space="preserve">時蔬 大蒜    </v>
      </c>
      <c r="K5" s="291" t="str">
        <f>'偏鄉國小O1-S2'!AW5</f>
        <v>針菇蔬湯</v>
      </c>
      <c r="L5" s="292" t="str">
        <f>'偏鄉國小O1-S2'!AX5</f>
        <v xml:space="preserve">金針菇 時蔬 薑 軟骨丁  </v>
      </c>
      <c r="M5" s="291" t="str">
        <f>'偏鄉國小O1-S2'!AY5</f>
        <v>點心</v>
      </c>
      <c r="N5" s="293">
        <f>'偏鄉國小O1-S2'!AZ5</f>
        <v>0</v>
      </c>
      <c r="O5" s="358">
        <f>'偏鄉國小O1-S2'!BA5</f>
        <v>5</v>
      </c>
      <c r="P5" s="291">
        <f>'偏鄉國小O1-S2'!BB5</f>
        <v>2</v>
      </c>
      <c r="Q5" s="291">
        <f>'偏鄉國小O1-S2'!BC5</f>
        <v>1.8</v>
      </c>
      <c r="R5" s="291">
        <f>'偏鄉國小O1-S2'!BD5</f>
        <v>0</v>
      </c>
      <c r="S5" s="291">
        <f>'偏鄉國小O1-S2'!BE5</f>
        <v>0</v>
      </c>
      <c r="T5" s="291">
        <f>'偏鄉國小O1-S2'!BF5</f>
        <v>2.2000000000000002</v>
      </c>
      <c r="U5" s="293">
        <f>'偏鄉國小O1-S2'!BG5</f>
        <v>650</v>
      </c>
      <c r="V5" s="93"/>
      <c r="W5" s="93"/>
      <c r="X5" s="93"/>
    </row>
    <row r="6" spans="1:24" ht="21" customHeight="1">
      <c r="A6" s="294">
        <v>45629</v>
      </c>
      <c r="B6" s="288" t="str">
        <f>'偏鄉國小O1-S2'!AL6</f>
        <v>O2</v>
      </c>
      <c r="C6" s="288" t="str">
        <f>'偏鄉國小O1-S2'!AM6</f>
        <v>糙米飯</v>
      </c>
      <c r="D6" s="289" t="str">
        <f>'偏鄉國小O1-S2'!AN6</f>
        <v xml:space="preserve">米 糙米    </v>
      </c>
      <c r="E6" s="288" t="str">
        <f>'偏鄉國小O1-S2'!AO6</f>
        <v>香滷腿排</v>
      </c>
      <c r="F6" s="289" t="str">
        <f>'偏鄉國小O1-S2'!AP6</f>
        <v xml:space="preserve">雞腿排 滷包 醬油   </v>
      </c>
      <c r="G6" s="288" t="str">
        <f>'偏鄉國小O1-S2'!AQ6</f>
        <v>白菜滷</v>
      </c>
      <c r="H6" s="289" t="str">
        <f>'偏鄉國小O1-S2'!AR6</f>
        <v>大蒜 結球白菜 脆筍絲 乾香菇 胡蘿蔔 鮮蝦仁</v>
      </c>
      <c r="I6" s="288" t="str">
        <f>'偏鄉國小O1-S2'!AU6</f>
        <v>時蔬</v>
      </c>
      <c r="J6" s="289" t="str">
        <f>'偏鄉國小O1-S2'!AV6</f>
        <v xml:space="preserve">時蔬 大蒜    </v>
      </c>
      <c r="K6" s="288" t="str">
        <f>'偏鄉國小O1-S2'!AW6</f>
        <v>味噌湯</v>
      </c>
      <c r="L6" s="289" t="str">
        <f>'偏鄉國小O1-S2'!AX6</f>
        <v xml:space="preserve">乾裙帶菜 味噌 薑 柴魚片  </v>
      </c>
      <c r="M6" s="288" t="str">
        <f>'偏鄉國小O1-S2'!AY6</f>
        <v>點心</v>
      </c>
      <c r="N6" s="295">
        <f>'偏鄉國小O1-S2'!AZ6</f>
        <v>0</v>
      </c>
      <c r="O6" s="359">
        <f>'偏鄉國小O1-S2'!BA6</f>
        <v>5</v>
      </c>
      <c r="P6" s="288">
        <f>'偏鄉國小O1-S2'!BB6</f>
        <v>2</v>
      </c>
      <c r="Q6" s="288">
        <f>'偏鄉國小O1-S2'!BC6</f>
        <v>1.8</v>
      </c>
      <c r="R6" s="288">
        <f>'偏鄉國小O1-S2'!BD6</f>
        <v>0</v>
      </c>
      <c r="S6" s="288">
        <f>'偏鄉國小O1-S2'!BE6</f>
        <v>0</v>
      </c>
      <c r="T6" s="288">
        <f>'偏鄉國小O1-S2'!BF6</f>
        <v>2.2999999999999998</v>
      </c>
      <c r="U6" s="295">
        <f>'偏鄉國小O1-S2'!BG6</f>
        <v>657.5</v>
      </c>
      <c r="V6" s="93"/>
      <c r="W6" s="93"/>
      <c r="X6" s="93"/>
    </row>
    <row r="7" spans="1:24" ht="21" customHeight="1">
      <c r="A7" s="294">
        <f t="shared" ref="A7:A9" si="0">A6+1</f>
        <v>45630</v>
      </c>
      <c r="B7" s="288" t="str">
        <f>'偏鄉國小O1-S2'!AL7</f>
        <v>O3</v>
      </c>
      <c r="C7" s="288" t="str">
        <f>'偏鄉國小O1-S2'!AM7</f>
        <v>刈包特餐</v>
      </c>
      <c r="D7" s="289" t="str">
        <f>'偏鄉國小O1-S2'!AN7</f>
        <v xml:space="preserve">刈包     </v>
      </c>
      <c r="E7" s="288" t="str">
        <f>'偏鄉國小O1-S2'!AO7</f>
        <v>香滷肉排</v>
      </c>
      <c r="F7" s="289" t="str">
        <f>'偏鄉國小O1-S2'!AP7</f>
        <v xml:space="preserve">肉排 大蒜    </v>
      </c>
      <c r="G7" s="288" t="str">
        <f>'偏鄉國小O1-S2'!AQ7</f>
        <v>刈包配料</v>
      </c>
      <c r="H7" s="289" t="str">
        <f>'偏鄉國小O1-S2'!AR7</f>
        <v xml:space="preserve">豬後腿肉 洋蔥 胡蘿蔔   </v>
      </c>
      <c r="I7" s="288" t="str">
        <f>'偏鄉國小O1-S2'!AU7</f>
        <v>時蔬</v>
      </c>
      <c r="J7" s="289" t="str">
        <f>'偏鄉國小O1-S2'!AV7</f>
        <v xml:space="preserve">時蔬 大蒜    </v>
      </c>
      <c r="K7" s="288" t="str">
        <f>'偏鄉國小O1-S2'!AW7</f>
        <v>魩仔魚粥</v>
      </c>
      <c r="L7" s="289" t="str">
        <f>'偏鄉國小O1-S2'!AX7</f>
        <v>魩仔魚 糙米 芹菜 鯊魚 油蔥酥 時蔬</v>
      </c>
      <c r="M7" s="288" t="str">
        <f>'偏鄉國小O1-S2'!AY7</f>
        <v>點心</v>
      </c>
      <c r="N7" s="295">
        <f>'偏鄉國小O1-S2'!AZ7</f>
        <v>0</v>
      </c>
      <c r="O7" s="359">
        <f>'偏鄉國小O1-S2'!BA7</f>
        <v>5</v>
      </c>
      <c r="P7" s="288">
        <f>'偏鄉國小O1-S2'!BB7</f>
        <v>1.9</v>
      </c>
      <c r="Q7" s="288">
        <f>'偏鄉國小O1-S2'!BC7</f>
        <v>1.6</v>
      </c>
      <c r="R7" s="288">
        <f>'偏鄉國小O1-S2'!BD7</f>
        <v>0</v>
      </c>
      <c r="S7" s="288">
        <f>'偏鄉國小O1-S2'!BE7</f>
        <v>0</v>
      </c>
      <c r="T7" s="288">
        <f>'偏鄉國小O1-S2'!BF7</f>
        <v>2.2000000000000002</v>
      </c>
      <c r="U7" s="295">
        <f>'偏鄉國小O1-S2'!BG7</f>
        <v>640.5</v>
      </c>
      <c r="V7" s="93"/>
      <c r="W7" s="93"/>
      <c r="X7" s="93"/>
    </row>
    <row r="8" spans="1:24" ht="21" customHeight="1">
      <c r="A8" s="294">
        <f t="shared" si="0"/>
        <v>45631</v>
      </c>
      <c r="B8" s="288" t="str">
        <f>'偏鄉國小O1-S2'!AL8</f>
        <v>O4</v>
      </c>
      <c r="C8" s="288" t="str">
        <f>'偏鄉國小O1-S2'!AM8</f>
        <v>糙米飯</v>
      </c>
      <c r="D8" s="289" t="str">
        <f>'偏鄉國小O1-S2'!AN8</f>
        <v xml:space="preserve">米 糙米    </v>
      </c>
      <c r="E8" s="288" t="str">
        <f>'偏鄉國小O1-S2'!AO8</f>
        <v>豆瓣雞丁</v>
      </c>
      <c r="F8" s="289" t="str">
        <f>'偏鄉國小O1-S2'!AP8</f>
        <v xml:space="preserve">肉雞 刈薯 胡蘿蔔 大蒜 豆瓣醬 </v>
      </c>
      <c r="G8" s="288" t="str">
        <f>'偏鄉國小O1-S2'!AQ8</f>
        <v>螞蟻上樹</v>
      </c>
      <c r="H8" s="289" t="str">
        <f>'偏鄉國小O1-S2'!AR8</f>
        <v>豬絞肉 冬粉 時蔬 乾木耳 大蒜 胡蘿蔔</v>
      </c>
      <c r="I8" s="288" t="str">
        <f>'偏鄉國小O1-S2'!AU8</f>
        <v>時蔬</v>
      </c>
      <c r="J8" s="289" t="str">
        <f>'偏鄉國小O1-S2'!AV8</f>
        <v xml:space="preserve">時蔬 大蒜    </v>
      </c>
      <c r="K8" s="288" t="str">
        <f>'偏鄉國小O1-S2'!AW8</f>
        <v>黑糖粉圓</v>
      </c>
      <c r="L8" s="289" t="str">
        <f>'偏鄉國小O1-S2'!AX8</f>
        <v xml:space="preserve">粉圓 黑糖    </v>
      </c>
      <c r="M8" s="288" t="str">
        <f>'偏鄉國小O1-S2'!AY8</f>
        <v>點心</v>
      </c>
      <c r="N8" s="295">
        <f>'偏鄉國小O1-S2'!AZ8</f>
        <v>0</v>
      </c>
      <c r="O8" s="359">
        <f>'偏鄉國小O1-S2'!BA8</f>
        <v>6.7</v>
      </c>
      <c r="P8" s="288">
        <f>'偏鄉國小O1-S2'!BB8</f>
        <v>2</v>
      </c>
      <c r="Q8" s="288">
        <f>'偏鄉國小O1-S2'!BC8</f>
        <v>1.5</v>
      </c>
      <c r="R8" s="288">
        <f>'偏鄉國小O1-S2'!BD8</f>
        <v>0</v>
      </c>
      <c r="S8" s="288">
        <f>'偏鄉國小O1-S2'!BE8</f>
        <v>0</v>
      </c>
      <c r="T8" s="288">
        <f>'偏鄉國小O1-S2'!BF8</f>
        <v>2.5</v>
      </c>
      <c r="U8" s="295">
        <f>'偏鄉國小O1-S2'!BG8</f>
        <v>784</v>
      </c>
      <c r="V8" s="93"/>
      <c r="W8" s="93"/>
      <c r="X8" s="93"/>
    </row>
    <row r="9" spans="1:24" ht="21" customHeight="1" thickBot="1">
      <c r="A9" s="296">
        <f t="shared" si="0"/>
        <v>45632</v>
      </c>
      <c r="B9" s="297" t="str">
        <f>'偏鄉國小O1-S2'!AL9</f>
        <v>O5</v>
      </c>
      <c r="C9" s="297" t="str">
        <f>'偏鄉國小O1-S2'!AM9</f>
        <v>芝麻飯</v>
      </c>
      <c r="D9" s="298" t="str">
        <f>'偏鄉國小O1-S2'!AN9</f>
        <v xml:space="preserve">米 芝麻(熟)    </v>
      </c>
      <c r="E9" s="297" t="str">
        <f>'偏鄉國小O1-S2'!AO9</f>
        <v>家常絞肉</v>
      </c>
      <c r="F9" s="298" t="str">
        <f>'偏鄉國小O1-S2'!AP9</f>
        <v xml:space="preserve">絞肉 馬鈴薯 胡蘿蔔 大蒜  </v>
      </c>
      <c r="G9" s="297" t="str">
        <f>'偏鄉國小O1-S2'!AQ9</f>
        <v>茄汁豆腐</v>
      </c>
      <c r="H9" s="298" t="str">
        <f>'偏鄉國小O1-S2'!AR9</f>
        <v xml:space="preserve">豆腐 洋蔥 番茄糊 蕃茄醬  </v>
      </c>
      <c r="I9" s="297" t="str">
        <f>'偏鄉國小O1-S2'!AU9</f>
        <v>時蔬</v>
      </c>
      <c r="J9" s="298" t="str">
        <f>'偏鄉國小O1-S2'!AV9</f>
        <v xml:space="preserve">時蔬 大蒜    </v>
      </c>
      <c r="K9" s="297" t="str">
        <f>'偏鄉國小O1-S2'!AW9</f>
        <v>時瓜湯</v>
      </c>
      <c r="L9" s="298" t="str">
        <f>'偏鄉國小O1-S2'!AX9</f>
        <v xml:space="preserve">時瓜 薑 大骨   </v>
      </c>
      <c r="M9" s="297" t="str">
        <f>'偏鄉國小O1-S2'!AY9</f>
        <v>點心</v>
      </c>
      <c r="N9" s="299">
        <f>'偏鄉國小O1-S2'!AZ9</f>
        <v>0</v>
      </c>
      <c r="O9" s="360">
        <f>'偏鄉國小O1-S2'!BA9</f>
        <v>5.3</v>
      </c>
      <c r="P9" s="297">
        <f>'偏鄉國小O1-S2'!BB9</f>
        <v>2.1</v>
      </c>
      <c r="Q9" s="297">
        <f>'偏鄉國小O1-S2'!BC9</f>
        <v>1.6</v>
      </c>
      <c r="R9" s="297">
        <f>'偏鄉國小O1-S2'!BD9</f>
        <v>0</v>
      </c>
      <c r="S9" s="297">
        <f>'偏鄉國小O1-S2'!BE9</f>
        <v>0</v>
      </c>
      <c r="T9" s="297">
        <f>'偏鄉國小O1-S2'!BF9</f>
        <v>2.6</v>
      </c>
      <c r="U9" s="299">
        <f>'偏鄉國小O1-S2'!BG9</f>
        <v>700.5</v>
      </c>
      <c r="V9" s="93"/>
      <c r="W9" s="93"/>
      <c r="X9" s="93"/>
    </row>
    <row r="10" spans="1:24" ht="21" customHeight="1">
      <c r="A10" s="290">
        <f>A9+3</f>
        <v>45635</v>
      </c>
      <c r="B10" s="291" t="str">
        <f>'偏鄉國小O1-S2'!AL10</f>
        <v>P1</v>
      </c>
      <c r="C10" s="291" t="str">
        <f>'偏鄉國小O1-S2'!AM10</f>
        <v>白米飯</v>
      </c>
      <c r="D10" s="292" t="str">
        <f>'偏鄉國小O1-S2'!AN10</f>
        <v xml:space="preserve">米     </v>
      </c>
      <c r="E10" s="291" t="str">
        <f>'偏鄉國小O1-S2'!AO10</f>
        <v>金黃魚排</v>
      </c>
      <c r="F10" s="292" t="str">
        <f>'偏鄉國小O1-S2'!AP10</f>
        <v xml:space="preserve">魚排     </v>
      </c>
      <c r="G10" s="291" t="str">
        <f>'偏鄉國小O1-S2'!AQ10</f>
        <v>開陽白菜</v>
      </c>
      <c r="H10" s="292" t="str">
        <f>'偏鄉國小O1-S2'!AR10</f>
        <v xml:space="preserve">結球白菜 胡蘿蔔 豬後腿肉 蝦米 大蒜 </v>
      </c>
      <c r="I10" s="291" t="str">
        <f>'偏鄉國小O1-S2'!AU10</f>
        <v>時蔬</v>
      </c>
      <c r="J10" s="292" t="str">
        <f>'偏鄉國小O1-S2'!AV10</f>
        <v xml:space="preserve">時蔬 大蒜    </v>
      </c>
      <c r="K10" s="291" t="str">
        <f>'偏鄉國小O1-S2'!AW10</f>
        <v>時蔬湯</v>
      </c>
      <c r="L10" s="292" t="str">
        <f>'偏鄉國小O1-S2'!AX10</f>
        <v xml:space="preserve">時蔬 紅蘿蔔 薑 大骨  </v>
      </c>
      <c r="M10" s="291" t="str">
        <f>'偏鄉國小O1-S2'!AY10</f>
        <v>點心</v>
      </c>
      <c r="N10" s="293">
        <f>'偏鄉國小O1-S2'!AZ10</f>
        <v>0</v>
      </c>
      <c r="O10" s="358">
        <f>'偏鄉國小O1-S2'!BA10</f>
        <v>5</v>
      </c>
      <c r="P10" s="291">
        <f>'偏鄉國小O1-S2'!BB10</f>
        <v>1.9</v>
      </c>
      <c r="Q10" s="291">
        <f>'偏鄉國小O1-S2'!BC10</f>
        <v>1.7</v>
      </c>
      <c r="R10" s="291">
        <f>'偏鄉國小O1-S2'!BD10</f>
        <v>0</v>
      </c>
      <c r="S10" s="291">
        <f>'偏鄉國小O1-S2'!BE10</f>
        <v>0</v>
      </c>
      <c r="T10" s="291">
        <f>'偏鄉國小O1-S2'!BF10</f>
        <v>2.2000000000000002</v>
      </c>
      <c r="U10" s="293">
        <f>'偏鄉國小O1-S2'!BG10</f>
        <v>643</v>
      </c>
      <c r="V10" s="93"/>
      <c r="W10" s="93"/>
      <c r="X10" s="93"/>
    </row>
    <row r="11" spans="1:24" ht="21" customHeight="1">
      <c r="A11" s="294">
        <f>A10+1</f>
        <v>45636</v>
      </c>
      <c r="B11" s="288" t="str">
        <f>'偏鄉國小O1-S2'!AL11</f>
        <v>P2</v>
      </c>
      <c r="C11" s="288" t="str">
        <f>'偏鄉國小O1-S2'!AM11</f>
        <v>糙米飯</v>
      </c>
      <c r="D11" s="289" t="str">
        <f>'偏鄉國小O1-S2'!AN11</f>
        <v xml:space="preserve">米 糙米    </v>
      </c>
      <c r="E11" s="288" t="str">
        <f>'偏鄉國小O1-S2'!AO11</f>
        <v>泡菜燒肉</v>
      </c>
      <c r="F11" s="289" t="str">
        <f>'偏鄉國小O1-S2'!AP11</f>
        <v xml:space="preserve">豬後腿肉 韓式泡菜 結球白菜 大蒜  </v>
      </c>
      <c r="G11" s="288" t="str">
        <f>'偏鄉國小O1-S2'!AQ11</f>
        <v>炒年糕</v>
      </c>
      <c r="H11" s="289" t="str">
        <f>'偏鄉國小O1-S2'!AR11</f>
        <v xml:space="preserve">年糕 洋蔥 豬後腿肉 胡蘿蔔 大蒜 </v>
      </c>
      <c r="I11" s="288" t="str">
        <f>'偏鄉國小O1-S2'!AU11</f>
        <v>時蔬</v>
      </c>
      <c r="J11" s="289" t="str">
        <f>'偏鄉國小O1-S2'!AV11</f>
        <v xml:space="preserve">時蔬 大蒜    </v>
      </c>
      <c r="K11" s="288" t="str">
        <f>'偏鄉國小O1-S2'!AW11</f>
        <v>金針湯</v>
      </c>
      <c r="L11" s="289" t="str">
        <f>'偏鄉國小O1-S2'!AX11</f>
        <v xml:space="preserve">金針菜乾 榨菜 薑 大骨  </v>
      </c>
      <c r="M11" s="288" t="str">
        <f>'偏鄉國小O1-S2'!AY11</f>
        <v>點心</v>
      </c>
      <c r="N11" s="295">
        <f>'偏鄉國小O1-S2'!AZ11</f>
        <v>0</v>
      </c>
      <c r="O11" s="359">
        <f>'偏鄉國小O1-S2'!BA11</f>
        <v>5</v>
      </c>
      <c r="P11" s="288">
        <f>'偏鄉國小O1-S2'!BB11</f>
        <v>2</v>
      </c>
      <c r="Q11" s="288">
        <f>'偏鄉國小O1-S2'!BC11</f>
        <v>1.7</v>
      </c>
      <c r="R11" s="288">
        <f>'偏鄉國小O1-S2'!BD11</f>
        <v>0</v>
      </c>
      <c r="S11" s="288">
        <f>'偏鄉國小O1-S2'!BE11</f>
        <v>0</v>
      </c>
      <c r="T11" s="288">
        <f>'偏鄉國小O1-S2'!BF11</f>
        <v>2.2000000000000002</v>
      </c>
      <c r="U11" s="295">
        <f>'偏鄉國小O1-S2'!BG11</f>
        <v>647.5</v>
      </c>
      <c r="V11" s="93"/>
      <c r="W11" s="93"/>
      <c r="X11" s="93"/>
    </row>
    <row r="12" spans="1:24" ht="21" customHeight="1">
      <c r="A12" s="294">
        <f t="shared" ref="A12:A14" si="1">A11+1</f>
        <v>45637</v>
      </c>
      <c r="B12" s="288" t="str">
        <f>'偏鄉國小O1-S2'!AL12</f>
        <v>P3</v>
      </c>
      <c r="C12" s="288" t="str">
        <f>'偏鄉國小O1-S2'!AM12</f>
        <v>拌麵特餐</v>
      </c>
      <c r="D12" s="289" t="str">
        <f>'偏鄉國小O1-S2'!AN12</f>
        <v xml:space="preserve">麵條     </v>
      </c>
      <c r="E12" s="288" t="str">
        <f>'偏鄉國小O1-S2'!AO12</f>
        <v>香菇絞肉</v>
      </c>
      <c r="F12" s="289" t="str">
        <f>'偏鄉國小O1-S2'!AP12</f>
        <v xml:space="preserve">豬絞肉 冬瓜 乾香菇 大蒜  </v>
      </c>
      <c r="G12" s="288" t="str">
        <f>'偏鄉國小O1-S2'!AQ12</f>
        <v>拌麵配料</v>
      </c>
      <c r="H12" s="289" t="str">
        <f>'偏鄉國小O1-S2'!AR12</f>
        <v xml:space="preserve">甘藍 胡蘿蔔 大蒜 豬後腿肉 紅蔥頭 </v>
      </c>
      <c r="I12" s="288" t="str">
        <f>'偏鄉國小O1-S2'!AU12</f>
        <v>時蔬</v>
      </c>
      <c r="J12" s="289" t="str">
        <f>'偏鄉國小O1-S2'!AV12</f>
        <v xml:space="preserve">時蔬 大蒜    </v>
      </c>
      <c r="K12" s="288" t="str">
        <f>'偏鄉國小O1-S2'!AW12</f>
        <v>肉羹湯</v>
      </c>
      <c r="L12" s="289" t="str">
        <f>'偏鄉國小O1-S2'!AX12</f>
        <v xml:space="preserve">雞蛋 脆筍 時蔬 肉羹 乾木耳 </v>
      </c>
      <c r="M12" s="288" t="str">
        <f>'偏鄉國小O1-S2'!AY12</f>
        <v>點心</v>
      </c>
      <c r="N12" s="295">
        <f>'偏鄉國小O1-S2'!AZ12</f>
        <v>0</v>
      </c>
      <c r="O12" s="359">
        <f>'偏鄉國小O1-S2'!BA12</f>
        <v>5</v>
      </c>
      <c r="P12" s="288">
        <f>'偏鄉國小O1-S2'!BB12</f>
        <v>2.2000000000000002</v>
      </c>
      <c r="Q12" s="288">
        <f>'偏鄉國小O1-S2'!BC12</f>
        <v>1.9</v>
      </c>
      <c r="R12" s="288">
        <f>'偏鄉國小O1-S2'!BD12</f>
        <v>0</v>
      </c>
      <c r="S12" s="288">
        <f>'偏鄉國小O1-S2'!BE12</f>
        <v>0</v>
      </c>
      <c r="T12" s="288">
        <f>'偏鄉國小O1-S2'!BF12</f>
        <v>2.5</v>
      </c>
      <c r="U12" s="295">
        <f>'偏鄉國小O1-S2'!BG12</f>
        <v>684</v>
      </c>
      <c r="V12" s="93"/>
      <c r="W12" s="93"/>
      <c r="X12" s="93"/>
    </row>
    <row r="13" spans="1:24" ht="21" customHeight="1">
      <c r="A13" s="294">
        <f t="shared" si="1"/>
        <v>45638</v>
      </c>
      <c r="B13" s="288" t="str">
        <f>'偏鄉國小O1-S2'!AL13</f>
        <v>P4</v>
      </c>
      <c r="C13" s="288" t="str">
        <f>'偏鄉國小O1-S2'!AM13</f>
        <v>糙米飯</v>
      </c>
      <c r="D13" s="289" t="str">
        <f>'偏鄉國小O1-S2'!AN13</f>
        <v xml:space="preserve">米 糙米    </v>
      </c>
      <c r="E13" s="288" t="str">
        <f>'偏鄉國小O1-S2'!AO13</f>
        <v>筍干豬腳</v>
      </c>
      <c r="F13" s="289" t="str">
        <f>'偏鄉國小O1-S2'!AP13</f>
        <v xml:space="preserve">豬後腿肉 豬後腳 麻竹筍干 胡蘿蔔 大蒜 </v>
      </c>
      <c r="G13" s="288" t="str">
        <f>'偏鄉國小O1-S2'!AQ13</f>
        <v>鮮菇豆腐</v>
      </c>
      <c r="H13" s="289" t="str">
        <f>'偏鄉國小O1-S2'!AR13</f>
        <v xml:space="preserve">豆腐 金針菇 乾香菇 大蒜 胡蘿蔔 </v>
      </c>
      <c r="I13" s="288" t="str">
        <f>'偏鄉國小O1-S2'!AU13</f>
        <v>時蔬</v>
      </c>
      <c r="J13" s="289" t="str">
        <f>'偏鄉國小O1-S2'!AV13</f>
        <v xml:space="preserve">時蔬 大蒜    </v>
      </c>
      <c r="K13" s="288" t="str">
        <f>'偏鄉國小O1-S2'!AW13</f>
        <v>冬瓜銀耳湯</v>
      </c>
      <c r="L13" s="289" t="str">
        <f>'偏鄉國小O1-S2'!AX13</f>
        <v xml:space="preserve">冬瓜糖磚 乾銀耳 紅砂糖   </v>
      </c>
      <c r="M13" s="288" t="str">
        <f>'偏鄉國小O1-S2'!AY13</f>
        <v>點心</v>
      </c>
      <c r="N13" s="295">
        <f>'偏鄉國小O1-S2'!AZ13</f>
        <v>0</v>
      </c>
      <c r="O13" s="359">
        <f>'偏鄉國小O1-S2'!BA13</f>
        <v>5</v>
      </c>
      <c r="P13" s="288">
        <f>'偏鄉國小O1-S2'!BB13</f>
        <v>2.2999999999999998</v>
      </c>
      <c r="Q13" s="288">
        <f>'偏鄉國小O1-S2'!BC13</f>
        <v>1.9</v>
      </c>
      <c r="R13" s="288">
        <f>'偏鄉國小O1-S2'!BD13</f>
        <v>0</v>
      </c>
      <c r="S13" s="288">
        <f>'偏鄉國小O1-S2'!BE13</f>
        <v>0</v>
      </c>
      <c r="T13" s="288">
        <f>'偏鄉國小O1-S2'!BF13</f>
        <v>2.6</v>
      </c>
      <c r="U13" s="295">
        <f>'偏鄉國小O1-S2'!BG13</f>
        <v>696</v>
      </c>
      <c r="V13" s="93"/>
      <c r="W13" s="93"/>
      <c r="X13" s="93"/>
    </row>
    <row r="14" spans="1:24" ht="21" customHeight="1" thickBot="1">
      <c r="A14" s="296">
        <f t="shared" si="1"/>
        <v>45639</v>
      </c>
      <c r="B14" s="297" t="str">
        <f>'偏鄉國小O1-S2'!AL14</f>
        <v>P5</v>
      </c>
      <c r="C14" s="297" t="str">
        <f>'偏鄉國小O1-S2'!AM14</f>
        <v>燕麥飯</v>
      </c>
      <c r="D14" s="298" t="str">
        <f>'偏鄉國小O1-S2'!AN14</f>
        <v xml:space="preserve">米 燕麥    </v>
      </c>
      <c r="E14" s="297" t="str">
        <f>'偏鄉國小O1-S2'!AO14</f>
        <v>三杯雞</v>
      </c>
      <c r="F14" s="298" t="str">
        <f>'偏鄉國小O1-S2'!AP14</f>
        <v xml:space="preserve">肉雞 洋蔥 胡蘿蔔 九層塔 大蒜 </v>
      </c>
      <c r="G14" s="297" t="str">
        <f>'偏鄉國小O1-S2'!AQ14</f>
        <v>啵啵玉米</v>
      </c>
      <c r="H14" s="298" t="str">
        <f>'偏鄉國小O1-S2'!AR14</f>
        <v xml:space="preserve">冷凍玉米粒 冷凍毛豆仁 胡蘿蔔 培根 大蒜 </v>
      </c>
      <c r="I14" s="297" t="str">
        <f>'偏鄉國小O1-S2'!AU14</f>
        <v>時蔬</v>
      </c>
      <c r="J14" s="298" t="str">
        <f>'偏鄉國小O1-S2'!AV14</f>
        <v xml:space="preserve">時蔬 大蒜    </v>
      </c>
      <c r="K14" s="297" t="str">
        <f>'偏鄉國小O1-S2'!AW14</f>
        <v>時瓜湯</v>
      </c>
      <c r="L14" s="298" t="str">
        <f>'偏鄉國小O1-S2'!AX14</f>
        <v xml:space="preserve">時瓜 薑 大骨   </v>
      </c>
      <c r="M14" s="297" t="str">
        <f>'偏鄉國小O1-S2'!AY14</f>
        <v>點心</v>
      </c>
      <c r="N14" s="299" t="str">
        <f>'偏鄉國小O1-S2'!AZ14</f>
        <v>有機豆奶</v>
      </c>
      <c r="O14" s="360">
        <f>'偏鄉國小O1-S2'!BA14</f>
        <v>5.7</v>
      </c>
      <c r="P14" s="297">
        <f>'偏鄉國小O1-S2'!BB14</f>
        <v>2</v>
      </c>
      <c r="Q14" s="297">
        <f>'偏鄉國小O1-S2'!BC14</f>
        <v>1.6</v>
      </c>
      <c r="R14" s="297">
        <f>'偏鄉國小O1-S2'!BD14</f>
        <v>0</v>
      </c>
      <c r="S14" s="297">
        <f>'偏鄉國小O1-S2'!BE14</f>
        <v>0</v>
      </c>
      <c r="T14" s="297">
        <f>'偏鄉國小O1-S2'!BF14</f>
        <v>2.5</v>
      </c>
      <c r="U14" s="299">
        <f>'偏鄉國小O1-S2'!BG14</f>
        <v>716.5</v>
      </c>
      <c r="V14" s="93"/>
      <c r="W14" s="93"/>
      <c r="X14" s="93"/>
    </row>
    <row r="15" spans="1:24" ht="21" customHeight="1">
      <c r="A15" s="290">
        <f>A14+3</f>
        <v>45642</v>
      </c>
      <c r="B15" s="291" t="str">
        <f>'偏鄉國小O1-S2'!AL15</f>
        <v>Q1</v>
      </c>
      <c r="C15" s="291" t="str">
        <f>'偏鄉國小O1-S2'!AM15</f>
        <v>白米飯</v>
      </c>
      <c r="D15" s="292" t="str">
        <f>'偏鄉國小O1-S2'!AN15</f>
        <v xml:space="preserve">米     </v>
      </c>
      <c r="E15" s="291" t="str">
        <f>'偏鄉國小O1-S2'!AO15</f>
        <v>蒜泥白肉</v>
      </c>
      <c r="F15" s="292" t="str">
        <f>'偏鄉國小O1-S2'!AP15</f>
        <v xml:space="preserve">豬後腿肉 甘藍 大蒜   </v>
      </c>
      <c r="G15" s="291" t="str">
        <f>'偏鄉國小O1-S2'!AQ15</f>
        <v>芹香豆干</v>
      </c>
      <c r="H15" s="292" t="str">
        <f>'偏鄉國小O1-S2'!AR15</f>
        <v xml:space="preserve">豆干 芹菜 大蒜   </v>
      </c>
      <c r="I15" s="291" t="str">
        <f>'偏鄉國小O1-S2'!AU15</f>
        <v>時蔬</v>
      </c>
      <c r="J15" s="292" t="str">
        <f>'偏鄉國小O1-S2'!AV15</f>
        <v xml:space="preserve">時蔬 大蒜    </v>
      </c>
      <c r="K15" s="291" t="str">
        <f>'偏鄉國小O1-S2'!AW15</f>
        <v>仙草雞湯</v>
      </c>
      <c r="L15" s="292" t="str">
        <f>'偏鄉國小O1-S2'!AX15</f>
        <v xml:space="preserve">仙草干 肉雞 紅棗 枸杞  </v>
      </c>
      <c r="M15" s="291" t="str">
        <f>'偏鄉國小O1-S2'!AY15</f>
        <v>點心</v>
      </c>
      <c r="N15" s="293">
        <f>'偏鄉國小O1-S2'!AZ15</f>
        <v>0</v>
      </c>
      <c r="O15" s="358">
        <f>'偏鄉國小O1-S2'!BA15</f>
        <v>5</v>
      </c>
      <c r="P15" s="291">
        <f>'偏鄉國小O1-S2'!BB15</f>
        <v>2.4</v>
      </c>
      <c r="Q15" s="291">
        <f>'偏鄉國小O1-S2'!BC15</f>
        <v>1.7</v>
      </c>
      <c r="R15" s="291">
        <f>'偏鄉國小O1-S2'!BD15</f>
        <v>0</v>
      </c>
      <c r="S15" s="291">
        <f>'偏鄉國小O1-S2'!BE15</f>
        <v>0</v>
      </c>
      <c r="T15" s="291">
        <f>'偏鄉國小O1-S2'!BF15</f>
        <v>3</v>
      </c>
      <c r="U15" s="293">
        <f>'偏鄉國小O1-S2'!BG15</f>
        <v>725.5</v>
      </c>
      <c r="V15" s="93"/>
      <c r="W15" s="93"/>
      <c r="X15" s="93"/>
    </row>
    <row r="16" spans="1:24" ht="21" customHeight="1">
      <c r="A16" s="294">
        <f>A15+1</f>
        <v>45643</v>
      </c>
      <c r="B16" s="288" t="str">
        <f>'偏鄉國小O1-S2'!AL16</f>
        <v>Q2</v>
      </c>
      <c r="C16" s="288" t="str">
        <f>'偏鄉國小O1-S2'!AM16</f>
        <v>糙米飯</v>
      </c>
      <c r="D16" s="289" t="str">
        <f>'偏鄉國小O1-S2'!AN16</f>
        <v xml:space="preserve">米 糙米    </v>
      </c>
      <c r="E16" s="288" t="str">
        <f>'偏鄉國小O1-S2'!AO16</f>
        <v>瓜仔雞</v>
      </c>
      <c r="F16" s="289" t="str">
        <f>'偏鄉國小O1-S2'!AP16</f>
        <v xml:space="preserve">肉雞 醃漬花胡瓜 胡蘿蔔 大蒜  </v>
      </c>
      <c r="G16" s="288" t="str">
        <f>'偏鄉國小O1-S2'!AQ16</f>
        <v>沙茶凍腐</v>
      </c>
      <c r="H16" s="289" t="str">
        <f>'偏鄉國小O1-S2'!AR16</f>
        <v xml:space="preserve">凍豆腐 白蘿蔔 胡蘿蔔 大蒜 沙茶醬 </v>
      </c>
      <c r="I16" s="288" t="str">
        <f>'偏鄉國小O1-S2'!AU16</f>
        <v>時蔬</v>
      </c>
      <c r="J16" s="289" t="str">
        <f>'偏鄉國小O1-S2'!AV16</f>
        <v xml:space="preserve">時蔬 大蒜    </v>
      </c>
      <c r="K16" s="288" t="str">
        <f>'偏鄉國小O1-S2'!AW16</f>
        <v>紫菜蛋花湯</v>
      </c>
      <c r="L16" s="289" t="str">
        <f>'偏鄉國小O1-S2'!AX16</f>
        <v xml:space="preserve">紫菜 雞蛋 薑   </v>
      </c>
      <c r="M16" s="288" t="str">
        <f>'偏鄉國小O1-S2'!AY16</f>
        <v>點心</v>
      </c>
      <c r="N16" s="295">
        <f>'偏鄉國小O1-S2'!AZ16</f>
        <v>0</v>
      </c>
      <c r="O16" s="359">
        <f>'偏鄉國小O1-S2'!BA16</f>
        <v>5.4</v>
      </c>
      <c r="P16" s="288">
        <f>'偏鄉國小O1-S2'!BB16</f>
        <v>2.2000000000000002</v>
      </c>
      <c r="Q16" s="288">
        <f>'偏鄉國小O1-S2'!BC16</f>
        <v>1.5</v>
      </c>
      <c r="R16" s="288">
        <f>'偏鄉國小O1-S2'!BD16</f>
        <v>0</v>
      </c>
      <c r="S16" s="288">
        <f>'偏鄉國小O1-S2'!BE16</f>
        <v>0</v>
      </c>
      <c r="T16" s="288">
        <f>'偏鄉國小O1-S2'!BF16</f>
        <v>2.8</v>
      </c>
      <c r="U16" s="295">
        <f>'偏鄉國小O1-S2'!BG16</f>
        <v>724.5</v>
      </c>
      <c r="V16" s="93"/>
      <c r="W16" s="93"/>
      <c r="X16" s="93"/>
    </row>
    <row r="17" spans="1:24" ht="21" customHeight="1">
      <c r="A17" s="294">
        <f t="shared" ref="A17:A19" si="2">A16+1</f>
        <v>45644</v>
      </c>
      <c r="B17" s="288" t="str">
        <f>'偏鄉國小O1-S2'!AL17</f>
        <v>Q3</v>
      </c>
      <c r="C17" s="288" t="str">
        <f>'偏鄉國小O1-S2'!AM17</f>
        <v>炊飯特餐</v>
      </c>
      <c r="D17" s="289" t="str">
        <f>'偏鄉國小O1-S2'!AN17</f>
        <v xml:space="preserve">米 糙米 紅藜   </v>
      </c>
      <c r="E17" s="288" t="str">
        <f>'偏鄉國小O1-S2'!AO17</f>
        <v>炸雞塊</v>
      </c>
      <c r="F17" s="289" t="str">
        <f>'偏鄉國小O1-S2'!AP17</f>
        <v xml:space="preserve">冷凍雞塊     </v>
      </c>
      <c r="G17" s="288" t="str">
        <f>'偏鄉國小O1-S2'!AQ17</f>
        <v>炊飯配料</v>
      </c>
      <c r="H17" s="289" t="str">
        <f>'偏鄉國小O1-S2'!AR17</f>
        <v xml:space="preserve">肉雞 鴻喜菇 胡蘿蔔 冷凍玉米粒 冷凍毛豆仁 </v>
      </c>
      <c r="I17" s="288" t="str">
        <f>'偏鄉國小O1-S2'!AU17</f>
        <v>時蔬</v>
      </c>
      <c r="J17" s="289" t="str">
        <f>'偏鄉國小O1-S2'!AV17</f>
        <v xml:space="preserve">時蔬 大蒜    </v>
      </c>
      <c r="K17" s="288" t="str">
        <f>'偏鄉國小O1-S2'!AW17</f>
        <v>蘿蔔湯</v>
      </c>
      <c r="L17" s="289" t="str">
        <f>'偏鄉國小O1-S2'!AX17</f>
        <v xml:space="preserve">大骨 芹菜 白蘿蔔 胡蘿蔔  </v>
      </c>
      <c r="M17" s="288" t="str">
        <f>'偏鄉國小O1-S2'!AY17</f>
        <v>點心</v>
      </c>
      <c r="N17" s="295">
        <f>'偏鄉國小O1-S2'!AZ17</f>
        <v>0</v>
      </c>
      <c r="O17" s="359">
        <f>'偏鄉國小O1-S2'!BA17</f>
        <v>5.0999999999999996</v>
      </c>
      <c r="P17" s="288">
        <f>'偏鄉國小O1-S2'!BB17</f>
        <v>1.8</v>
      </c>
      <c r="Q17" s="288">
        <f>'偏鄉國小O1-S2'!BC17</f>
        <v>1.3</v>
      </c>
      <c r="R17" s="288">
        <f>'偏鄉國小O1-S2'!BD17</f>
        <v>0</v>
      </c>
      <c r="S17" s="288">
        <f>'偏鄉國小O1-S2'!BE17</f>
        <v>0</v>
      </c>
      <c r="T17" s="288">
        <f>'偏鄉國小O1-S2'!BF17</f>
        <v>2.4</v>
      </c>
      <c r="U17" s="295">
        <f>'偏鄉國小O1-S2'!BG17</f>
        <v>650.5</v>
      </c>
      <c r="V17" s="93"/>
      <c r="W17" s="93"/>
      <c r="X17" s="93"/>
    </row>
    <row r="18" spans="1:24" ht="21" customHeight="1">
      <c r="A18" s="294">
        <f t="shared" si="2"/>
        <v>45645</v>
      </c>
      <c r="B18" s="288" t="str">
        <f>'偏鄉國小O1-S2'!AL18</f>
        <v>Q4</v>
      </c>
      <c r="C18" s="288" t="str">
        <f>'偏鄉國小O1-S2'!AM18</f>
        <v>糙米飯</v>
      </c>
      <c r="D18" s="289" t="str">
        <f>'偏鄉國小O1-S2'!AN18</f>
        <v xml:space="preserve">米 糙米    </v>
      </c>
      <c r="E18" s="288" t="str">
        <f>'偏鄉國小O1-S2'!AO18</f>
        <v>味噌肉片</v>
      </c>
      <c r="F18" s="289" t="str">
        <f>'偏鄉國小O1-S2'!AP18</f>
        <v>豬後腿肉 洋蔥 胡蘿蔔 青椒 芝麻(熟) 味噌</v>
      </c>
      <c r="G18" s="288" t="str">
        <f>'偏鄉國小O1-S2'!AQ18</f>
        <v>豆包豆芽</v>
      </c>
      <c r="H18" s="289" t="str">
        <f>'偏鄉國小O1-S2'!AR18</f>
        <v>豆包 綠豆芽 韮菜 乾木耳 大蒜 培根</v>
      </c>
      <c r="I18" s="288" t="str">
        <f>'偏鄉國小O1-S2'!AU18</f>
        <v>時蔬</v>
      </c>
      <c r="J18" s="289" t="str">
        <f>'偏鄉國小O1-S2'!AV18</f>
        <v xml:space="preserve">時蔬 大蒜    </v>
      </c>
      <c r="K18" s="288" t="str">
        <f>'偏鄉國小O1-S2'!AW18</f>
        <v>綠豆西谷米</v>
      </c>
      <c r="L18" s="289" t="str">
        <f>'偏鄉國小O1-S2'!AX18</f>
        <v xml:space="preserve">綠豆 二砂糖 西谷米   </v>
      </c>
      <c r="M18" s="288" t="str">
        <f>'偏鄉國小O1-S2'!AY18</f>
        <v>點心</v>
      </c>
      <c r="N18" s="295">
        <f>'偏鄉國小O1-S2'!AZ18</f>
        <v>0</v>
      </c>
      <c r="O18" s="359">
        <f>'偏鄉國小O1-S2'!BA18</f>
        <v>6.3</v>
      </c>
      <c r="P18" s="288">
        <f>'偏鄉國小O1-S2'!BB18</f>
        <v>1.9</v>
      </c>
      <c r="Q18" s="288">
        <f>'偏鄉國小O1-S2'!BC18</f>
        <v>1.7</v>
      </c>
      <c r="R18" s="288">
        <f>'偏鄉國小O1-S2'!BD18</f>
        <v>0</v>
      </c>
      <c r="S18" s="288">
        <f>'偏鄉國小O1-S2'!BE18</f>
        <v>0</v>
      </c>
      <c r="T18" s="288">
        <f>'偏鄉國小O1-S2'!BF18</f>
        <v>2.2000000000000002</v>
      </c>
      <c r="U18" s="295">
        <f>'偏鄉國小O1-S2'!BG18</f>
        <v>734</v>
      </c>
      <c r="V18" s="93"/>
      <c r="W18" s="93"/>
      <c r="X18" s="93"/>
    </row>
    <row r="19" spans="1:24" ht="21" customHeight="1" thickBot="1">
      <c r="A19" s="296">
        <f t="shared" si="2"/>
        <v>45646</v>
      </c>
      <c r="B19" s="297" t="str">
        <f>'偏鄉國小O1-S2'!AL19</f>
        <v>Q5</v>
      </c>
      <c r="C19" s="297" t="str">
        <f>'偏鄉國小O1-S2'!AM19</f>
        <v>小米飯</v>
      </c>
      <c r="D19" s="298" t="str">
        <f>'偏鄉國小O1-S2'!AN19</f>
        <v xml:space="preserve">米 小米    </v>
      </c>
      <c r="E19" s="297" t="str">
        <f>'偏鄉國小O1-S2'!AO19</f>
        <v>打拋豬</v>
      </c>
      <c r="F19" s="298" t="str">
        <f>'偏鄉國小O1-S2'!AP19</f>
        <v xml:space="preserve">豬絞肉 刈薯 大蒜 九層塔 番茄 </v>
      </c>
      <c r="G19" s="297" t="str">
        <f>'偏鄉國小O1-S2'!AQ19</f>
        <v>蛋香季豆</v>
      </c>
      <c r="H19" s="298" t="str">
        <f>'偏鄉國小O1-S2'!AR19</f>
        <v xml:space="preserve">雞蛋 冷凍菜豆(莢) 大蒜 胡蘿蔔  </v>
      </c>
      <c r="I19" s="297" t="str">
        <f>'偏鄉國小O1-S2'!AU19</f>
        <v>時蔬</v>
      </c>
      <c r="J19" s="298" t="str">
        <f>'偏鄉國小O1-S2'!AV19</f>
        <v xml:space="preserve">時蔬 大蒜    </v>
      </c>
      <c r="K19" s="297" t="str">
        <f>'偏鄉國小O1-S2'!AW19</f>
        <v>鹹湯圓</v>
      </c>
      <c r="L19" s="298" t="str">
        <f>'偏鄉國小O1-S2'!AX19</f>
        <v>湯圓 豬後腿肉 蝦米 乾香菇 油蔥酥 時蔬</v>
      </c>
      <c r="M19" s="297" t="str">
        <f>'偏鄉國小O1-S2'!AY19</f>
        <v>點心</v>
      </c>
      <c r="N19" s="299" t="str">
        <f>'偏鄉國小O1-S2'!AZ19</f>
        <v>有機豆奶</v>
      </c>
      <c r="O19" s="360">
        <f>'偏鄉國小O1-S2'!BA19</f>
        <v>5.7</v>
      </c>
      <c r="P19" s="297">
        <f>'偏鄉國小O1-S2'!BB19</f>
        <v>2</v>
      </c>
      <c r="Q19" s="297">
        <f>'偏鄉國小O1-S2'!BC19</f>
        <v>1.8</v>
      </c>
      <c r="R19" s="297">
        <f>'偏鄉國小O1-S2'!BD19</f>
        <v>0</v>
      </c>
      <c r="S19" s="297">
        <f>'偏鄉國小O1-S2'!BE19</f>
        <v>0</v>
      </c>
      <c r="T19" s="297">
        <f>'偏鄉國小O1-S2'!BF19</f>
        <v>2.2000000000000002</v>
      </c>
      <c r="U19" s="299">
        <f>'偏鄉國小O1-S2'!BG19</f>
        <v>699</v>
      </c>
      <c r="V19" s="93"/>
      <c r="W19" s="93"/>
      <c r="X19" s="93"/>
    </row>
    <row r="20" spans="1:24" ht="21" customHeight="1">
      <c r="A20" s="290">
        <f>A19+3</f>
        <v>45649</v>
      </c>
      <c r="B20" s="291" t="str">
        <f>'偏鄉國小O1-S2'!AL20</f>
        <v>R1</v>
      </c>
      <c r="C20" s="291" t="str">
        <f>'偏鄉國小O1-S2'!AM20</f>
        <v>白米飯</v>
      </c>
      <c r="D20" s="292" t="str">
        <f>'偏鄉國小O1-S2'!AN20</f>
        <v xml:space="preserve">米     </v>
      </c>
      <c r="E20" s="291" t="str">
        <f>'偏鄉國小O1-S2'!AO20</f>
        <v>麻油魚丁</v>
      </c>
      <c r="F20" s="292" t="str">
        <f>'偏鄉國小O1-S2'!AP20</f>
        <v xml:space="preserve">魚丁 杏鮑菇 枸杞 薑  </v>
      </c>
      <c r="G20" s="291" t="str">
        <f>'偏鄉國小O1-S2'!AQ20</f>
        <v>鮪魚玉米蛋</v>
      </c>
      <c r="H20" s="292" t="str">
        <f>'偏鄉國小O1-S2'!AR20</f>
        <v>雞蛋 胡蘿蔔 大蒜 洋蔥 鮪魚罐頭 玉米粒</v>
      </c>
      <c r="I20" s="291" t="str">
        <f>'偏鄉國小O1-S2'!AU20</f>
        <v>時蔬</v>
      </c>
      <c r="J20" s="292" t="str">
        <f>'偏鄉國小O1-S2'!AV20</f>
        <v xml:space="preserve">時蔬 大蒜    </v>
      </c>
      <c r="K20" s="291" t="str">
        <f>'偏鄉國小O1-S2'!AW20</f>
        <v>味噌湯</v>
      </c>
      <c r="L20" s="292" t="str">
        <f>'偏鄉國小O1-S2'!AX20</f>
        <v xml:space="preserve">時蔬 味噌 薑 柴魚片  </v>
      </c>
      <c r="M20" s="291" t="str">
        <f>'偏鄉國小O1-S2'!AY20</f>
        <v>點心</v>
      </c>
      <c r="N20" s="293">
        <f>'偏鄉國小O1-S2'!AZ20</f>
        <v>0</v>
      </c>
      <c r="O20" s="358">
        <f>'偏鄉國小O1-S2'!BA20</f>
        <v>5.2</v>
      </c>
      <c r="P20" s="291">
        <f>'偏鄉國小O1-S2'!BB20</f>
        <v>1.9</v>
      </c>
      <c r="Q20" s="291">
        <f>'偏鄉國小O1-S2'!BC20</f>
        <v>1.3</v>
      </c>
      <c r="R20" s="291">
        <f>'偏鄉國小O1-S2'!BD20</f>
        <v>0</v>
      </c>
      <c r="S20" s="291">
        <f>'偏鄉國小O1-S2'!BE20</f>
        <v>0</v>
      </c>
      <c r="T20" s="291">
        <f>'偏鄉國小O1-S2'!BF20</f>
        <v>2.5</v>
      </c>
      <c r="U20" s="293">
        <f>'偏鄉國小O1-S2'!BG20</f>
        <v>669.5</v>
      </c>
      <c r="V20" s="93"/>
      <c r="W20" s="93"/>
      <c r="X20" s="93"/>
    </row>
    <row r="21" spans="1:24" ht="21" customHeight="1">
      <c r="A21" s="294">
        <f>A20+1</f>
        <v>45650</v>
      </c>
      <c r="B21" s="288" t="str">
        <f>'偏鄉國小O1-S2'!AL21</f>
        <v>R2</v>
      </c>
      <c r="C21" s="288" t="str">
        <f>'偏鄉國小O1-S2'!AM21</f>
        <v>糙米飯</v>
      </c>
      <c r="D21" s="289" t="str">
        <f>'偏鄉國小O1-S2'!AN21</f>
        <v xml:space="preserve">米 糙米    </v>
      </c>
      <c r="E21" s="288" t="str">
        <f>'偏鄉國小O1-S2'!AO21</f>
        <v>西式塔香燉雞</v>
      </c>
      <c r="F21" s="289" t="str">
        <f>'偏鄉國小O1-S2'!AP21</f>
        <v>肉雞 洋蔥 胡蘿蔔 青醬 冷凍玉米筍 大蒜</v>
      </c>
      <c r="G21" s="288" t="str">
        <f>'偏鄉國小O1-S2'!AQ21</f>
        <v>干貝時瓜</v>
      </c>
      <c r="H21" s="289" t="str">
        <f>'偏鄉國小O1-S2'!AR21</f>
        <v xml:space="preserve">干貝 時瓜 胡蘿蔔 大蒜  </v>
      </c>
      <c r="I21" s="288" t="str">
        <f>'偏鄉國小O1-S2'!AU21</f>
        <v>時蔬</v>
      </c>
      <c r="J21" s="289" t="str">
        <f>'偏鄉國小O1-S2'!AV21</f>
        <v xml:space="preserve">時蔬 大蒜    </v>
      </c>
      <c r="K21" s="288" t="str">
        <f>'偏鄉國小O1-S2'!AW21</f>
        <v>羅宋湯</v>
      </c>
      <c r="L21" s="289" t="str">
        <f>'偏鄉國小O1-S2'!AX21</f>
        <v xml:space="preserve">番茄 芹菜 白蘿蔔 大骨  </v>
      </c>
      <c r="M21" s="288" t="str">
        <f>'偏鄉國小O1-S2'!AY21</f>
        <v>點心</v>
      </c>
      <c r="N21" s="295">
        <f>'偏鄉國小O1-S2'!AZ21</f>
        <v>0</v>
      </c>
      <c r="O21" s="359">
        <f>'偏鄉國小O1-S2'!BA21</f>
        <v>3.5</v>
      </c>
      <c r="P21" s="288">
        <f>'偏鄉國小O1-S2'!BB21</f>
        <v>2.2999999999999998</v>
      </c>
      <c r="Q21" s="288">
        <f>'偏鄉國小O1-S2'!BC21</f>
        <v>2.2000000000000002</v>
      </c>
      <c r="R21" s="288">
        <f>'偏鄉國小O1-S2'!BD21</f>
        <v>0</v>
      </c>
      <c r="S21" s="288">
        <f>'偏鄉國小O1-S2'!BE21</f>
        <v>0</v>
      </c>
      <c r="T21" s="288">
        <f>'偏鄉國小O1-S2'!BF21</f>
        <v>2.4</v>
      </c>
      <c r="U21" s="295">
        <f>'偏鄉國小O1-S2'!BG21</f>
        <v>583.5</v>
      </c>
      <c r="V21" s="93"/>
      <c r="W21" s="93"/>
      <c r="X21" s="93"/>
    </row>
    <row r="22" spans="1:24" ht="21" customHeight="1">
      <c r="A22" s="294">
        <f t="shared" ref="A22:A24" si="3">A21+1</f>
        <v>45651</v>
      </c>
      <c r="B22" s="288" t="str">
        <f>'偏鄉國小O1-S2'!AL22</f>
        <v>R3</v>
      </c>
      <c r="C22" s="288" t="str">
        <f>'偏鄉國小O1-S2'!AM22</f>
        <v>西式特餐</v>
      </c>
      <c r="D22" s="289" t="str">
        <f>'偏鄉國小O1-S2'!AN22</f>
        <v xml:space="preserve">通心粉     </v>
      </c>
      <c r="E22" s="288" t="str">
        <f>'偏鄉國小O1-S2'!AO22</f>
        <v>西西里肉醬</v>
      </c>
      <c r="F22" s="289" t="str">
        <f>'偏鄉國小O1-S2'!AP22</f>
        <v xml:space="preserve">豬絞肉 馬鈴薯 洋蔥 蕃茄醬 義大利香料 </v>
      </c>
      <c r="G22" s="288" t="str">
        <f>'偏鄉國小O1-S2'!AQ22</f>
        <v>堅果花椰</v>
      </c>
      <c r="H22" s="289" t="str">
        <f>'偏鄉國小O1-S2'!AR22</f>
        <v>冷凍花椰菜 胡蘿蔔 豆包 奶油(固態) 大蒜 堅果</v>
      </c>
      <c r="I22" s="288" t="str">
        <f>'偏鄉國小O1-S2'!AU22</f>
        <v>時蔬</v>
      </c>
      <c r="J22" s="289" t="str">
        <f>'偏鄉國小O1-S2'!AV22</f>
        <v xml:space="preserve">時蔬 大蒜    </v>
      </c>
      <c r="K22" s="288" t="str">
        <f>'偏鄉國小O1-S2'!AW22</f>
        <v>南瓜濃湯</v>
      </c>
      <c r="L22" s="289" t="str">
        <f>'偏鄉國小O1-S2'!AX22</f>
        <v xml:space="preserve">南瓜 紅蘿蔔 雞蛋 玉米濃湯調理包  </v>
      </c>
      <c r="M22" s="288" t="str">
        <f>'偏鄉國小O1-S2'!AY22</f>
        <v>點心</v>
      </c>
      <c r="N22" s="295">
        <f>'偏鄉國小O1-S2'!AZ22</f>
        <v>0</v>
      </c>
      <c r="O22" s="359">
        <f>'偏鄉國小O1-S2'!BA22</f>
        <v>4.2</v>
      </c>
      <c r="P22" s="288">
        <f>'偏鄉國小O1-S2'!BB22</f>
        <v>2.1</v>
      </c>
      <c r="Q22" s="288">
        <f>'偏鄉國小O1-S2'!BC22</f>
        <v>2</v>
      </c>
      <c r="R22" s="288">
        <f>'偏鄉國小O1-S2'!BD22</f>
        <v>0</v>
      </c>
      <c r="S22" s="288">
        <f>'偏鄉國小O1-S2'!BE22</f>
        <v>0</v>
      </c>
      <c r="T22" s="288">
        <f>'偏鄉國小O1-S2'!BF22</f>
        <v>2.2000000000000002</v>
      </c>
      <c r="U22" s="295">
        <f>'偏鄉國小O1-S2'!BG22</f>
        <v>603.5</v>
      </c>
      <c r="V22" s="93"/>
      <c r="W22" s="93"/>
      <c r="X22" s="93"/>
    </row>
    <row r="23" spans="1:24" ht="21" customHeight="1">
      <c r="A23" s="294">
        <f t="shared" si="3"/>
        <v>45652</v>
      </c>
      <c r="B23" s="288" t="str">
        <f>'偏鄉國小O1-S2'!AL23</f>
        <v>R4</v>
      </c>
      <c r="C23" s="288" t="str">
        <f>'偏鄉國小O1-S2'!AM23</f>
        <v>糙米飯</v>
      </c>
      <c r="D23" s="289" t="str">
        <f>'偏鄉國小O1-S2'!AN23</f>
        <v xml:space="preserve">米 糙米    </v>
      </c>
      <c r="E23" s="288" t="str">
        <f>'偏鄉國小O1-S2'!AO23</f>
        <v>筍干肉角</v>
      </c>
      <c r="F23" s="289" t="str">
        <f>'偏鄉國小O1-S2'!AP23</f>
        <v xml:space="preserve">豬後腿肉 麻竹筍干 大蒜 胡蘿蔔  </v>
      </c>
      <c r="G23" s="288" t="str">
        <f>'偏鄉國小O1-S2'!AQ23</f>
        <v>時蔬蛋香</v>
      </c>
      <c r="H23" s="289" t="str">
        <f>'偏鄉國小O1-S2'!AR23</f>
        <v xml:space="preserve">雞蛋 時蔬 大蒜   </v>
      </c>
      <c r="I23" s="288" t="str">
        <f>'偏鄉國小O1-S2'!AU23</f>
        <v>時蔬</v>
      </c>
      <c r="J23" s="289" t="str">
        <f>'偏鄉國小O1-S2'!AV23</f>
        <v xml:space="preserve">時蔬 大蒜    </v>
      </c>
      <c r="K23" s="288" t="str">
        <f>'偏鄉國小O1-S2'!AW23</f>
        <v>地瓜圓甜湯</v>
      </c>
      <c r="L23" s="289" t="str">
        <f>'偏鄉國小O1-S2'!AX23</f>
        <v xml:space="preserve">地瓜圓 紅砂糖    </v>
      </c>
      <c r="M23" s="288" t="str">
        <f>'偏鄉國小O1-S2'!AY23</f>
        <v>點心</v>
      </c>
      <c r="N23" s="295">
        <f>'偏鄉國小O1-S2'!AZ23</f>
        <v>0</v>
      </c>
      <c r="O23" s="359">
        <f>'偏鄉國小O1-S2'!BA23</f>
        <v>6</v>
      </c>
      <c r="P23" s="288">
        <f>'偏鄉國小O1-S2'!BB23</f>
        <v>1.9</v>
      </c>
      <c r="Q23" s="288">
        <f>'偏鄉國小O1-S2'!BC23</f>
        <v>1.6</v>
      </c>
      <c r="R23" s="288">
        <f>'偏鄉國小O1-S2'!BD23</f>
        <v>0</v>
      </c>
      <c r="S23" s="288">
        <f>'偏鄉國小O1-S2'!BE23</f>
        <v>0</v>
      </c>
      <c r="T23" s="288">
        <f>'偏鄉國小O1-S2'!BF23</f>
        <v>2.2000000000000002</v>
      </c>
      <c r="U23" s="295">
        <f>'偏鄉國小O1-S2'!BG23</f>
        <v>710.5</v>
      </c>
      <c r="V23" s="93"/>
      <c r="W23" s="93"/>
      <c r="X23" s="93"/>
    </row>
    <row r="24" spans="1:24" ht="21" customHeight="1" thickBot="1">
      <c r="A24" s="296">
        <f t="shared" si="3"/>
        <v>45653</v>
      </c>
      <c r="B24" s="297" t="str">
        <f>'偏鄉國小O1-S2'!AL24</f>
        <v>R5</v>
      </c>
      <c r="C24" s="297" t="str">
        <f>'偏鄉國小O1-S2'!AM24</f>
        <v>紫米飯</v>
      </c>
      <c r="D24" s="298" t="str">
        <f>'偏鄉國小O1-S2'!AN24</f>
        <v xml:space="preserve">米 黑秈糯米    </v>
      </c>
      <c r="E24" s="297" t="str">
        <f>'偏鄉國小O1-S2'!AO24</f>
        <v>金黃魚排</v>
      </c>
      <c r="F24" s="298" t="str">
        <f>'偏鄉國小O1-S2'!AP24</f>
        <v xml:space="preserve">魚排 胡椒鹽    </v>
      </c>
      <c r="G24" s="297" t="str">
        <f>'偏鄉國小O1-S2'!AQ24</f>
        <v>肉絲甘藍</v>
      </c>
      <c r="H24" s="298" t="str">
        <f>'偏鄉國小O1-S2'!AR24</f>
        <v xml:space="preserve">甘藍 大蒜 肉絲   </v>
      </c>
      <c r="I24" s="297" t="str">
        <f>'偏鄉國小O1-S2'!AU24</f>
        <v>時蔬</v>
      </c>
      <c r="J24" s="298" t="str">
        <f>'偏鄉國小O1-S2'!AV24</f>
        <v xml:space="preserve">時蔬 大蒜    </v>
      </c>
      <c r="K24" s="297" t="str">
        <f>'偏鄉國小O1-S2'!AW24</f>
        <v>鮮菇海芽湯</v>
      </c>
      <c r="L24" s="298" t="str">
        <f>'偏鄉國小O1-S2'!AX24</f>
        <v xml:space="preserve">乾裙帶菜 金針菇 薑 柴魚片  </v>
      </c>
      <c r="M24" s="297" t="str">
        <f>'偏鄉國小O1-S2'!AY24</f>
        <v>點心</v>
      </c>
      <c r="N24" s="299" t="str">
        <f>'偏鄉國小O1-S2'!AZ24</f>
        <v>有機豆奶</v>
      </c>
      <c r="O24" s="360">
        <f>'偏鄉國小O1-S2'!BA24</f>
        <v>5.2</v>
      </c>
      <c r="P24" s="297">
        <f>'偏鄉國小O1-S2'!BB24</f>
        <v>2.1</v>
      </c>
      <c r="Q24" s="297">
        <f>'偏鄉國小O1-S2'!BC24</f>
        <v>1.6</v>
      </c>
      <c r="R24" s="297">
        <f>'偏鄉國小O1-S2'!BD24</f>
        <v>0</v>
      </c>
      <c r="S24" s="297">
        <f>'偏鄉國小O1-S2'!BE24</f>
        <v>0</v>
      </c>
      <c r="T24" s="297">
        <f>'偏鄉國小O1-S2'!BF24</f>
        <v>2.6</v>
      </c>
      <c r="U24" s="299">
        <f>'偏鄉國小O1-S2'!BG24</f>
        <v>693.5</v>
      </c>
      <c r="V24" s="93"/>
      <c r="W24" s="93"/>
      <c r="X24" s="93"/>
    </row>
    <row r="25" spans="1:24" ht="21" customHeight="1">
      <c r="A25" s="290">
        <f>A24+3</f>
        <v>45656</v>
      </c>
      <c r="B25" s="291" t="str">
        <f>'偏鄉國小O1-S2'!AL25</f>
        <v>S1</v>
      </c>
      <c r="C25" s="291" t="str">
        <f>'偏鄉國小O1-S2'!AM25</f>
        <v>白米飯</v>
      </c>
      <c r="D25" s="292" t="str">
        <f>'偏鄉國小O1-S2'!AN25</f>
        <v xml:space="preserve">米     </v>
      </c>
      <c r="E25" s="291" t="str">
        <f>'偏鄉國小O1-S2'!AO25</f>
        <v>鹹豬肉片</v>
      </c>
      <c r="F25" s="292" t="str">
        <f>'偏鄉國小O1-S2'!AP25</f>
        <v xml:space="preserve">豬後腿肉 洋蔥 青蔥 胡蘿蔔 大蒜 </v>
      </c>
      <c r="G25" s="291" t="str">
        <f>'偏鄉國小O1-S2'!AQ25</f>
        <v>蛋香白菜</v>
      </c>
      <c r="H25" s="292" t="str">
        <f>'偏鄉國小O1-S2'!AR25</f>
        <v xml:space="preserve">雞蛋 結球白菜 胡蘿蔔 大蒜  </v>
      </c>
      <c r="I25" s="291" t="str">
        <f>'偏鄉國小O1-S2'!AU25</f>
        <v>時蔬</v>
      </c>
      <c r="J25" s="292" t="str">
        <f>'偏鄉國小O1-S2'!AV25</f>
        <v xml:space="preserve">時蔬 大蒜    </v>
      </c>
      <c r="K25" s="291" t="str">
        <f>'偏鄉國小O1-S2'!AW25</f>
        <v>冬瓜大骨湯</v>
      </c>
      <c r="L25" s="292" t="str">
        <f>'偏鄉國小O1-S2'!AX25</f>
        <v xml:space="preserve">冬瓜 大骨 薑   </v>
      </c>
      <c r="M25" s="291" t="str">
        <f>'偏鄉國小O1-S2'!AY25</f>
        <v>點心</v>
      </c>
      <c r="N25" s="293">
        <f>'偏鄉國小O1-S2'!AZ25</f>
        <v>0</v>
      </c>
      <c r="O25" s="358">
        <f>'偏鄉國小O1-S2'!BA25</f>
        <v>5</v>
      </c>
      <c r="P25" s="291">
        <f>'偏鄉國小O1-S2'!BB25</f>
        <v>2.5</v>
      </c>
      <c r="Q25" s="291">
        <f>'偏鄉國小O1-S2'!BC25</f>
        <v>1.8</v>
      </c>
      <c r="R25" s="291">
        <f>'偏鄉國小O1-S2'!BD25</f>
        <v>0</v>
      </c>
      <c r="S25" s="291">
        <f>'偏鄉國小O1-S2'!BE25</f>
        <v>0</v>
      </c>
      <c r="T25" s="291">
        <f>'偏鄉國小O1-S2'!BF25</f>
        <v>2.5</v>
      </c>
      <c r="U25" s="293">
        <f>'偏鄉國小O1-S2'!BG25</f>
        <v>695</v>
      </c>
      <c r="V25" s="93"/>
      <c r="W25" s="93"/>
      <c r="X25" s="93"/>
    </row>
    <row r="26" spans="1:24" ht="21" customHeight="1" thickBot="1">
      <c r="A26" s="296">
        <f>A25+1</f>
        <v>45657</v>
      </c>
      <c r="B26" s="297" t="str">
        <f>'偏鄉國小O1-S2'!AL26</f>
        <v>S2</v>
      </c>
      <c r="C26" s="297" t="str">
        <f>'偏鄉國小O1-S2'!AM26</f>
        <v>糙米飯</v>
      </c>
      <c r="D26" s="298" t="str">
        <f>'偏鄉國小O1-S2'!AN26</f>
        <v xml:space="preserve">米 糙米    </v>
      </c>
      <c r="E26" s="297" t="str">
        <f>'偏鄉國小O1-S2'!AO26</f>
        <v>洋芋燒肉</v>
      </c>
      <c r="F26" s="298" t="str">
        <f>'偏鄉國小O1-S2'!AP26</f>
        <v xml:space="preserve">馬鈴薯 豬後腿肉 紅蘿蔔 大蒜  </v>
      </c>
      <c r="G26" s="297" t="str">
        <f>'偏鄉國小O1-S2'!AQ26</f>
        <v>豆包花椰</v>
      </c>
      <c r="H26" s="298" t="str">
        <f>'偏鄉國小O1-S2'!AR26</f>
        <v xml:space="preserve">冷凍花椰菜 豆包 胡蘿蔔 大蒜  </v>
      </c>
      <c r="I26" s="297" t="str">
        <f>'偏鄉國小O1-S2'!AU26</f>
        <v>時蔬</v>
      </c>
      <c r="J26" s="298" t="str">
        <f>'偏鄉國小O1-S2'!AV26</f>
        <v xml:space="preserve">時蔬 大蒜    </v>
      </c>
      <c r="K26" s="297" t="str">
        <f>'偏鄉國小O1-S2'!AW26</f>
        <v>養生藥膳湯</v>
      </c>
      <c r="L26" s="298" t="str">
        <f>'偏鄉國小O1-S2'!AX26</f>
        <v>藥膳滷包 鮮菇 枸杞 薑 大骨 皮絲</v>
      </c>
      <c r="M26" s="297" t="str">
        <f>'偏鄉國小O1-S2'!AY26</f>
        <v>點心</v>
      </c>
      <c r="N26" s="299">
        <f>'偏鄉國小O1-S2'!AZ26</f>
        <v>0</v>
      </c>
      <c r="O26" s="360">
        <f>'偏鄉國小O1-S2'!BA26</f>
        <v>5</v>
      </c>
      <c r="P26" s="297">
        <f>'偏鄉國小O1-S2'!BB26</f>
        <v>1.9</v>
      </c>
      <c r="Q26" s="297">
        <f>'偏鄉國小O1-S2'!BC26</f>
        <v>1.7</v>
      </c>
      <c r="R26" s="297">
        <f>'偏鄉國小O1-S2'!BD26</f>
        <v>0</v>
      </c>
      <c r="S26" s="297">
        <f>'偏鄉國小O1-S2'!BE26</f>
        <v>0</v>
      </c>
      <c r="T26" s="297">
        <f>'偏鄉國小O1-S2'!BF26</f>
        <v>2.2000000000000002</v>
      </c>
      <c r="U26" s="299">
        <f>'偏鄉國小O1-S2'!BG26</f>
        <v>643</v>
      </c>
    </row>
    <row r="27" spans="1:24" ht="15.75" customHeight="1">
      <c r="A27" s="384" t="s">
        <v>526</v>
      </c>
      <c r="B27" s="389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24" ht="15.75" customHeight="1">
      <c r="A28" s="351"/>
      <c r="B28" s="38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24" ht="15.75" customHeight="1">
      <c r="A29" s="385" t="s">
        <v>519</v>
      </c>
      <c r="B29" s="35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24" ht="15.75" customHeight="1">
      <c r="A30" s="386" t="s">
        <v>520</v>
      </c>
      <c r="B30" s="350" t="s">
        <v>529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24" ht="15.75" customHeight="1">
      <c r="A31" s="386" t="s">
        <v>522</v>
      </c>
      <c r="B31" s="350" t="s">
        <v>521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24" ht="15.75" customHeight="1">
      <c r="A32" s="387" t="s">
        <v>524</v>
      </c>
      <c r="B32" s="350" t="s">
        <v>530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1:13" ht="15.75" customHeight="1">
      <c r="A33" s="352" t="s">
        <v>527</v>
      </c>
      <c r="B33" s="350" t="s">
        <v>523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ht="15.75" customHeight="1">
      <c r="A34" s="352" t="s">
        <v>528</v>
      </c>
      <c r="B34" s="388" t="s">
        <v>525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1:13" ht="15.75" customHeight="1">
      <c r="A35" s="65"/>
      <c r="B35" s="9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3" ht="15.75" customHeight="1">
      <c r="A36" s="65"/>
      <c r="B36" s="9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3" ht="15.75" customHeight="1">
      <c r="A37" s="65"/>
      <c r="B37" s="9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5.75" customHeight="1">
      <c r="A38" s="65"/>
      <c r="B38" s="9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ht="15.75" customHeight="1">
      <c r="A39" s="65"/>
      <c r="B39" s="9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ht="15.75" customHeight="1">
      <c r="A40" s="65"/>
      <c r="B40" s="9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ht="15.75" customHeight="1">
      <c r="A41" s="65"/>
      <c r="B41" s="9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ht="15.75" customHeight="1">
      <c r="A42" s="65"/>
      <c r="B42" s="9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ht="15.75" customHeight="1">
      <c r="A43" s="65"/>
      <c r="B43" s="94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ht="15.75" customHeight="1">
      <c r="A44" s="65"/>
      <c r="B44" s="9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 ht="15.75" customHeight="1">
      <c r="A45" s="65"/>
      <c r="B45" s="9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ht="15.75" customHeight="1">
      <c r="A46" s="65"/>
      <c r="B46" s="9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ht="15.75" customHeight="1">
      <c r="A47" s="65"/>
      <c r="B47" s="9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ht="15.75" customHeight="1">
      <c r="A48" s="65"/>
      <c r="B48" s="9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ht="15.75" customHeight="1">
      <c r="A49" s="65"/>
      <c r="B49" s="94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ht="15.75" customHeight="1">
      <c r="A50" s="65"/>
      <c r="B50" s="94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ht="15.75" customHeight="1">
      <c r="A51" s="65"/>
      <c r="B51" s="9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ht="15.75" customHeight="1">
      <c r="A52" s="65"/>
      <c r="B52" s="94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1:13" ht="15.75" customHeight="1">
      <c r="A53" s="65"/>
      <c r="B53" s="9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ht="15.75" customHeight="1">
      <c r="A54" s="65"/>
      <c r="B54" s="94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  <row r="55" spans="1:13" ht="15.75" customHeight="1">
      <c r="A55" s="65"/>
      <c r="B55" s="9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1:13" ht="15.75" customHeight="1">
      <c r="A56" s="65"/>
      <c r="B56" s="9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1:13" ht="15.75" customHeight="1">
      <c r="A57" s="65"/>
      <c r="B57" s="94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1:13" ht="15.75" customHeight="1">
      <c r="A58" s="65"/>
      <c r="B58" s="9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  <row r="59" spans="1:13" ht="15.75" customHeight="1">
      <c r="A59" s="65"/>
      <c r="B59" s="94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</row>
    <row r="60" spans="1:13" ht="15.75" customHeight="1">
      <c r="A60" s="65"/>
      <c r="B60" s="9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1:13" ht="15.75" customHeight="1">
      <c r="A61" s="65"/>
      <c r="B61" s="94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1:13" ht="15.75" customHeight="1">
      <c r="A62" s="65"/>
      <c r="B62" s="94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 ht="15.75" customHeight="1">
      <c r="A63" s="65"/>
      <c r="B63" s="94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1:13" ht="15.75" customHeight="1">
      <c r="A64" s="65"/>
      <c r="B64" s="9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 ht="15.75" customHeight="1">
      <c r="A65" s="65"/>
      <c r="B65" s="94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ht="15.75" customHeight="1">
      <c r="A66" s="65"/>
      <c r="B66" s="9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</row>
    <row r="67" spans="1:13" ht="15.75" customHeight="1">
      <c r="A67" s="65"/>
      <c r="B67" s="9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1:13" ht="15.75" customHeight="1">
      <c r="A68" s="65"/>
      <c r="B68" s="94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</row>
    <row r="69" spans="1:13" ht="15.75" customHeight="1">
      <c r="A69" s="65"/>
      <c r="B69" s="94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</row>
    <row r="70" spans="1:13" ht="15.75" customHeight="1">
      <c r="A70" s="65"/>
      <c r="B70" s="94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  <row r="71" spans="1:13" ht="15.75" customHeight="1">
      <c r="A71" s="65"/>
      <c r="B71" s="94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</row>
    <row r="72" spans="1:13" ht="15.75" customHeight="1">
      <c r="A72" s="65"/>
      <c r="B72" s="94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</row>
    <row r="73" spans="1:13" ht="15.75" customHeight="1">
      <c r="A73" s="65"/>
      <c r="B73" s="9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1:13" ht="15.75" customHeight="1">
      <c r="A74" s="65"/>
      <c r="B74" s="94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3" ht="15.75" customHeight="1">
      <c r="A75" s="65"/>
      <c r="B75" s="9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3" ht="15.75" customHeight="1">
      <c r="B76" s="9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3" ht="15.75" customHeight="1">
      <c r="B77" s="9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3" ht="15.75" customHeight="1">
      <c r="B78" s="9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3" ht="15.75" customHeight="1">
      <c r="B79" s="9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3" ht="15.75" customHeight="1">
      <c r="B80" s="94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</row>
    <row r="81" spans="2:13" ht="15.75" customHeight="1">
      <c r="B81" s="9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</row>
    <row r="82" spans="2:13" ht="15.75" customHeight="1"/>
    <row r="83" spans="2:13" ht="15.75" customHeight="1"/>
    <row r="84" spans="2:13" ht="15.75" customHeight="1"/>
    <row r="85" spans="2:13" ht="15.75" customHeight="1"/>
    <row r="86" spans="2:13" ht="15.75" customHeight="1"/>
    <row r="87" spans="2:13" ht="15.75" customHeight="1"/>
    <row r="88" spans="2:13" ht="15.75" customHeight="1"/>
    <row r="89" spans="2:13" ht="15.75" customHeight="1"/>
    <row r="90" spans="2:13" ht="15.75" customHeight="1"/>
    <row r="91" spans="2:13" ht="15.75" customHeight="1"/>
    <row r="92" spans="2:13" ht="15.75" customHeight="1"/>
    <row r="93" spans="2:13" ht="15.75" customHeight="1"/>
    <row r="94" spans="2:13" ht="15.75" customHeight="1"/>
    <row r="95" spans="2:13" ht="15.75" customHeight="1"/>
    <row r="96" spans="2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I3:I4"/>
    <mergeCell ref="J3:J4"/>
    <mergeCell ref="K3:K4"/>
    <mergeCell ref="L3:L4"/>
    <mergeCell ref="I1:J1"/>
    <mergeCell ref="M3:M4"/>
    <mergeCell ref="N3:N4"/>
    <mergeCell ref="O3:U3"/>
    <mergeCell ref="A1:C1"/>
    <mergeCell ref="D1:E1"/>
    <mergeCell ref="F1:G1"/>
    <mergeCell ref="K1:L1"/>
    <mergeCell ref="M1:N1"/>
    <mergeCell ref="A3:A4"/>
    <mergeCell ref="B3:B4"/>
    <mergeCell ref="C3:C4"/>
    <mergeCell ref="D3:D4"/>
    <mergeCell ref="E3:E4"/>
    <mergeCell ref="F3:F4"/>
    <mergeCell ref="G3:G4"/>
    <mergeCell ref="H3:H4"/>
  </mergeCells>
  <phoneticPr fontId="24" type="noConversion"/>
  <printOptions horizontalCentered="1"/>
  <pageMargins left="7.874015748031496E-2" right="7.874015748031496E-2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000"/>
  <sheetViews>
    <sheetView workbookViewId="0">
      <pane ySplit="4" topLeftCell="A132" activePane="bottomLeft" state="frozen"/>
      <selection pane="bottomLeft" activeCell="B154" sqref="B154:I154"/>
    </sheetView>
  </sheetViews>
  <sheetFormatPr defaultColWidth="11.25" defaultRowHeight="15" customHeight="1"/>
  <cols>
    <col min="1" max="1" width="2.625" customWidth="1"/>
    <col min="2" max="2" width="1.625" customWidth="1"/>
    <col min="3" max="3" width="4.375" customWidth="1"/>
    <col min="4" max="4" width="2.625" customWidth="1"/>
    <col min="5" max="5" width="4.5" style="207" customWidth="1"/>
    <col min="6" max="7" width="2.625" customWidth="1"/>
    <col min="8" max="8" width="2.625" style="196" customWidth="1"/>
    <col min="9" max="9" width="3.5" customWidth="1"/>
    <col min="10" max="10" width="5.875" customWidth="1"/>
    <col min="11" max="11" width="1.625" customWidth="1"/>
    <col min="12" max="12" width="5.75" customWidth="1"/>
    <col min="13" max="13" width="1.625" customWidth="1"/>
    <col min="14" max="14" width="7.375" customWidth="1"/>
    <col min="15" max="15" width="2.625" customWidth="1"/>
    <col min="16" max="16" width="5" customWidth="1"/>
    <col min="17" max="17" width="3.125" customWidth="1"/>
    <col min="18" max="18" width="5" customWidth="1"/>
    <col min="19" max="19" width="1.625" customWidth="1"/>
    <col min="20" max="20" width="5" customWidth="1"/>
    <col min="21" max="21" width="2.75" customWidth="1"/>
    <col min="22" max="23" width="5" customWidth="1"/>
    <col min="24" max="31" width="3.25" hidden="1" customWidth="1"/>
    <col min="32" max="32" width="6.75" hidden="1" customWidth="1"/>
    <col min="33" max="45" width="6.75" customWidth="1"/>
    <col min="46" max="46" width="6.375" customWidth="1"/>
    <col min="47" max="47" width="6.75" customWidth="1"/>
    <col min="48" max="53" width="8.75" customWidth="1"/>
  </cols>
  <sheetData>
    <row r="1" spans="1:54" s="350" customFormat="1" ht="17.25" thickBot="1">
      <c r="A1" s="391" t="s">
        <v>509</v>
      </c>
      <c r="B1" s="392"/>
      <c r="C1" s="392"/>
      <c r="D1" s="392"/>
      <c r="E1" s="392"/>
      <c r="F1" s="392"/>
      <c r="G1" s="392"/>
      <c r="H1" s="392"/>
      <c r="I1" s="392"/>
      <c r="J1" s="393" t="s">
        <v>510</v>
      </c>
      <c r="K1" s="393"/>
      <c r="L1" s="393"/>
      <c r="M1" s="393" t="s">
        <v>511</v>
      </c>
      <c r="N1" s="393"/>
      <c r="O1" s="393"/>
      <c r="P1" s="390" t="s">
        <v>512</v>
      </c>
      <c r="Q1" s="390"/>
      <c r="R1" s="390"/>
      <c r="S1" s="394" t="s">
        <v>513</v>
      </c>
      <c r="T1" s="394"/>
      <c r="U1" s="394"/>
      <c r="V1" s="394" t="s">
        <v>514</v>
      </c>
      <c r="W1" s="394"/>
      <c r="X1" s="394"/>
      <c r="Y1" s="395" t="s">
        <v>1</v>
      </c>
      <c r="Z1" s="395"/>
      <c r="AA1" s="382"/>
      <c r="AB1" s="353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</row>
    <row r="2" spans="1:54" ht="17.25">
      <c r="A2" s="473" t="s">
        <v>140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5"/>
      <c r="X2" s="55"/>
      <c r="Y2" s="55"/>
      <c r="Z2" s="55"/>
      <c r="AA2" s="55"/>
      <c r="AB2" s="55"/>
      <c r="AC2" s="55"/>
      <c r="AD2" s="55"/>
      <c r="AE2" s="55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</row>
    <row r="3" spans="1:54" ht="18" thickBot="1">
      <c r="A3" s="476" t="s">
        <v>516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8"/>
      <c r="X3" s="55"/>
      <c r="Y3" s="55"/>
      <c r="Z3" s="55"/>
      <c r="AA3" s="55"/>
      <c r="AB3" s="55"/>
      <c r="AC3" s="55"/>
      <c r="AD3" s="55"/>
      <c r="AE3" s="55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</row>
    <row r="4" spans="1:54" ht="17.25" thickBot="1">
      <c r="A4" s="156" t="s">
        <v>3</v>
      </c>
      <c r="B4" s="157"/>
      <c r="C4" s="158" t="s">
        <v>4</v>
      </c>
      <c r="D4" s="158" t="s">
        <v>5</v>
      </c>
      <c r="E4" s="197" t="s">
        <v>6</v>
      </c>
      <c r="F4" s="158" t="s">
        <v>7</v>
      </c>
      <c r="G4" s="158" t="s">
        <v>8</v>
      </c>
      <c r="H4" s="185" t="s">
        <v>9</v>
      </c>
      <c r="I4" s="158" t="s">
        <v>10</v>
      </c>
      <c r="J4" s="3"/>
      <c r="K4" s="4" t="s">
        <v>12</v>
      </c>
      <c r="L4" s="4" t="s">
        <v>13</v>
      </c>
      <c r="M4" s="4" t="s">
        <v>12</v>
      </c>
      <c r="N4" s="4" t="s">
        <v>14</v>
      </c>
      <c r="O4" s="4" t="s">
        <v>12</v>
      </c>
      <c r="P4" s="4" t="s">
        <v>15</v>
      </c>
      <c r="Q4" s="4" t="s">
        <v>12</v>
      </c>
      <c r="R4" s="4" t="s">
        <v>141</v>
      </c>
      <c r="S4" s="4" t="s">
        <v>12</v>
      </c>
      <c r="T4" s="4" t="s">
        <v>17</v>
      </c>
      <c r="U4" s="4" t="s">
        <v>12</v>
      </c>
      <c r="V4" s="4" t="s">
        <v>18</v>
      </c>
      <c r="W4" s="5" t="s">
        <v>19</v>
      </c>
      <c r="X4" s="56"/>
      <c r="Y4" s="56"/>
      <c r="Z4" s="56"/>
      <c r="AA4" s="56"/>
      <c r="AB4" s="56"/>
      <c r="AC4" s="56"/>
      <c r="AD4" s="56"/>
      <c r="AE4" s="56"/>
      <c r="AF4" s="54"/>
      <c r="AG4" s="9" t="s">
        <v>142</v>
      </c>
      <c r="AH4" s="10" t="s">
        <v>143</v>
      </c>
      <c r="AI4" s="11" t="s">
        <v>22</v>
      </c>
      <c r="AJ4" s="11" t="s">
        <v>13</v>
      </c>
      <c r="AK4" s="11" t="s">
        <v>23</v>
      </c>
      <c r="AL4" s="11" t="s">
        <v>14</v>
      </c>
      <c r="AM4" s="11" t="s">
        <v>24</v>
      </c>
      <c r="AN4" s="11" t="s">
        <v>15</v>
      </c>
      <c r="AO4" s="11" t="s">
        <v>25</v>
      </c>
      <c r="AP4" s="10" t="s">
        <v>144</v>
      </c>
      <c r="AQ4" s="12" t="s">
        <v>26</v>
      </c>
      <c r="AR4" s="11" t="s">
        <v>17</v>
      </c>
      <c r="AS4" s="11" t="s">
        <v>27</v>
      </c>
      <c r="AT4" s="10" t="s">
        <v>145</v>
      </c>
      <c r="AU4" s="13" t="s">
        <v>146</v>
      </c>
    </row>
    <row r="5" spans="1:54" ht="15.75" customHeight="1" thickBot="1">
      <c r="A5" s="252" t="s">
        <v>216</v>
      </c>
      <c r="B5" s="222" t="s">
        <v>508</v>
      </c>
      <c r="C5" s="253">
        <v>5</v>
      </c>
      <c r="D5" s="254">
        <v>1.9</v>
      </c>
      <c r="E5" s="255">
        <v>1.6</v>
      </c>
      <c r="F5" s="253">
        <v>0</v>
      </c>
      <c r="G5" s="253">
        <v>0</v>
      </c>
      <c r="H5" s="256">
        <v>2.2000000000000002</v>
      </c>
      <c r="I5" s="254">
        <v>641</v>
      </c>
      <c r="J5" s="454" t="s">
        <v>148</v>
      </c>
      <c r="K5" s="452"/>
      <c r="L5" s="464" t="s">
        <v>390</v>
      </c>
      <c r="M5" s="452"/>
      <c r="N5" s="463" t="s">
        <v>401</v>
      </c>
      <c r="O5" s="452"/>
      <c r="P5" s="454" t="s">
        <v>332</v>
      </c>
      <c r="Q5" s="452"/>
      <c r="R5" s="454" t="s">
        <v>149</v>
      </c>
      <c r="S5" s="452"/>
      <c r="T5" s="454" t="s">
        <v>333</v>
      </c>
      <c r="U5" s="452"/>
      <c r="V5" s="166" t="s">
        <v>30</v>
      </c>
      <c r="W5" s="167"/>
      <c r="X5" s="18" t="str">
        <f>J5</f>
        <v>白米飯</v>
      </c>
      <c r="Y5" s="18" t="str">
        <f>L5</f>
        <v>京醬毛豆</v>
      </c>
      <c r="Z5" s="18" t="str">
        <f>N5</f>
        <v>蛋香季豆</v>
      </c>
      <c r="AA5" s="18" t="str">
        <f>P5</f>
        <v>炒韓式年糕</v>
      </c>
      <c r="AB5" s="18" t="str">
        <f>R5</f>
        <v>時蔬</v>
      </c>
      <c r="AC5" s="18" t="str">
        <f>T5</f>
        <v>針菇蔬湯</v>
      </c>
      <c r="AD5" s="18" t="str">
        <f>V5</f>
        <v>點心</v>
      </c>
      <c r="AE5" s="18">
        <f>W5</f>
        <v>0</v>
      </c>
      <c r="AF5" s="19"/>
      <c r="AG5" s="18" t="str">
        <f>A5</f>
        <v>O1</v>
      </c>
      <c r="AH5" s="18" t="str">
        <f>J5</f>
        <v>白米飯</v>
      </c>
      <c r="AI5" s="18" t="str">
        <f>J6&amp;" "&amp;J7&amp;" "&amp;J8&amp;" "&amp;J9&amp;" "&amp;J10&amp;" "&amp;J11</f>
        <v xml:space="preserve">米     </v>
      </c>
      <c r="AJ5" s="18" t="str">
        <f>L5</f>
        <v>京醬毛豆</v>
      </c>
      <c r="AK5" s="18" t="str">
        <f>L6&amp;" "&amp;L7&amp;" "&amp;L8&amp;" "&amp;L9&amp;" "&amp;L10&amp;" "&amp;L11</f>
        <v xml:space="preserve">冷凍毛豆仁 刈薯 胡蘿蔔 甜麵醬  </v>
      </c>
      <c r="AL5" s="18" t="str">
        <f>N5</f>
        <v>蛋香季豆</v>
      </c>
      <c r="AM5" s="18" t="str">
        <f>N6&amp;" "&amp;N7&amp;" "&amp;N8&amp;" "&amp;N9&amp;" "&amp;N10&amp;" "&amp;N11</f>
        <v xml:space="preserve">雞蛋 季豆 胡蘿蔔 薑  </v>
      </c>
      <c r="AN5" s="18" t="str">
        <f>P5</f>
        <v>炒韓式年糕</v>
      </c>
      <c r="AO5" s="18" t="str">
        <f>P6&amp;" "&amp;P7&amp;" "&amp;P8&amp;" "&amp;P9&amp;" "&amp;P10&amp;" "&amp;P11</f>
        <v>胡蘿蔔 年糕 素肉絲 時蔬 泡菜 薑</v>
      </c>
      <c r="AP5" s="19" t="str">
        <f>R5</f>
        <v>時蔬</v>
      </c>
      <c r="AQ5" s="18" t="str">
        <f>R6&amp;" "&amp;R7&amp;" "&amp;R8&amp;" "&amp;R9&amp;" "&amp;R10&amp;" "&amp;R11</f>
        <v xml:space="preserve">蔬菜 薑    </v>
      </c>
      <c r="AR5" s="19" t="str">
        <f>T5</f>
        <v>針菇蔬湯</v>
      </c>
      <c r="AS5" s="18" t="str">
        <f>T6&amp;" "&amp;T7&amp;" "&amp;T8&amp;" "&amp;T9&amp;" "&amp;T10&amp;" "&amp;T11</f>
        <v xml:space="preserve">金針菇 時蔬 薑 素羊肉  </v>
      </c>
      <c r="AT5" s="19" t="str">
        <f>V5</f>
        <v>點心</v>
      </c>
      <c r="AU5" s="19">
        <f>W5</f>
        <v>0</v>
      </c>
      <c r="AV5" s="357">
        <f>C5</f>
        <v>5</v>
      </c>
      <c r="AW5" s="357">
        <f t="shared" ref="AW5:BB5" si="0">D5</f>
        <v>1.9</v>
      </c>
      <c r="AX5" s="357">
        <f t="shared" si="0"/>
        <v>1.6</v>
      </c>
      <c r="AY5" s="357">
        <f t="shared" si="0"/>
        <v>0</v>
      </c>
      <c r="AZ5" s="357">
        <f t="shared" si="0"/>
        <v>0</v>
      </c>
      <c r="BA5" s="357">
        <f t="shared" si="0"/>
        <v>2.2000000000000002</v>
      </c>
      <c r="BB5" s="357">
        <f t="shared" si="0"/>
        <v>641</v>
      </c>
    </row>
    <row r="6" spans="1:54" ht="15" customHeight="1" thickBot="1">
      <c r="A6" s="31"/>
      <c r="B6" s="210"/>
      <c r="C6" s="253"/>
      <c r="D6" s="253"/>
      <c r="E6" s="255"/>
      <c r="F6" s="253"/>
      <c r="G6" s="253"/>
      <c r="H6" s="256"/>
      <c r="I6" s="254"/>
      <c r="J6" s="257" t="s">
        <v>150</v>
      </c>
      <c r="K6" s="46">
        <v>10</v>
      </c>
      <c r="L6" s="46" t="s">
        <v>153</v>
      </c>
      <c r="M6" s="46">
        <v>6</v>
      </c>
      <c r="N6" s="46" t="s">
        <v>164</v>
      </c>
      <c r="O6" s="46">
        <v>5.5</v>
      </c>
      <c r="P6" s="258" t="s">
        <v>81</v>
      </c>
      <c r="Q6" s="259">
        <v>0.5</v>
      </c>
      <c r="R6" s="46" t="s">
        <v>154</v>
      </c>
      <c r="S6" s="46">
        <v>7</v>
      </c>
      <c r="T6" s="46" t="s">
        <v>190</v>
      </c>
      <c r="U6" s="46">
        <v>0.5</v>
      </c>
      <c r="V6" s="172"/>
      <c r="W6" s="173"/>
      <c r="X6" s="59"/>
      <c r="Y6" s="59"/>
      <c r="Z6" s="59"/>
      <c r="AA6" s="59"/>
      <c r="AB6" s="59"/>
      <c r="AC6" s="59"/>
      <c r="AD6" s="59"/>
      <c r="AE6" s="59"/>
      <c r="AF6" s="19"/>
      <c r="AG6" s="18" t="str">
        <f>A12</f>
        <v>O2</v>
      </c>
      <c r="AH6" s="18" t="str">
        <f>J12</f>
        <v>糙米飯</v>
      </c>
      <c r="AI6" s="18" t="str">
        <f>J13&amp;" "&amp;J14&amp;" "&amp;J15&amp;" "&amp;J16&amp;" "&amp;J17&amp;" "&amp;J18</f>
        <v xml:space="preserve">米 糙米    </v>
      </c>
      <c r="AJ6" s="18" t="str">
        <f>L12</f>
        <v>香滷麵輪</v>
      </c>
      <c r="AK6" s="18" t="str">
        <f>L13&amp;" "&amp;L14&amp;" "&amp;L15&amp;" "&amp;L16&amp;" "&amp;L17&amp;" "&amp;L18</f>
        <v xml:space="preserve">麵輪 白蘿蔔 胡蘿蔔   </v>
      </c>
      <c r="AL6" s="18" t="str">
        <f>N12</f>
        <v>白菜滷</v>
      </c>
      <c r="AM6" s="18" t="str">
        <f>N13&amp;" "&amp;N14&amp;" "&amp;N15&amp;" "&amp;N16&amp;" "&amp;N17&amp;" "&amp;N18</f>
        <v>豆皮 結球白菜 脆筍絲 乾香菇 胡蘿蔔 薑</v>
      </c>
      <c r="AN6" s="18" t="str">
        <f>P12</f>
        <v>塔香油腐</v>
      </c>
      <c r="AO6" s="18" t="str">
        <f>P13&amp;" "&amp;P14&amp;" "&amp;P15&amp;" "&amp;P16&amp;" "&amp;P17&amp;" "&amp;P18</f>
        <v xml:space="preserve">四角油豆腐 豆薯 九層塔   </v>
      </c>
      <c r="AP6" s="19" t="str">
        <f>R12</f>
        <v>時蔬</v>
      </c>
      <c r="AQ6" s="18" t="str">
        <f>R13&amp;" "&amp;R14&amp;" "&amp;R15&amp;" "&amp;R16&amp;" "&amp;R17&amp;" "&amp;R18</f>
        <v xml:space="preserve">蔬菜 薑    </v>
      </c>
      <c r="AR6" s="19" t="str">
        <f>T12</f>
        <v>味噌湯</v>
      </c>
      <c r="AS6" s="18" t="str">
        <f>T13&amp;" "&amp;T14&amp;" "&amp;T15&amp;" "&amp;T16&amp;" "&amp;T17&amp;" "&amp;T18</f>
        <v xml:space="preserve">乾裙帶菜 味噌 薑   </v>
      </c>
      <c r="AT6" s="19" t="str">
        <f>V12</f>
        <v>點心</v>
      </c>
      <c r="AU6" s="19">
        <f>W12</f>
        <v>0</v>
      </c>
      <c r="AV6" s="357">
        <f>C12</f>
        <v>5</v>
      </c>
      <c r="AW6" s="357">
        <f t="shared" ref="AW6:BB6" si="1">D12</f>
        <v>2</v>
      </c>
      <c r="AX6" s="357">
        <f t="shared" si="1"/>
        <v>1.8</v>
      </c>
      <c r="AY6" s="357">
        <f t="shared" si="1"/>
        <v>0</v>
      </c>
      <c r="AZ6" s="357">
        <f t="shared" si="1"/>
        <v>0</v>
      </c>
      <c r="BA6" s="357">
        <f t="shared" si="1"/>
        <v>2.2000000000000002</v>
      </c>
      <c r="BB6" s="357">
        <f t="shared" si="1"/>
        <v>646.4</v>
      </c>
    </row>
    <row r="7" spans="1:54" ht="15" customHeight="1">
      <c r="A7" s="31"/>
      <c r="B7" s="210"/>
      <c r="C7" s="253"/>
      <c r="D7" s="253"/>
      <c r="E7" s="255"/>
      <c r="F7" s="253"/>
      <c r="G7" s="253"/>
      <c r="H7" s="256"/>
      <c r="I7" s="254"/>
      <c r="J7" s="257"/>
      <c r="K7" s="46"/>
      <c r="L7" s="312" t="s">
        <v>399</v>
      </c>
      <c r="M7" s="46">
        <v>2</v>
      </c>
      <c r="N7" s="307" t="s">
        <v>400</v>
      </c>
      <c r="O7" s="46">
        <v>1.5</v>
      </c>
      <c r="P7" s="258" t="s">
        <v>168</v>
      </c>
      <c r="Q7" s="259">
        <v>3</v>
      </c>
      <c r="R7" s="46" t="s">
        <v>159</v>
      </c>
      <c r="S7" s="46">
        <v>0.05</v>
      </c>
      <c r="T7" s="46" t="s">
        <v>149</v>
      </c>
      <c r="U7" s="46">
        <v>2.5</v>
      </c>
      <c r="V7" s="175"/>
      <c r="W7" s="173"/>
      <c r="X7" s="59"/>
      <c r="Y7" s="59"/>
      <c r="Z7" s="59"/>
      <c r="AA7" s="59"/>
      <c r="AB7" s="59"/>
      <c r="AC7" s="59"/>
      <c r="AD7" s="59"/>
      <c r="AE7" s="59"/>
      <c r="AF7" s="19"/>
      <c r="AG7" s="18" t="str">
        <f>A19</f>
        <v>O3</v>
      </c>
      <c r="AH7" s="18" t="str">
        <f>J19</f>
        <v>刈包特餐</v>
      </c>
      <c r="AI7" s="18" t="str">
        <f>J20&amp;" "&amp;J21&amp;" "&amp;J22&amp;" "&amp;J23&amp;" "&amp;J24&amp;" "&amp;J25</f>
        <v xml:space="preserve">刈包     </v>
      </c>
      <c r="AJ7" s="18" t="str">
        <f>L19</f>
        <v>香滷素排</v>
      </c>
      <c r="AK7" s="18" t="str">
        <f>L20&amp;" "&amp;L21&amp;" "&amp;L22&amp;" "&amp;L23&amp;" "&amp;L24&amp;" "&amp;L25</f>
        <v xml:space="preserve">素排 薑    </v>
      </c>
      <c r="AL7" s="18" t="str">
        <f>P19</f>
        <v>蜜汁豆干</v>
      </c>
      <c r="AM7" s="18" t="str">
        <f>N20&amp;" "&amp;N21&amp;" "&amp;N22&amp;" "&amp;N23&amp;" "&amp;N24&amp;" "&amp;N25</f>
        <v xml:space="preserve">麵腸 酸菜 胡蘿蔔   </v>
      </c>
      <c r="AN7" s="18" t="str">
        <f>P19</f>
        <v>蜜汁豆干</v>
      </c>
      <c r="AO7" s="18" t="str">
        <f>P20&amp;" "&amp;P21&amp;" "&amp;P22&amp;" "&amp;P23&amp;" "&amp;P24&amp;" "&amp;P25</f>
        <v xml:space="preserve">豆干 薑 白芝麻   </v>
      </c>
      <c r="AP7" s="19" t="str">
        <f>R19</f>
        <v>時蔬</v>
      </c>
      <c r="AQ7" s="18" t="str">
        <f>R20&amp;" "&amp;R21&amp;" "&amp;R22&amp;" "&amp;R23&amp;" "&amp;R24&amp;" "&amp;R25</f>
        <v xml:space="preserve">蔬菜 薑    </v>
      </c>
      <c r="AR7" s="19" t="str">
        <f>T19</f>
        <v>糙米粥</v>
      </c>
      <c r="AS7" s="18" t="str">
        <f>T20&amp;" "&amp;T21&amp;" "&amp;T22&amp;" "&amp;T23&amp;" "&amp;T24&amp;" "&amp;T25</f>
        <v xml:space="preserve">雞蛋 糙米 芹菜 時蔬  </v>
      </c>
      <c r="AT7" s="19" t="str">
        <f>V19</f>
        <v>點心</v>
      </c>
      <c r="AU7" s="19">
        <f>W19</f>
        <v>0</v>
      </c>
      <c r="AV7" s="357">
        <f>C19</f>
        <v>5</v>
      </c>
      <c r="AW7" s="357">
        <f t="shared" ref="AW7:BB7" si="2">D19</f>
        <v>2.2000000000000002</v>
      </c>
      <c r="AX7" s="357">
        <f t="shared" si="2"/>
        <v>1.5</v>
      </c>
      <c r="AY7" s="357">
        <f t="shared" si="2"/>
        <v>0</v>
      </c>
      <c r="AZ7" s="357">
        <f t="shared" si="2"/>
        <v>0</v>
      </c>
      <c r="BA7" s="357">
        <f t="shared" si="2"/>
        <v>2.8</v>
      </c>
      <c r="BB7" s="357">
        <f t="shared" si="2"/>
        <v>694.8</v>
      </c>
    </row>
    <row r="8" spans="1:54" ht="15" customHeight="1">
      <c r="A8" s="31"/>
      <c r="B8" s="210"/>
      <c r="C8" s="253"/>
      <c r="D8" s="253"/>
      <c r="E8" s="255"/>
      <c r="F8" s="253"/>
      <c r="G8" s="253"/>
      <c r="H8" s="256"/>
      <c r="I8" s="253"/>
      <c r="J8" s="257"/>
      <c r="K8" s="46"/>
      <c r="L8" s="46" t="s">
        <v>81</v>
      </c>
      <c r="M8" s="46">
        <v>1</v>
      </c>
      <c r="N8" s="46" t="s">
        <v>81</v>
      </c>
      <c r="O8" s="46">
        <v>0.5</v>
      </c>
      <c r="P8" s="258" t="s">
        <v>170</v>
      </c>
      <c r="Q8" s="259">
        <v>0.3</v>
      </c>
      <c r="R8" s="46"/>
      <c r="S8" s="46"/>
      <c r="T8" s="46" t="s">
        <v>159</v>
      </c>
      <c r="U8" s="46">
        <v>0.05</v>
      </c>
      <c r="V8" s="175"/>
      <c r="W8" s="173"/>
      <c r="X8" s="59"/>
      <c r="Y8" s="59"/>
      <c r="Z8" s="59"/>
      <c r="AA8" s="59"/>
      <c r="AB8" s="59"/>
      <c r="AC8" s="59"/>
      <c r="AD8" s="59"/>
      <c r="AE8" s="59"/>
      <c r="AF8" s="19"/>
      <c r="AG8" s="18" t="str">
        <f>A26</f>
        <v>O4</v>
      </c>
      <c r="AH8" s="18" t="str">
        <f>J26</f>
        <v>糙米飯</v>
      </c>
      <c r="AI8" s="18" t="str">
        <f>J27&amp;" "&amp;J28&amp;" "&amp;J29&amp;" "&amp;J30&amp;" "&amp;J31&amp;" "&amp;J32</f>
        <v xml:space="preserve">米 糙米    </v>
      </c>
      <c r="AJ8" s="18" t="str">
        <f>L26</f>
        <v>豆瓣麵腸</v>
      </c>
      <c r="AK8" s="18" t="str">
        <f>L27&amp;" "&amp;L28&amp;" "&amp;L29&amp;" "&amp;L30&amp;" "&amp;L31&amp;" "&amp;L32</f>
        <v xml:space="preserve">麵腸 刈薯 胡蘿蔔 薑  </v>
      </c>
      <c r="AL8" s="18" t="str">
        <f>N26</f>
        <v>蔬香冬粉</v>
      </c>
      <c r="AM8" s="18" t="str">
        <f>N27&amp;" "&amp;N28&amp;" "&amp;N29&amp;" "&amp;N30&amp;" "&amp;N31&amp;" "&amp;N32</f>
        <v>豆皮 冬粉 時蔬 乾木耳 薑 胡蘿蔔</v>
      </c>
      <c r="AN8" s="18" t="str">
        <f>P26</f>
        <v>若絲豆芽</v>
      </c>
      <c r="AO8" s="18" t="str">
        <f>P27&amp;" "&amp;P28&amp;" "&amp;P29&amp;" "&amp;P30&amp;" "&amp;P31&amp;" "&amp;P32</f>
        <v xml:space="preserve">素肉 豆芽 薑   </v>
      </c>
      <c r="AP8" s="19" t="str">
        <f>R26</f>
        <v>時蔬</v>
      </c>
      <c r="AQ8" s="18" t="str">
        <f>R27&amp;" "&amp;R28&amp;" "&amp;R29&amp;" "&amp;R30&amp;" "&amp;R31&amp;" "&amp;R32</f>
        <v xml:space="preserve">蔬菜 薑    </v>
      </c>
      <c r="AR8" s="19" t="str">
        <f>T26</f>
        <v>黑糖粉圓</v>
      </c>
      <c r="AS8" s="18" t="str">
        <f>T27&amp;" "&amp;T28&amp;" "&amp;T29&amp;" "&amp;T30&amp;" "&amp;T31&amp;" "&amp;T32</f>
        <v xml:space="preserve">粉圓 黑糖    </v>
      </c>
      <c r="AT8" s="19" t="str">
        <f>V26</f>
        <v>點心</v>
      </c>
      <c r="AU8" s="19">
        <f>W26</f>
        <v>0</v>
      </c>
      <c r="AV8" s="357">
        <f>C26</f>
        <v>6.7</v>
      </c>
      <c r="AW8" s="357">
        <f t="shared" ref="AW8:BB8" si="3">D26</f>
        <v>1.8</v>
      </c>
      <c r="AX8" s="357">
        <f t="shared" si="3"/>
        <v>1.5</v>
      </c>
      <c r="AY8" s="357">
        <f t="shared" si="3"/>
        <v>0</v>
      </c>
      <c r="AZ8" s="357">
        <f t="shared" si="3"/>
        <v>0</v>
      </c>
      <c r="BA8" s="357">
        <f t="shared" si="3"/>
        <v>2.1</v>
      </c>
      <c r="BB8" s="357">
        <f t="shared" si="3"/>
        <v>742.6</v>
      </c>
    </row>
    <row r="9" spans="1:54" ht="15" customHeight="1">
      <c r="A9" s="31"/>
      <c r="B9" s="210"/>
      <c r="C9" s="253"/>
      <c r="D9" s="253"/>
      <c r="E9" s="255"/>
      <c r="F9" s="253"/>
      <c r="G9" s="253"/>
      <c r="H9" s="256"/>
      <c r="I9" s="253"/>
      <c r="J9" s="257"/>
      <c r="K9" s="46"/>
      <c r="L9" s="307" t="s">
        <v>391</v>
      </c>
      <c r="M9" s="46"/>
      <c r="N9" s="46" t="s">
        <v>159</v>
      </c>
      <c r="O9" s="46">
        <v>0.05</v>
      </c>
      <c r="P9" s="32" t="s">
        <v>38</v>
      </c>
      <c r="Q9" s="32">
        <v>2</v>
      </c>
      <c r="R9" s="46"/>
      <c r="S9" s="46"/>
      <c r="T9" s="46" t="s">
        <v>178</v>
      </c>
      <c r="U9" s="46">
        <v>1</v>
      </c>
      <c r="V9" s="175"/>
      <c r="W9" s="173"/>
      <c r="X9" s="59"/>
      <c r="Y9" s="59"/>
      <c r="Z9" s="59"/>
      <c r="AA9" s="59"/>
      <c r="AB9" s="59"/>
      <c r="AC9" s="59"/>
      <c r="AD9" s="59"/>
      <c r="AE9" s="59"/>
      <c r="AF9" s="19"/>
      <c r="AG9" s="18" t="str">
        <f>A33</f>
        <v>O5</v>
      </c>
      <c r="AH9" s="18" t="str">
        <f>J33</f>
        <v>芝麻飯</v>
      </c>
      <c r="AI9" s="18" t="str">
        <f>J34&amp;" "&amp;J35&amp;" "&amp;J36&amp;" "&amp;J37&amp;" "&amp;J38&amp;" "&amp;J39</f>
        <v xml:space="preserve">米 芝麻(熟)    </v>
      </c>
      <c r="AJ9" s="18" t="str">
        <f>L33</f>
        <v>馬仁若片</v>
      </c>
      <c r="AK9" s="18" t="str">
        <f>L34&amp;" "&amp;L35&amp;" "&amp;L36&amp;" "&amp;L37&amp;" "&amp;L38&amp;" "&amp;L39</f>
        <v xml:space="preserve">素肉 馬鈴薯 胡蘿蔔   </v>
      </c>
      <c r="AL9" s="18" t="str">
        <f>N33</f>
        <v>茄汁豆腐</v>
      </c>
      <c r="AM9" s="18" t="str">
        <f>N34&amp;" "&amp;N35&amp;" "&amp;N36&amp;" "&amp;N37&amp;" "&amp;N38&amp;" "&amp;N39</f>
        <v xml:space="preserve">豆腐 芹菜 番茄糊 蕃茄醬  </v>
      </c>
      <c r="AN9" s="18" t="str">
        <f>P33</f>
        <v>蛋香甘藍</v>
      </c>
      <c r="AO9" s="18" t="str">
        <f>P34&amp;" "&amp;P35&amp;" "&amp;P36&amp;" "&amp;P37&amp;" "&amp;P38&amp;" "&amp;P39</f>
        <v xml:space="preserve">雞蛋 甘藍 乾香菇 薑  </v>
      </c>
      <c r="AP9" s="19" t="str">
        <f>R33</f>
        <v>時蔬</v>
      </c>
      <c r="AQ9" s="18" t="str">
        <f>R34&amp;" "&amp;R35&amp;" "&amp;R36&amp;" "&amp;R37&amp;" "&amp;R38&amp;" "&amp;R39</f>
        <v xml:space="preserve">蔬菜 薑    </v>
      </c>
      <c r="AR9" s="19" t="str">
        <f>T33</f>
        <v>時瓜湯</v>
      </c>
      <c r="AS9" s="18" t="str">
        <f>T34&amp;" "&amp;T35&amp;" "&amp;T36&amp;" "&amp;T37&amp;" "&amp;T38&amp;" "&amp;T39</f>
        <v xml:space="preserve">時瓜 薑 素羊肉   </v>
      </c>
      <c r="AT9" s="19" t="str">
        <f>V33</f>
        <v>點心</v>
      </c>
      <c r="AU9" s="19">
        <f>W33</f>
        <v>0</v>
      </c>
      <c r="AV9" s="357">
        <f>C33</f>
        <v>5.3</v>
      </c>
      <c r="AW9" s="357">
        <f t="shared" ref="AW9:BB9" si="4">D33</f>
        <v>1.9</v>
      </c>
      <c r="AX9" s="357">
        <f t="shared" si="4"/>
        <v>1.5</v>
      </c>
      <c r="AY9" s="357">
        <f t="shared" si="4"/>
        <v>0</v>
      </c>
      <c r="AZ9" s="357">
        <f t="shared" si="4"/>
        <v>0</v>
      </c>
      <c r="BA9" s="357">
        <f t="shared" si="4"/>
        <v>2.2999999999999998</v>
      </c>
      <c r="BB9" s="357">
        <f t="shared" si="4"/>
        <v>664.4</v>
      </c>
    </row>
    <row r="10" spans="1:54" ht="15" customHeight="1">
      <c r="A10" s="31"/>
      <c r="B10" s="210"/>
      <c r="C10" s="253"/>
      <c r="D10" s="253"/>
      <c r="E10" s="255"/>
      <c r="F10" s="253"/>
      <c r="G10" s="253"/>
      <c r="H10" s="256"/>
      <c r="I10" s="253"/>
      <c r="J10" s="257"/>
      <c r="K10" s="46"/>
      <c r="L10" s="46"/>
      <c r="M10" s="46"/>
      <c r="N10" s="46"/>
      <c r="O10" s="46"/>
      <c r="P10" s="218" t="s">
        <v>247</v>
      </c>
      <c r="Q10" s="32">
        <v>1</v>
      </c>
      <c r="R10" s="46"/>
      <c r="S10" s="46"/>
      <c r="T10" s="46"/>
      <c r="U10" s="46"/>
      <c r="V10" s="175"/>
      <c r="W10" s="173"/>
      <c r="X10" s="59"/>
      <c r="Y10" s="59"/>
      <c r="Z10" s="59"/>
      <c r="AA10" s="59"/>
      <c r="AB10" s="59"/>
      <c r="AC10" s="59"/>
      <c r="AD10" s="59"/>
      <c r="AE10" s="59"/>
      <c r="AF10" s="19"/>
      <c r="AG10" s="18" t="str">
        <f>A40</f>
        <v>P1</v>
      </c>
      <c r="AH10" s="18" t="str">
        <f>J40</f>
        <v>白米飯</v>
      </c>
      <c r="AI10" s="18" t="str">
        <f>J41&amp;" "&amp;J42&amp;" "&amp;J43&amp;" "&amp;J44&amp;" "&amp;J45&amp;" "&amp;J46</f>
        <v xml:space="preserve">米     </v>
      </c>
      <c r="AJ10" s="18" t="str">
        <f>L40</f>
        <v>酥炸豆包</v>
      </c>
      <c r="AK10" s="18" t="str">
        <f>L41&amp;" "&amp;L42&amp;" "&amp;L43&amp;" "&amp;L44&amp;" "&amp;L45&amp;" "&amp;L46</f>
        <v xml:space="preserve">豆包     </v>
      </c>
      <c r="AL10" s="18" t="str">
        <f>N40</f>
        <v>麵筋白菜</v>
      </c>
      <c r="AM10" s="18" t="str">
        <f>N41&amp;" "&amp;N42&amp;" "&amp;N43&amp;" "&amp;N44&amp;" "&amp;N45&amp;" "&amp;N46</f>
        <v xml:space="preserve">結球白菜 胡蘿蔔 麵筋泡 薑  </v>
      </c>
      <c r="AN10" s="18" t="str">
        <f>P40</f>
        <v>回鍋豆干</v>
      </c>
      <c r="AO10" s="18" t="str">
        <f>P41&amp;" "&amp;P42&amp;" "&amp;P43&amp;" "&amp;P44&amp;" "&amp;P45&amp;" "&amp;P46</f>
        <v xml:space="preserve">豆干 時蔬 乾木耳 薑  </v>
      </c>
      <c r="AP10" s="19" t="str">
        <f>R40</f>
        <v>時蔬</v>
      </c>
      <c r="AQ10" s="18" t="str">
        <f>R41&amp;" "&amp;R42&amp;" "&amp;R43&amp;" "&amp;R44&amp;" "&amp;R45&amp;" "&amp;R46</f>
        <v xml:space="preserve">蔬菜 薑    </v>
      </c>
      <c r="AR10" s="19" t="str">
        <f>T40</f>
        <v>時蔬湯</v>
      </c>
      <c r="AS10" s="18" t="str">
        <f>T41&amp;" "&amp;T42&amp;" "&amp;T43&amp;" "&amp;T44&amp;" "&amp;T45&amp;" "&amp;T46</f>
        <v xml:space="preserve">時蔬 紅蘿蔔 薑   </v>
      </c>
      <c r="AT10" s="19" t="str">
        <f>V40</f>
        <v>點心</v>
      </c>
      <c r="AU10" s="19">
        <f>W40</f>
        <v>0</v>
      </c>
      <c r="AV10" s="357">
        <f>C40</f>
        <v>5</v>
      </c>
      <c r="AW10" s="357">
        <f t="shared" ref="AW10:BB10" si="5">D40</f>
        <v>2.1</v>
      </c>
      <c r="AX10" s="357">
        <f t="shared" si="5"/>
        <v>1.7</v>
      </c>
      <c r="AY10" s="357">
        <f t="shared" si="5"/>
        <v>0</v>
      </c>
      <c r="AZ10" s="357">
        <f t="shared" si="5"/>
        <v>0</v>
      </c>
      <c r="BA10" s="357">
        <f t="shared" si="5"/>
        <v>2.5</v>
      </c>
      <c r="BB10" s="357">
        <f t="shared" si="5"/>
        <v>671.3</v>
      </c>
    </row>
    <row r="11" spans="1:54" ht="15" customHeight="1" thickBot="1">
      <c r="A11" s="34"/>
      <c r="B11" s="43"/>
      <c r="C11" s="253"/>
      <c r="D11" s="260"/>
      <c r="E11" s="255"/>
      <c r="F11" s="253"/>
      <c r="G11" s="253"/>
      <c r="H11" s="256"/>
      <c r="I11" s="260"/>
      <c r="J11" s="261"/>
      <c r="K11" s="62"/>
      <c r="L11" s="62"/>
      <c r="M11" s="62"/>
      <c r="N11" s="62"/>
      <c r="O11" s="62"/>
      <c r="P11" s="63" t="s">
        <v>159</v>
      </c>
      <c r="Q11" s="63">
        <v>0.05</v>
      </c>
      <c r="R11" s="62"/>
      <c r="S11" s="62"/>
      <c r="T11" s="62"/>
      <c r="U11" s="62"/>
      <c r="V11" s="178"/>
      <c r="W11" s="179"/>
      <c r="X11" s="59"/>
      <c r="Y11" s="59"/>
      <c r="Z11" s="59"/>
      <c r="AA11" s="59"/>
      <c r="AB11" s="59"/>
      <c r="AC11" s="59"/>
      <c r="AD11" s="59"/>
      <c r="AE11" s="59"/>
      <c r="AF11" s="19"/>
      <c r="AG11" s="18" t="str">
        <f>A47</f>
        <v>P2</v>
      </c>
      <c r="AH11" s="18" t="str">
        <f>J47</f>
        <v>糙米飯</v>
      </c>
      <c r="AI11" s="18" t="str">
        <f>J48&amp;" "&amp;J49&amp;" "&amp;J50&amp;" "&amp;J51&amp;" "&amp;J52&amp;" "&amp;J53</f>
        <v xml:space="preserve">米 糙米    </v>
      </c>
      <c r="AJ11" s="18" t="str">
        <f>L47</f>
        <v>泡菜油腐</v>
      </c>
      <c r="AK11" s="18" t="str">
        <f>L48&amp;" "&amp;L49&amp;" "&amp;L50&amp;" "&amp;L51&amp;" "&amp;L52&amp;" "&amp;L53</f>
        <v xml:space="preserve">油腐 韓式泡菜 結球白菜 薑  </v>
      </c>
      <c r="AL11" s="18" t="str">
        <f>N47</f>
        <v>炒年糕</v>
      </c>
      <c r="AM11" s="18" t="str">
        <f>N48&amp;" "&amp;N49&amp;" "&amp;N50&amp;" "&amp;N51&amp;" "&amp;N52&amp;" "&amp;N53</f>
        <v xml:space="preserve">年糕 高麗菜 素肉 胡蘿蔔 大蒜 </v>
      </c>
      <c r="AN11" s="18" t="str">
        <f>P47</f>
        <v>菇拌海帶</v>
      </c>
      <c r="AO11" s="18" t="str">
        <f>P48&amp;" "&amp;P49&amp;" "&amp;P50&amp;" "&amp;P51&amp;" "&amp;P52&amp;" "&amp;P53</f>
        <v xml:space="preserve">乾裙帶菜 金針菇 薑   </v>
      </c>
      <c r="AP11" s="19" t="str">
        <f>R47</f>
        <v>時蔬</v>
      </c>
      <c r="AQ11" s="18" t="str">
        <f>R48&amp;" "&amp;R49&amp;" "&amp;R50&amp;" "&amp;R51&amp;" "&amp;R52&amp;" "&amp;R53</f>
        <v xml:space="preserve">蔬菜 薑    </v>
      </c>
      <c r="AR11" s="19" t="str">
        <f>T47</f>
        <v>金針湯</v>
      </c>
      <c r="AS11" s="18" t="str">
        <f>T48&amp;" "&amp;T49&amp;" "&amp;T50&amp;" "&amp;T51&amp;" "&amp;T52&amp;" "&amp;T53</f>
        <v xml:space="preserve">金針菜乾 榨菜 薑 素羊肉  </v>
      </c>
      <c r="AT11" s="19" t="str">
        <f>V47</f>
        <v>點心</v>
      </c>
      <c r="AU11" s="19">
        <f>W47</f>
        <v>0</v>
      </c>
      <c r="AV11" s="357">
        <f>C47</f>
        <v>5</v>
      </c>
      <c r="AW11" s="357">
        <f t="shared" ref="AW11:BB11" si="6">D47</f>
        <v>2</v>
      </c>
      <c r="AX11" s="357">
        <f t="shared" si="6"/>
        <v>1.9</v>
      </c>
      <c r="AY11" s="357">
        <f t="shared" si="6"/>
        <v>0</v>
      </c>
      <c r="AZ11" s="357">
        <f t="shared" si="6"/>
        <v>0</v>
      </c>
      <c r="BA11" s="357">
        <f t="shared" si="6"/>
        <v>2.1</v>
      </c>
      <c r="BB11" s="357">
        <f t="shared" si="6"/>
        <v>643.9</v>
      </c>
    </row>
    <row r="12" spans="1:54" ht="15.75" customHeight="1" thickBot="1">
      <c r="A12" s="252" t="s">
        <v>217</v>
      </c>
      <c r="B12" s="222" t="s">
        <v>508</v>
      </c>
      <c r="C12" s="253">
        <v>5</v>
      </c>
      <c r="D12" s="254">
        <v>2</v>
      </c>
      <c r="E12" s="255">
        <v>1.8</v>
      </c>
      <c r="F12" s="253">
        <v>0</v>
      </c>
      <c r="G12" s="253">
        <v>0</v>
      </c>
      <c r="H12" s="256">
        <v>2.2000000000000002</v>
      </c>
      <c r="I12" s="254">
        <v>646.4</v>
      </c>
      <c r="J12" s="454" t="s">
        <v>163</v>
      </c>
      <c r="K12" s="452"/>
      <c r="L12" s="454" t="s">
        <v>334</v>
      </c>
      <c r="M12" s="452"/>
      <c r="N12" s="454" t="s">
        <v>335</v>
      </c>
      <c r="O12" s="452"/>
      <c r="P12" s="396" t="s">
        <v>248</v>
      </c>
      <c r="Q12" s="452"/>
      <c r="R12" s="454" t="s">
        <v>149</v>
      </c>
      <c r="S12" s="452"/>
      <c r="T12" s="396" t="s">
        <v>39</v>
      </c>
      <c r="U12" s="397"/>
      <c r="V12" s="166" t="s">
        <v>30</v>
      </c>
      <c r="W12" s="167"/>
      <c r="X12" s="18" t="str">
        <f>J12</f>
        <v>糙米飯</v>
      </c>
      <c r="Y12" s="18" t="str">
        <f>L12</f>
        <v>香滷麵輪</v>
      </c>
      <c r="Z12" s="18" t="str">
        <f>N12</f>
        <v>白菜滷</v>
      </c>
      <c r="AA12" s="18" t="str">
        <f>P12</f>
        <v>塔香油腐</v>
      </c>
      <c r="AB12" s="18" t="str">
        <f>R12</f>
        <v>時蔬</v>
      </c>
      <c r="AC12" s="18" t="str">
        <f>T12</f>
        <v>味噌湯</v>
      </c>
      <c r="AD12" s="18" t="str">
        <f>V12</f>
        <v>點心</v>
      </c>
      <c r="AE12" s="18">
        <f>W12</f>
        <v>0</v>
      </c>
      <c r="AF12" s="19"/>
      <c r="AG12" s="18" t="str">
        <f>A54</f>
        <v>P3</v>
      </c>
      <c r="AH12" s="18" t="str">
        <f>J54</f>
        <v>拌麵特餐</v>
      </c>
      <c r="AI12" s="18" t="str">
        <f>J55&amp;" "&amp;J56&amp;" "&amp;J57&amp;" "&amp;J58&amp;" "&amp;J59&amp;" "&amp;J60</f>
        <v xml:space="preserve">麵條     </v>
      </c>
      <c r="AJ12" s="18" t="str">
        <f>L54</f>
        <v>香菇絞若</v>
      </c>
      <c r="AK12" s="18" t="str">
        <f>L55&amp;" "&amp;L56&amp;" "&amp;L57&amp;" "&amp;L58&amp;" "&amp;L59&amp;" "&amp;L60</f>
        <v xml:space="preserve">豆干 冬瓜 乾香菇 薑  </v>
      </c>
      <c r="AL12" s="18" t="str">
        <f>N54</f>
        <v>拌麵配料</v>
      </c>
      <c r="AM12" s="18" t="str">
        <f>N55&amp;" "&amp;N56&amp;" "&amp;N57&amp;" "&amp;N58&amp;" "&amp;N59&amp;" "&amp;N60</f>
        <v xml:space="preserve">素絞肉 甘藍 胡蘿蔔 薑  </v>
      </c>
      <c r="AN12" s="18" t="str">
        <f>P54</f>
        <v>滷蛋</v>
      </c>
      <c r="AO12" s="18" t="str">
        <f>P55&amp;" "&amp;P56&amp;" "&amp;P57&amp;" "&amp;P58&amp;" "&amp;P59&amp;" "&amp;P60</f>
        <v xml:space="preserve">雞蛋     </v>
      </c>
      <c r="AP12" s="19" t="str">
        <f>R54</f>
        <v>時蔬</v>
      </c>
      <c r="AQ12" s="18" t="str">
        <f>R55&amp;" "&amp;R56&amp;" "&amp;R57&amp;" "&amp;R58&amp;" "&amp;R59&amp;" "&amp;R60</f>
        <v xml:space="preserve">蔬菜 薑    </v>
      </c>
      <c r="AR12" s="19" t="str">
        <f>T54</f>
        <v>三絲羹湯</v>
      </c>
      <c r="AS12" s="18" t="str">
        <f>T55&amp;" "&amp;T56&amp;" "&amp;T57&amp;" "&amp;T58&amp;" "&amp;T59&amp;" "&amp;T60</f>
        <v xml:space="preserve">雞蛋 脆筍 時蔬 乾木耳  </v>
      </c>
      <c r="AT12" s="19" t="str">
        <f>V54</f>
        <v>點心</v>
      </c>
      <c r="AU12" s="19">
        <f>W54</f>
        <v>0</v>
      </c>
      <c r="AV12" s="357">
        <f>C54</f>
        <v>5</v>
      </c>
      <c r="AW12" s="357">
        <f t="shared" ref="AW12:BB12" si="7">D54</f>
        <v>1.8</v>
      </c>
      <c r="AX12" s="357">
        <f t="shared" si="7"/>
        <v>1.9</v>
      </c>
      <c r="AY12" s="357">
        <f t="shared" si="7"/>
        <v>0</v>
      </c>
      <c r="AZ12" s="357">
        <f t="shared" si="7"/>
        <v>0</v>
      </c>
      <c r="BA12" s="357">
        <f t="shared" si="7"/>
        <v>1.7</v>
      </c>
      <c r="BB12" s="357">
        <f t="shared" si="7"/>
        <v>604.1</v>
      </c>
    </row>
    <row r="13" spans="1:54" ht="15" customHeight="1" thickBot="1">
      <c r="A13" s="31"/>
      <c r="B13" s="210"/>
      <c r="C13" s="253"/>
      <c r="D13" s="253"/>
      <c r="E13" s="255"/>
      <c r="F13" s="253"/>
      <c r="G13" s="253"/>
      <c r="H13" s="256"/>
      <c r="I13" s="254"/>
      <c r="J13" s="257" t="s">
        <v>150</v>
      </c>
      <c r="K13" s="46">
        <v>7</v>
      </c>
      <c r="L13" s="46" t="s">
        <v>180</v>
      </c>
      <c r="M13" s="46">
        <v>6</v>
      </c>
      <c r="N13" s="46" t="s">
        <v>213</v>
      </c>
      <c r="O13" s="46">
        <v>0.8</v>
      </c>
      <c r="P13" s="32" t="s">
        <v>249</v>
      </c>
      <c r="Q13" s="32">
        <v>4</v>
      </c>
      <c r="R13" s="46" t="s">
        <v>154</v>
      </c>
      <c r="S13" s="46">
        <v>7</v>
      </c>
      <c r="T13" s="32" t="s">
        <v>44</v>
      </c>
      <c r="U13" s="32">
        <v>0.4</v>
      </c>
      <c r="V13" s="172"/>
      <c r="W13" s="173"/>
      <c r="X13" s="59"/>
      <c r="Y13" s="59"/>
      <c r="Z13" s="59"/>
      <c r="AA13" s="59"/>
      <c r="AB13" s="59"/>
      <c r="AC13" s="59"/>
      <c r="AD13" s="59"/>
      <c r="AE13" s="59"/>
      <c r="AF13" s="19"/>
      <c r="AG13" s="18" t="str">
        <f>A61</f>
        <v>P4</v>
      </c>
      <c r="AH13" s="18" t="str">
        <f>J61</f>
        <v>糙米飯</v>
      </c>
      <c r="AI13" s="18" t="str">
        <f>J62&amp;" "&amp;J63&amp;" "&amp;J64&amp;" "&amp;J65&amp;" "&amp;J66&amp;" "&amp;J67</f>
        <v xml:space="preserve">米 糙米    </v>
      </c>
      <c r="AJ13" s="18" t="str">
        <f>L61</f>
        <v>筍干麵輪</v>
      </c>
      <c r="AK13" s="18" t="str">
        <f>L62&amp;" "&amp;L63&amp;" "&amp;L64&amp;" "&amp;L65&amp;" "&amp;L66&amp;" "&amp;L67</f>
        <v xml:space="preserve">麵輪 麻竹筍干 胡蘿蔔 薑  </v>
      </c>
      <c r="AL13" s="18" t="str">
        <f>N61</f>
        <v>鮮菇豆腐</v>
      </c>
      <c r="AM13" s="18" t="str">
        <f>N62&amp;" "&amp;N63&amp;" "&amp;N64&amp;" "&amp;N65&amp;" "&amp;N66&amp;" "&amp;N67</f>
        <v xml:space="preserve">豆腐 金針菇 乾香菇 薑 胡蘿蔔 </v>
      </c>
      <c r="AN13" s="18" t="str">
        <f>P61</f>
        <v>薯餅</v>
      </c>
      <c r="AO13" s="18" t="str">
        <f>P62&amp;" "&amp;P63&amp;" "&amp;P64&amp;" "&amp;P65&amp;" "&amp;P66&amp;" "&amp;P67</f>
        <v xml:space="preserve">薯餅     </v>
      </c>
      <c r="AP13" s="19" t="str">
        <f>R61</f>
        <v>時蔬</v>
      </c>
      <c r="AQ13" s="18" t="str">
        <f>R62&amp;" "&amp;R63&amp;" "&amp;R64&amp;" "&amp;R65&amp;" "&amp;R66&amp;" "&amp;R67</f>
        <v xml:space="preserve">蔬菜 薑    </v>
      </c>
      <c r="AR13" s="19" t="str">
        <f>T61</f>
        <v>冬瓜銀耳湯</v>
      </c>
      <c r="AS13" s="18" t="str">
        <f>T62&amp;" "&amp;T63&amp;" "&amp;T64&amp;" "&amp;T65&amp;" "&amp;T66&amp;" "&amp;T67</f>
        <v xml:space="preserve">冬瓜糖磚 乾銀耳 紅砂糖   </v>
      </c>
      <c r="AT13" s="19" t="str">
        <f>V61</f>
        <v>點心</v>
      </c>
      <c r="AU13" s="19">
        <f>W61</f>
        <v>0</v>
      </c>
      <c r="AV13" s="357">
        <f>C61</f>
        <v>5</v>
      </c>
      <c r="AW13" s="357">
        <f t="shared" ref="AW13:BB13" si="8">D61</f>
        <v>2</v>
      </c>
      <c r="AX13" s="357">
        <f t="shared" si="8"/>
        <v>1.9</v>
      </c>
      <c r="AY13" s="357">
        <f t="shared" si="8"/>
        <v>0</v>
      </c>
      <c r="AZ13" s="357">
        <f t="shared" si="8"/>
        <v>0</v>
      </c>
      <c r="BA13" s="357">
        <f t="shared" si="8"/>
        <v>2.1</v>
      </c>
      <c r="BB13" s="357">
        <f t="shared" si="8"/>
        <v>638.9</v>
      </c>
    </row>
    <row r="14" spans="1:54" ht="15" customHeight="1">
      <c r="A14" s="31"/>
      <c r="B14" s="210"/>
      <c r="C14" s="253"/>
      <c r="D14" s="253"/>
      <c r="E14" s="255"/>
      <c r="F14" s="253"/>
      <c r="G14" s="253"/>
      <c r="H14" s="256"/>
      <c r="I14" s="254"/>
      <c r="J14" s="257" t="s">
        <v>166</v>
      </c>
      <c r="K14" s="46">
        <v>3</v>
      </c>
      <c r="L14" s="46" t="s">
        <v>97</v>
      </c>
      <c r="M14" s="46">
        <v>2</v>
      </c>
      <c r="N14" s="46" t="s">
        <v>171</v>
      </c>
      <c r="O14" s="46">
        <v>6.5</v>
      </c>
      <c r="P14" s="32" t="s">
        <v>88</v>
      </c>
      <c r="Q14" s="32">
        <v>1</v>
      </c>
      <c r="R14" s="46" t="s">
        <v>159</v>
      </c>
      <c r="S14" s="46">
        <v>0.05</v>
      </c>
      <c r="T14" s="32" t="s">
        <v>49</v>
      </c>
      <c r="U14" s="32">
        <v>1</v>
      </c>
      <c r="V14" s="175"/>
      <c r="W14" s="173"/>
      <c r="X14" s="59"/>
      <c r="Y14" s="59"/>
      <c r="Z14" s="59"/>
      <c r="AA14" s="59"/>
      <c r="AB14" s="59"/>
      <c r="AC14" s="59"/>
      <c r="AD14" s="59"/>
      <c r="AE14" s="59"/>
      <c r="AF14" s="19"/>
      <c r="AG14" s="18" t="str">
        <f>A68</f>
        <v>P5</v>
      </c>
      <c r="AH14" s="18" t="str">
        <f>J68</f>
        <v>紅藜飯</v>
      </c>
      <c r="AI14" s="18" t="str">
        <f>J69&amp;" "&amp;J70&amp;" "&amp;J71&amp;" "&amp;J72&amp;" "&amp;J73&amp;" "&amp;J74</f>
        <v xml:space="preserve">米 紅藜    </v>
      </c>
      <c r="AJ14" s="18" t="str">
        <f>L68</f>
        <v>三杯麵腸</v>
      </c>
      <c r="AK14" s="18" t="str">
        <f>L69&amp;" "&amp;L70&amp;" "&amp;L71&amp;" "&amp;L72&amp;" "&amp;L73&amp;" "&amp;L74</f>
        <v xml:space="preserve">麵腸 胡蘿蔔 九層塔 薑 杏鮑菇 </v>
      </c>
      <c r="AL14" s="18" t="str">
        <f>N68</f>
        <v>啵啵玉米</v>
      </c>
      <c r="AM14" s="18" t="str">
        <f>N69&amp;" "&amp;N70&amp;" "&amp;N71&amp;" "&amp;N72&amp;" "&amp;N73&amp;" "&amp;N74</f>
        <v xml:space="preserve">冷凍玉米粒 冷凍毛豆仁 胡蘿蔔 豆干  </v>
      </c>
      <c r="AN14" s="18" t="str">
        <f>P68</f>
        <v>香滷油腐</v>
      </c>
      <c r="AO14" s="18" t="str">
        <f>P69&amp;" "&amp;P70&amp;" "&amp;P71&amp;" "&amp;P72&amp;" "&amp;P73&amp;" "&amp;P74</f>
        <v xml:space="preserve">三角油豆腐 脆筍 滷包 薑  </v>
      </c>
      <c r="AP14" s="19" t="str">
        <f>R68</f>
        <v>時蔬</v>
      </c>
      <c r="AQ14" s="18" t="str">
        <f>R69&amp;" "&amp;R70&amp;" "&amp;R71&amp;" "&amp;R72&amp;" "&amp;R73&amp;" "&amp;R74</f>
        <v xml:space="preserve">蔬菜 薑    </v>
      </c>
      <c r="AR14" s="19" t="str">
        <f>T68</f>
        <v>時瓜湯</v>
      </c>
      <c r="AS14" s="18" t="str">
        <f>T69&amp;" "&amp;T70&amp;" "&amp;T71&amp;" "&amp;T72&amp;" "&amp;T73&amp;" "&amp;T74</f>
        <v xml:space="preserve">時瓜 薑 素羊肉   </v>
      </c>
      <c r="AT14" s="19" t="str">
        <f>V68</f>
        <v>點心</v>
      </c>
      <c r="AU14" s="19" t="str">
        <f>W68</f>
        <v>有機豆奶</v>
      </c>
      <c r="AV14" s="357">
        <f>C68</f>
        <v>5.0999999999999996</v>
      </c>
      <c r="AW14" s="357">
        <f t="shared" ref="AW14:BB14" si="9">D68</f>
        <v>1.9</v>
      </c>
      <c r="AX14" s="357">
        <f t="shared" si="9"/>
        <v>1.5</v>
      </c>
      <c r="AY14" s="357">
        <f t="shared" si="9"/>
        <v>0</v>
      </c>
      <c r="AZ14" s="357">
        <f t="shared" si="9"/>
        <v>0</v>
      </c>
      <c r="BA14" s="357">
        <f t="shared" si="9"/>
        <v>2.2000000000000002</v>
      </c>
      <c r="BB14" s="357">
        <f t="shared" si="9"/>
        <v>639</v>
      </c>
    </row>
    <row r="15" spans="1:54" ht="15" customHeight="1">
      <c r="A15" s="31"/>
      <c r="B15" s="210"/>
      <c r="C15" s="253"/>
      <c r="D15" s="253"/>
      <c r="E15" s="255"/>
      <c r="F15" s="253"/>
      <c r="G15" s="253"/>
      <c r="H15" s="256"/>
      <c r="I15" s="253"/>
      <c r="J15" s="257"/>
      <c r="K15" s="46"/>
      <c r="L15" s="46" t="s">
        <v>33</v>
      </c>
      <c r="M15" s="46">
        <v>0.5</v>
      </c>
      <c r="N15" s="307" t="s">
        <v>407</v>
      </c>
      <c r="O15" s="46">
        <v>1</v>
      </c>
      <c r="P15" s="32" t="s">
        <v>90</v>
      </c>
      <c r="Q15" s="32">
        <v>0.2</v>
      </c>
      <c r="R15" s="46"/>
      <c r="S15" s="46"/>
      <c r="T15" s="32" t="s">
        <v>52</v>
      </c>
      <c r="U15" s="32">
        <v>0.05</v>
      </c>
      <c r="V15" s="175"/>
      <c r="W15" s="173"/>
      <c r="X15" s="59"/>
      <c r="Y15" s="59"/>
      <c r="Z15" s="59"/>
      <c r="AA15" s="59"/>
      <c r="AB15" s="59"/>
      <c r="AC15" s="59"/>
      <c r="AD15" s="59"/>
      <c r="AE15" s="59"/>
      <c r="AF15" s="19"/>
      <c r="AG15" s="18" t="str">
        <f>A75</f>
        <v>Q1</v>
      </c>
      <c r="AH15" s="18" t="str">
        <f>J75</f>
        <v>白米飯</v>
      </c>
      <c r="AI15" s="18" t="str">
        <f>J76&amp;" "&amp;J77&amp;" "&amp;J78&amp;" "&amp;J79&amp;" "&amp;J80&amp;" "&amp;J81</f>
        <v xml:space="preserve">米     </v>
      </c>
      <c r="AJ15" s="18" t="str">
        <f>L75</f>
        <v>甘藍若片</v>
      </c>
      <c r="AK15" s="18" t="str">
        <f>L76&amp;" "&amp;L77&amp;" "&amp;L78&amp;" "&amp;L79&amp;" "&amp;L80&amp;" "&amp;L81</f>
        <v xml:space="preserve">素肉 甘藍 薑   </v>
      </c>
      <c r="AL15" s="18" t="str">
        <f>N75</f>
        <v>芹香豆干</v>
      </c>
      <c r="AM15" s="18" t="str">
        <f>N76&amp;" "&amp;N77&amp;" "&amp;N78&amp;" "&amp;N79&amp;" "&amp;N80&amp;" "&amp;N81</f>
        <v xml:space="preserve">豆干 芹菜 薑   </v>
      </c>
      <c r="AN15" s="18" t="str">
        <f>P75</f>
        <v>蔬香冬粉</v>
      </c>
      <c r="AO15" s="18" t="str">
        <f>P76&amp;" "&amp;P77&amp;" "&amp;P78&amp;" "&amp;P79&amp;" "&amp;P80&amp;" "&amp;P81</f>
        <v xml:space="preserve">豆包 冬粉 時蔬 乾木耳 薑 </v>
      </c>
      <c r="AP15" s="19" t="str">
        <f>R75</f>
        <v>時蔬</v>
      </c>
      <c r="AQ15" s="18" t="str">
        <f>R76&amp;" "&amp;R77&amp;" "&amp;R78&amp;" "&amp;R79&amp;" "&amp;R80&amp;" "&amp;R81</f>
        <v xml:space="preserve">蔬菜 薑    </v>
      </c>
      <c r="AR15" s="19" t="str">
        <f>T75</f>
        <v>仙草湯</v>
      </c>
      <c r="AS15" s="18" t="str">
        <f>T76&amp;" "&amp;T77&amp;" "&amp;T78&amp;" "&amp;T79&amp;" "&amp;T80&amp;" "&amp;T81</f>
        <v xml:space="preserve">仙草干 素羊肉 紅棗 枸杞  </v>
      </c>
      <c r="AT15" s="19" t="str">
        <f>V75</f>
        <v>點心</v>
      </c>
      <c r="AU15" s="19">
        <f>W75</f>
        <v>0</v>
      </c>
      <c r="AV15" s="357">
        <f>C75</f>
        <v>5</v>
      </c>
      <c r="AW15" s="357">
        <f t="shared" ref="AW15:BB15" si="10">D75</f>
        <v>2</v>
      </c>
      <c r="AX15" s="357">
        <f t="shared" si="10"/>
        <v>1.6</v>
      </c>
      <c r="AY15" s="357">
        <f t="shared" si="10"/>
        <v>0</v>
      </c>
      <c r="AZ15" s="357">
        <f t="shared" si="10"/>
        <v>0</v>
      </c>
      <c r="BA15" s="357">
        <f t="shared" si="10"/>
        <v>2.4</v>
      </c>
      <c r="BB15" s="357">
        <f t="shared" si="10"/>
        <v>660</v>
      </c>
    </row>
    <row r="16" spans="1:54" ht="15" customHeight="1">
      <c r="A16" s="31"/>
      <c r="B16" s="210"/>
      <c r="C16" s="253"/>
      <c r="D16" s="253"/>
      <c r="E16" s="255"/>
      <c r="F16" s="253"/>
      <c r="G16" s="253"/>
      <c r="H16" s="256"/>
      <c r="I16" s="253"/>
      <c r="J16" s="257"/>
      <c r="K16" s="46"/>
      <c r="L16" s="46"/>
      <c r="M16" s="46"/>
      <c r="N16" s="46" t="s">
        <v>169</v>
      </c>
      <c r="O16" s="46">
        <v>0.01</v>
      </c>
      <c r="P16" s="46"/>
      <c r="Q16" s="46"/>
      <c r="R16" s="46"/>
      <c r="S16" s="46"/>
      <c r="T16" s="32"/>
      <c r="U16" s="32"/>
      <c r="V16" s="175"/>
      <c r="W16" s="173"/>
      <c r="X16" s="59"/>
      <c r="Y16" s="59"/>
      <c r="Z16" s="59"/>
      <c r="AA16" s="59"/>
      <c r="AB16" s="59"/>
      <c r="AC16" s="59"/>
      <c r="AD16" s="59"/>
      <c r="AE16" s="59"/>
      <c r="AF16" s="19"/>
      <c r="AG16" s="18" t="str">
        <f>A82</f>
        <v>Q2</v>
      </c>
      <c r="AH16" s="18" t="str">
        <f>J82</f>
        <v>糙米飯</v>
      </c>
      <c r="AI16" s="18" t="str">
        <f>J83&amp;" "&amp;J84&amp;" "&amp;J85&amp;" "&amp;J86&amp;" "&amp;J87&amp;" "&amp;J88</f>
        <v xml:space="preserve">米 糙米    </v>
      </c>
      <c r="AJ16" s="18" t="str">
        <f>L82</f>
        <v>瓜仔麵腸</v>
      </c>
      <c r="AK16" s="18" t="str">
        <f>L83&amp;" "&amp;L84&amp;" "&amp;L85&amp;" "&amp;L86&amp;" "&amp;L87&amp;" "&amp;L88</f>
        <v xml:space="preserve">麵腸 醃漬花胡瓜 胡蘿蔔 薑  </v>
      </c>
      <c r="AL16" s="18" t="str">
        <f>N82</f>
        <v>沙茶凍腐</v>
      </c>
      <c r="AM16" s="18" t="str">
        <f>N83&amp;" "&amp;N84&amp;" "&amp;N85&amp;" "&amp;N86&amp;" "&amp;N87&amp;" "&amp;N88</f>
        <v xml:space="preserve">凍豆腐 白蘿蔔 胡蘿蔔 薑 沙茶醬 </v>
      </c>
      <c r="AN16" s="18" t="str">
        <f>P82</f>
        <v>麵筋時蔬</v>
      </c>
      <c r="AO16" s="18" t="str">
        <f>P83&amp;" "&amp;P84&amp;" "&amp;P85&amp;" "&amp;P86&amp;" "&amp;P87&amp;" "&amp;P88</f>
        <v xml:space="preserve">時蔬 麵筋 胡蘿蔔 薑  </v>
      </c>
      <c r="AP16" s="19" t="str">
        <f>R82</f>
        <v>時蔬</v>
      </c>
      <c r="AQ16" s="18" t="str">
        <f>R83&amp;" "&amp;R84&amp;" "&amp;R85&amp;" "&amp;R86&amp;" "&amp;R87&amp;" "&amp;R88</f>
        <v xml:space="preserve">蔬菜 薑    </v>
      </c>
      <c r="AR16" s="19" t="str">
        <f>T82</f>
        <v>紫菜蛋花湯</v>
      </c>
      <c r="AS16" s="18" t="str">
        <f>T83&amp;" "&amp;T84&amp;" "&amp;T85&amp;" "&amp;T86&amp;" "&amp;T87&amp;" "&amp;T88</f>
        <v xml:space="preserve">紫菜 雞蛋 薑   </v>
      </c>
      <c r="AT16" s="19" t="str">
        <f>V82</f>
        <v>點心</v>
      </c>
      <c r="AU16" s="19">
        <f>W82</f>
        <v>0</v>
      </c>
      <c r="AV16" s="357">
        <f>C82</f>
        <v>5</v>
      </c>
      <c r="AW16" s="357">
        <f t="shared" ref="AW16:BB16" si="11">D82</f>
        <v>1.8</v>
      </c>
      <c r="AX16" s="357">
        <f t="shared" si="11"/>
        <v>1.5</v>
      </c>
      <c r="AY16" s="357">
        <f t="shared" si="11"/>
        <v>0</v>
      </c>
      <c r="AZ16" s="357">
        <f t="shared" si="11"/>
        <v>0</v>
      </c>
      <c r="BA16" s="357">
        <f t="shared" si="11"/>
        <v>2.2000000000000002</v>
      </c>
      <c r="BB16" s="357">
        <f t="shared" si="11"/>
        <v>635.5</v>
      </c>
    </row>
    <row r="17" spans="1:54" ht="15" customHeight="1">
      <c r="A17" s="31"/>
      <c r="B17" s="210"/>
      <c r="C17" s="253"/>
      <c r="D17" s="253"/>
      <c r="E17" s="255"/>
      <c r="F17" s="253"/>
      <c r="G17" s="253"/>
      <c r="H17" s="256"/>
      <c r="I17" s="253"/>
      <c r="J17" s="257"/>
      <c r="K17" s="46"/>
      <c r="L17" s="46"/>
      <c r="M17" s="46"/>
      <c r="N17" s="46" t="s">
        <v>81</v>
      </c>
      <c r="O17" s="46">
        <v>0.5</v>
      </c>
      <c r="P17" s="46"/>
      <c r="Q17" s="46"/>
      <c r="R17" s="46"/>
      <c r="S17" s="46"/>
      <c r="T17" s="32"/>
      <c r="U17" s="32"/>
      <c r="V17" s="175"/>
      <c r="W17" s="173"/>
      <c r="X17" s="59"/>
      <c r="Y17" s="59"/>
      <c r="Z17" s="59"/>
      <c r="AA17" s="59"/>
      <c r="AB17" s="59"/>
      <c r="AC17" s="59"/>
      <c r="AD17" s="59"/>
      <c r="AE17" s="59"/>
      <c r="AF17" s="19"/>
      <c r="AG17" s="18" t="str">
        <f>A89</f>
        <v>Q3</v>
      </c>
      <c r="AH17" s="18" t="str">
        <f>J89</f>
        <v>炊飯特餐</v>
      </c>
      <c r="AI17" s="18" t="str">
        <f>J90&amp;" "&amp;J91&amp;" "&amp;J92&amp;" "&amp;J93&amp;" "&amp;J94&amp;" "&amp;J95</f>
        <v xml:space="preserve">米 糙米 紅藜   </v>
      </c>
      <c r="AJ17" s="18" t="str">
        <f>L89</f>
        <v>酥炸豆包</v>
      </c>
      <c r="AK17" s="18" t="str">
        <f>L90&amp;" "&amp;L91&amp;" "&amp;L92&amp;" "&amp;L93&amp;" "&amp;L94&amp;" "&amp;L95</f>
        <v xml:space="preserve">豆包     </v>
      </c>
      <c r="AL17" s="18" t="str">
        <f>N89</f>
        <v>炊飯配料</v>
      </c>
      <c r="AM17" s="18" t="str">
        <f>N90&amp;" "&amp;N91&amp;" "&amp;N92&amp;" "&amp;N93&amp;" "&amp;N94&amp;" "&amp;N95</f>
        <v xml:space="preserve">冷凍毛豆仁 鴻喜菇 胡蘿蔔 冷凍玉米粒  </v>
      </c>
      <c r="AN17" s="18" t="str">
        <f>P89</f>
        <v>香滷海結</v>
      </c>
      <c r="AO17" s="18" t="str">
        <f>P90&amp;" "&amp;P91&amp;" "&amp;P92&amp;" "&amp;P93&amp;" "&amp;P94&amp;" "&amp;P95</f>
        <v xml:space="preserve">海帶 滷包 白芝麻   </v>
      </c>
      <c r="AP17" s="19" t="str">
        <f>R89</f>
        <v>時蔬</v>
      </c>
      <c r="AQ17" s="18" t="str">
        <f>R90&amp;" "&amp;R91&amp;" "&amp;R92&amp;" "&amp;R93&amp;" "&amp;R94&amp;" "&amp;R95</f>
        <v xml:space="preserve">蔬菜 薑    </v>
      </c>
      <c r="AR17" s="19" t="str">
        <f>T89</f>
        <v>蘿蔔湯</v>
      </c>
      <c r="AS17" s="18" t="str">
        <f>T90&amp;" "&amp;T91&amp;" "&amp;T92&amp;" "&amp;T93&amp;" "&amp;T94&amp;" "&amp;T95</f>
        <v xml:space="preserve">素羊肉 芹菜 白蘿蔔 胡蘿蔔  </v>
      </c>
      <c r="AT17" s="19" t="str">
        <f>V89</f>
        <v>點心</v>
      </c>
      <c r="AU17" s="19">
        <f>W89</f>
        <v>0</v>
      </c>
      <c r="AV17" s="357">
        <f>C89</f>
        <v>5.0999999999999996</v>
      </c>
      <c r="AW17" s="357">
        <f t="shared" ref="AW17:BB17" si="12">D89</f>
        <v>1.9</v>
      </c>
      <c r="AX17" s="357">
        <f t="shared" si="12"/>
        <v>1.4</v>
      </c>
      <c r="AY17" s="357">
        <f t="shared" si="12"/>
        <v>0</v>
      </c>
      <c r="AZ17" s="357">
        <f t="shared" si="12"/>
        <v>0</v>
      </c>
      <c r="BA17" s="357">
        <f t="shared" si="12"/>
        <v>2.4</v>
      </c>
      <c r="BB17" s="357">
        <f t="shared" si="12"/>
        <v>656.7</v>
      </c>
    </row>
    <row r="18" spans="1:54" ht="15" customHeight="1" thickBot="1">
      <c r="A18" s="34"/>
      <c r="B18" s="43"/>
      <c r="C18" s="253"/>
      <c r="D18" s="260"/>
      <c r="E18" s="255"/>
      <c r="F18" s="253"/>
      <c r="G18" s="253"/>
      <c r="H18" s="256"/>
      <c r="I18" s="260"/>
      <c r="J18" s="262"/>
      <c r="K18" s="63"/>
      <c r="L18" s="63"/>
      <c r="M18" s="63"/>
      <c r="N18" s="63" t="s">
        <v>159</v>
      </c>
      <c r="O18" s="63">
        <v>0.05</v>
      </c>
      <c r="P18" s="63"/>
      <c r="Q18" s="63"/>
      <c r="R18" s="63"/>
      <c r="S18" s="63"/>
      <c r="T18" s="221"/>
      <c r="U18" s="221"/>
      <c r="V18" s="178"/>
      <c r="W18" s="179"/>
      <c r="X18" s="59"/>
      <c r="Y18" s="59"/>
      <c r="Z18" s="59"/>
      <c r="AA18" s="59"/>
      <c r="AB18" s="59"/>
      <c r="AC18" s="59"/>
      <c r="AD18" s="59"/>
      <c r="AE18" s="59"/>
      <c r="AF18" s="19"/>
      <c r="AG18" s="18" t="str">
        <f>A96</f>
        <v>Q4</v>
      </c>
      <c r="AH18" s="18" t="str">
        <f>J96</f>
        <v>糙米飯</v>
      </c>
      <c r="AI18" s="18" t="str">
        <f>J97&amp;" "&amp;J98&amp;" "&amp;J99&amp;" "&amp;J100&amp;" "&amp;J101&amp;" "&amp;J102</f>
        <v xml:space="preserve">米 糙米    </v>
      </c>
      <c r="AJ18" s="18" t="str">
        <f>L96</f>
        <v>味噌素若</v>
      </c>
      <c r="AK18" s="18" t="str">
        <f>L97&amp;" "&amp;L98&amp;" "&amp;L99&amp;" "&amp;L100&amp;" "&amp;L101&amp;" "&amp;L102</f>
        <v>素肉 洋蔥 胡蘿蔔 青椒 芝麻(熟) 味噌</v>
      </c>
      <c r="AL18" s="18" t="str">
        <f>N96</f>
        <v>豆包豆芽</v>
      </c>
      <c r="AM18" s="18" t="str">
        <f>N97&amp;" "&amp;N98&amp;" "&amp;N99&amp;" "&amp;N100&amp;" "&amp;N101&amp;" "&amp;N102</f>
        <v xml:space="preserve">豆包 綠豆芽 乾木耳 薑  </v>
      </c>
      <c r="AN18" s="18" t="str">
        <f>P96</f>
        <v>枸杞甘藍</v>
      </c>
      <c r="AO18" s="18" t="str">
        <f>P97&amp;" "&amp;P98&amp;" "&amp;P99&amp;" "&amp;P100&amp;" "&amp;P101&amp;" "&amp;P102</f>
        <v xml:space="preserve">麵筋泡 甘藍 胡蘿蔔 薑 枸杞 </v>
      </c>
      <c r="AP18" s="19" t="str">
        <f>R96</f>
        <v>時蔬</v>
      </c>
      <c r="AQ18" s="18" t="str">
        <f>R97&amp;" "&amp;R98&amp;" "&amp;R99&amp;" "&amp;R100&amp;" "&amp;R101&amp;" "&amp;R102</f>
        <v xml:space="preserve">蔬菜 薑    </v>
      </c>
      <c r="AR18" s="19" t="str">
        <f>T96</f>
        <v>綠豆西谷米</v>
      </c>
      <c r="AS18" s="18" t="str">
        <f>T97&amp;" "&amp;T98&amp;" "&amp;T99&amp;" "&amp;T100&amp;" "&amp;T101&amp;" "&amp;T102</f>
        <v xml:space="preserve">綠豆 二砂糖 西谷米   </v>
      </c>
      <c r="AT18" s="19" t="str">
        <f>V96</f>
        <v>點心</v>
      </c>
      <c r="AU18" s="19">
        <f>W96</f>
        <v>0</v>
      </c>
      <c r="AV18" s="357">
        <f>C96</f>
        <v>6.1</v>
      </c>
      <c r="AW18" s="357">
        <f t="shared" ref="AW18:BB18" si="13">D96</f>
        <v>1.8</v>
      </c>
      <c r="AX18" s="357">
        <f t="shared" si="13"/>
        <v>1.6</v>
      </c>
      <c r="AY18" s="357">
        <f t="shared" si="13"/>
        <v>0</v>
      </c>
      <c r="AZ18" s="357">
        <f t="shared" si="13"/>
        <v>0</v>
      </c>
      <c r="BA18" s="357">
        <f t="shared" si="13"/>
        <v>2</v>
      </c>
      <c r="BB18" s="357">
        <f t="shared" si="13"/>
        <v>696.2</v>
      </c>
    </row>
    <row r="19" spans="1:54" ht="16.5" customHeight="1" thickBot="1">
      <c r="A19" s="263" t="s">
        <v>218</v>
      </c>
      <c r="B19" s="222" t="s">
        <v>508</v>
      </c>
      <c r="C19" s="254">
        <v>5</v>
      </c>
      <c r="D19" s="254">
        <v>2.2000000000000002</v>
      </c>
      <c r="E19" s="264">
        <v>1.5</v>
      </c>
      <c r="F19" s="254">
        <v>0</v>
      </c>
      <c r="G19" s="254">
        <v>0</v>
      </c>
      <c r="H19" s="265">
        <v>2.8</v>
      </c>
      <c r="I19" s="254">
        <v>694.8</v>
      </c>
      <c r="J19" s="33" t="s">
        <v>299</v>
      </c>
      <c r="K19" s="274"/>
      <c r="L19" s="241" t="s">
        <v>372</v>
      </c>
      <c r="M19" s="275"/>
      <c r="N19" s="241" t="s">
        <v>301</v>
      </c>
      <c r="O19" s="275"/>
      <c r="P19" s="308" t="s">
        <v>394</v>
      </c>
      <c r="Q19" s="241"/>
      <c r="R19" s="241" t="s">
        <v>149</v>
      </c>
      <c r="S19" s="274"/>
      <c r="T19" s="471" t="s">
        <v>373</v>
      </c>
      <c r="U19" s="472"/>
      <c r="V19" s="166" t="s">
        <v>30</v>
      </c>
      <c r="W19" s="167"/>
      <c r="X19" s="18" t="str">
        <f>J19</f>
        <v>刈包特餐</v>
      </c>
      <c r="Y19" s="18" t="str">
        <f>L19</f>
        <v>香滷素排</v>
      </c>
      <c r="Z19" s="18" t="str">
        <f>P19</f>
        <v>蜜汁豆干</v>
      </c>
      <c r="AA19" s="18" t="e">
        <f>#REF!</f>
        <v>#REF!</v>
      </c>
      <c r="AB19" s="18" t="str">
        <f>R19</f>
        <v>時蔬</v>
      </c>
      <c r="AC19" s="18" t="str">
        <f>T19</f>
        <v>糙米粥</v>
      </c>
      <c r="AD19" s="18" t="str">
        <f>V19</f>
        <v>點心</v>
      </c>
      <c r="AE19" s="18">
        <f>W19</f>
        <v>0</v>
      </c>
      <c r="AF19" s="19"/>
      <c r="AG19" s="18" t="str">
        <f>A103</f>
        <v>Q5</v>
      </c>
      <c r="AH19" s="18" t="str">
        <f>J103</f>
        <v>小米飯</v>
      </c>
      <c r="AI19" s="18" t="str">
        <f>J104&amp;" "&amp;J105&amp;" "&amp;J106&amp;" "&amp;J107&amp;" "&amp;J108&amp;" "&amp;J109</f>
        <v xml:space="preserve">米 小米    </v>
      </c>
      <c r="AJ19" s="18" t="str">
        <f>L103</f>
        <v>打拋干丁</v>
      </c>
      <c r="AK19" s="18" t="str">
        <f>L104&amp;" "&amp;L105&amp;" "&amp;L106&amp;" "&amp;L107&amp;" "&amp;L108&amp;" "&amp;L109</f>
        <v xml:space="preserve">豆干 刈薯 九層塔 素絞肉 番茄 </v>
      </c>
      <c r="AL19" s="18" t="str">
        <f>N103</f>
        <v>蛋香季豆</v>
      </c>
      <c r="AM19" s="18" t="str">
        <f>N104&amp;" "&amp;N105&amp;" "&amp;N106&amp;" "&amp;N107&amp;" "&amp;N108&amp;" "&amp;N109</f>
        <v xml:space="preserve">雞蛋 冷凍菜豆(莢) 胡蘿蔔 薑  </v>
      </c>
      <c r="AN19" s="18" t="str">
        <f>P103</f>
        <v>鐵板豆腐</v>
      </c>
      <c r="AO19" s="18" t="str">
        <f>P104&amp;" "&amp;P105&amp;" "&amp;P106&amp;" "&amp;P107&amp;" "&amp;P108&amp;" "&amp;P109</f>
        <v xml:space="preserve">豆腐 筍片 薑 豆瓣醬 胡蘿蔔 </v>
      </c>
      <c r="AP19" s="19" t="str">
        <f>R103</f>
        <v>時蔬</v>
      </c>
      <c r="AQ19" s="18" t="str">
        <f>R104&amp;" "&amp;R105&amp;" "&amp;R106&amp;" "&amp;R107&amp;" "&amp;R108&amp;" "&amp;R109</f>
        <v xml:space="preserve">蔬菜 薑    </v>
      </c>
      <c r="AR19" s="19" t="str">
        <f>T103</f>
        <v>鹹湯圓</v>
      </c>
      <c r="AS19" s="18" t="str">
        <f>T104&amp;" "&amp;T105&amp;" "&amp;T106&amp;" "&amp;T107&amp;" "&amp;T108&amp;" "&amp;T109</f>
        <v xml:space="preserve">湯圓 時蔬 乾香菇   </v>
      </c>
      <c r="AT19" s="19" t="str">
        <f>V103</f>
        <v>點心</v>
      </c>
      <c r="AU19" s="19" t="str">
        <f>W103</f>
        <v>有機豆奶</v>
      </c>
      <c r="AV19" s="357">
        <f>C103</f>
        <v>5.7</v>
      </c>
      <c r="AW19" s="357">
        <f t="shared" ref="AW19:BB19" si="14">D103</f>
        <v>2.1</v>
      </c>
      <c r="AX19" s="357">
        <f t="shared" si="14"/>
        <v>2</v>
      </c>
      <c r="AY19" s="357">
        <f t="shared" si="14"/>
        <v>0</v>
      </c>
      <c r="AZ19" s="357">
        <f t="shared" si="14"/>
        <v>0</v>
      </c>
      <c r="BA19" s="357">
        <f t="shared" si="14"/>
        <v>2.2000000000000002</v>
      </c>
      <c r="BB19" s="357">
        <f t="shared" si="14"/>
        <v>705.3</v>
      </c>
    </row>
    <row r="20" spans="1:54" ht="15" customHeight="1" thickBot="1">
      <c r="A20" s="31"/>
      <c r="B20" s="210"/>
      <c r="C20" s="253"/>
      <c r="D20" s="253"/>
      <c r="E20" s="255"/>
      <c r="F20" s="253"/>
      <c r="G20" s="253"/>
      <c r="H20" s="256"/>
      <c r="I20" s="254"/>
      <c r="J20" s="244" t="s">
        <v>304</v>
      </c>
      <c r="K20" s="243">
        <v>6</v>
      </c>
      <c r="L20" s="243" t="s">
        <v>361</v>
      </c>
      <c r="M20" s="243">
        <v>6</v>
      </c>
      <c r="N20" s="243" t="s">
        <v>151</v>
      </c>
      <c r="O20" s="243">
        <v>3</v>
      </c>
      <c r="P20" s="309" t="s">
        <v>395</v>
      </c>
      <c r="Q20" s="243">
        <v>5</v>
      </c>
      <c r="R20" s="243" t="s">
        <v>154</v>
      </c>
      <c r="S20" s="243">
        <v>7</v>
      </c>
      <c r="T20" s="244" t="s">
        <v>164</v>
      </c>
      <c r="U20" s="243">
        <v>0.5</v>
      </c>
      <c r="V20" s="172"/>
      <c r="W20" s="173"/>
      <c r="X20" s="59"/>
      <c r="Y20" s="59"/>
      <c r="Z20" s="59"/>
      <c r="AA20" s="59"/>
      <c r="AB20" s="59"/>
      <c r="AC20" s="59"/>
      <c r="AD20" s="59"/>
      <c r="AE20" s="59"/>
      <c r="AF20" s="19"/>
      <c r="AG20" s="18" t="str">
        <f>A110</f>
        <v>R1</v>
      </c>
      <c r="AH20" s="18" t="str">
        <f>J110</f>
        <v>白米飯</v>
      </c>
      <c r="AI20" s="18" t="str">
        <f>J111&amp;" "&amp;J112&amp;" "&amp;J113&amp;" "&amp;J114&amp;" "&amp;J115&amp;" "&amp;J116</f>
        <v xml:space="preserve">米     </v>
      </c>
      <c r="AJ20" s="18" t="str">
        <f>L110</f>
        <v>麻油凍腐</v>
      </c>
      <c r="AK20" s="18" t="str">
        <f>L111&amp;" "&amp;L112&amp;" "&amp;L113&amp;" "&amp;L114&amp;" "&amp;L115&amp;" "&amp;L116</f>
        <v xml:space="preserve">凍豆腐 鮮菇 枸杞 素肉  </v>
      </c>
      <c r="AL20" s="18" t="str">
        <f>N110</f>
        <v>蛋香紅仁</v>
      </c>
      <c r="AM20" s="18" t="str">
        <f>N111&amp;" "&amp;N112&amp;" "&amp;N113&amp;" "&amp;N114&amp;" "&amp;N115&amp;" "&amp;N116</f>
        <v xml:space="preserve">雞蛋 胡蘿蔔 薑   </v>
      </c>
      <c r="AN20" s="18" t="str">
        <f>P110</f>
        <v>白菜滷</v>
      </c>
      <c r="AO20" s="18" t="str">
        <f>P111&amp;" "&amp;P112&amp;" "&amp;P113&amp;" "&amp;P114&amp;" "&amp;P115&amp;" "&amp;P116</f>
        <v xml:space="preserve">麵筋 結球白菜 乾香菇 胡蘿蔔 薑 </v>
      </c>
      <c r="AP20" s="19" t="str">
        <f>R110</f>
        <v>時蔬</v>
      </c>
      <c r="AQ20" s="18" t="str">
        <f>R111&amp;" "&amp;R112&amp;" "&amp;R113&amp;" "&amp;R114&amp;" "&amp;R115&amp;" "&amp;R116</f>
        <v xml:space="preserve">蔬菜 薑    </v>
      </c>
      <c r="AR20" s="19" t="str">
        <f>T110</f>
        <v>味噌湯</v>
      </c>
      <c r="AS20" s="18" t="str">
        <f>T111&amp;" "&amp;T112&amp;" "&amp;T113&amp;" "&amp;T114&amp;" "&amp;T115&amp;" "&amp;T116</f>
        <v xml:space="preserve">時蔬 味噌 薑 柴魚片  </v>
      </c>
      <c r="AT20" s="19" t="str">
        <f>V110</f>
        <v>點心</v>
      </c>
      <c r="AU20" s="19">
        <f>W110</f>
        <v>0</v>
      </c>
      <c r="AV20" s="357">
        <f>C110</f>
        <v>5.2</v>
      </c>
      <c r="AW20" s="357">
        <f t="shared" ref="AW20:BB20" si="15">D110</f>
        <v>1.9</v>
      </c>
      <c r="AX20" s="357">
        <f t="shared" si="15"/>
        <v>1.6</v>
      </c>
      <c r="AY20" s="357">
        <f t="shared" si="15"/>
        <v>0</v>
      </c>
      <c r="AZ20" s="357">
        <f t="shared" si="15"/>
        <v>0</v>
      </c>
      <c r="BA20" s="357">
        <f t="shared" si="15"/>
        <v>2.2000000000000002</v>
      </c>
      <c r="BB20" s="357">
        <f t="shared" si="15"/>
        <v>661.3</v>
      </c>
    </row>
    <row r="21" spans="1:54" ht="15" customHeight="1">
      <c r="A21" s="31"/>
      <c r="B21" s="210"/>
      <c r="C21" s="253"/>
      <c r="D21" s="253"/>
      <c r="E21" s="255"/>
      <c r="F21" s="253"/>
      <c r="G21" s="253"/>
      <c r="H21" s="256"/>
      <c r="I21" s="254"/>
      <c r="J21" s="244"/>
      <c r="K21" s="243"/>
      <c r="L21" s="243" t="s">
        <v>159</v>
      </c>
      <c r="M21" s="243">
        <v>0.05</v>
      </c>
      <c r="N21" s="243" t="s">
        <v>374</v>
      </c>
      <c r="O21" s="243">
        <v>4</v>
      </c>
      <c r="P21" s="243" t="s">
        <v>159</v>
      </c>
      <c r="Q21" s="243">
        <v>0.05</v>
      </c>
      <c r="R21" s="243" t="s">
        <v>159</v>
      </c>
      <c r="S21" s="243">
        <v>0.05</v>
      </c>
      <c r="T21" s="244" t="s">
        <v>166</v>
      </c>
      <c r="U21" s="243">
        <v>4</v>
      </c>
      <c r="V21" s="175"/>
      <c r="W21" s="173"/>
      <c r="X21" s="59"/>
      <c r="Y21" s="59"/>
      <c r="Z21" s="59"/>
      <c r="AA21" s="59"/>
      <c r="AB21" s="59"/>
      <c r="AC21" s="59"/>
      <c r="AD21" s="59"/>
      <c r="AE21" s="59"/>
      <c r="AF21" s="19"/>
      <c r="AG21" s="18" t="str">
        <f>A117</f>
        <v>R2</v>
      </c>
      <c r="AH21" s="18" t="str">
        <f>J117</f>
        <v>糙米飯</v>
      </c>
      <c r="AI21" s="18" t="str">
        <f>J118&amp;" "&amp;J119&amp;" "&amp;J120&amp;" "&amp;J121&amp;" "&amp;J122&amp;" "&amp;J123</f>
        <v xml:space="preserve">米 糙米    </v>
      </c>
      <c r="AJ21" s="18" t="str">
        <f>L117</f>
        <v>西式塔香油腐</v>
      </c>
      <c r="AK21" s="18" t="str">
        <f>L118&amp;" "&amp;L119&amp;" "&amp;L120&amp;" "&amp;L121&amp;" "&amp;L122&amp;" "&amp;L123</f>
        <v>四角油豆腐 芹菜 胡蘿蔔 青醬 冷凍玉米筍 薑</v>
      </c>
      <c r="AL21" s="18" t="str">
        <f>N117</f>
        <v>干貝時瓜</v>
      </c>
      <c r="AM21" s="18" t="str">
        <f>N119&amp;" "&amp;N121&amp;" "&amp;N122&amp;" "&amp;N118&amp;" "&amp;N123&amp;" "&amp;N120</f>
        <v>時瓜 薑 素火腿 干貝  胡蘿蔔</v>
      </c>
      <c r="AN21" s="18" t="str">
        <f>P117</f>
        <v>奶香玉米段</v>
      </c>
      <c r="AO21" s="18" t="str">
        <f>P118&amp;" "&amp;P119&amp;" "&amp;P120&amp;" "&amp;P121&amp;" "&amp;P122&amp;" "&amp;P123</f>
        <v xml:space="preserve">甜玉米 奶油(固態)    </v>
      </c>
      <c r="AP21" s="19" t="str">
        <f>R117</f>
        <v>時蔬</v>
      </c>
      <c r="AQ21" s="18" t="str">
        <f>R118&amp;" "&amp;R119&amp;" "&amp;R120&amp;" "&amp;R121&amp;" "&amp;R122&amp;" "&amp;R123</f>
        <v xml:space="preserve">蔬菜 薑    </v>
      </c>
      <c r="AR21" s="19" t="str">
        <f>T117</f>
        <v>羅宋湯</v>
      </c>
      <c r="AS21" s="18" t="str">
        <f>T118&amp;" "&amp;T119&amp;" "&amp;T120&amp;" "&amp;T121&amp;" "&amp;T122&amp;" "&amp;T123</f>
        <v xml:space="preserve">番茄 芹菜 白蘿蔔 素羊肉  </v>
      </c>
      <c r="AT21" s="19" t="str">
        <f>V117</f>
        <v>點心</v>
      </c>
      <c r="AU21" s="19">
        <f>W117</f>
        <v>0</v>
      </c>
      <c r="AV21" s="357">
        <f>C117</f>
        <v>3.5</v>
      </c>
      <c r="AW21" s="357">
        <f t="shared" ref="AW21:BB21" si="16">D117</f>
        <v>1.9</v>
      </c>
      <c r="AX21" s="357">
        <f t="shared" si="16"/>
        <v>2.2999999999999998</v>
      </c>
      <c r="AY21" s="357">
        <f t="shared" si="16"/>
        <v>0</v>
      </c>
      <c r="AZ21" s="357">
        <f t="shared" si="16"/>
        <v>0</v>
      </c>
      <c r="BA21" s="357">
        <f t="shared" si="16"/>
        <v>1.5</v>
      </c>
      <c r="BB21" s="357">
        <f t="shared" si="16"/>
        <v>500.3</v>
      </c>
    </row>
    <row r="22" spans="1:54" ht="15" customHeight="1">
      <c r="A22" s="31"/>
      <c r="B22" s="210"/>
      <c r="C22" s="253"/>
      <c r="D22" s="253"/>
      <c r="E22" s="255"/>
      <c r="F22" s="253"/>
      <c r="G22" s="253"/>
      <c r="H22" s="256"/>
      <c r="I22" s="253"/>
      <c r="J22" s="244"/>
      <c r="K22" s="243"/>
      <c r="L22" s="243"/>
      <c r="M22" s="243"/>
      <c r="N22" s="243" t="s">
        <v>81</v>
      </c>
      <c r="O22" s="243">
        <v>1</v>
      </c>
      <c r="P22" s="309" t="s">
        <v>396</v>
      </c>
      <c r="Q22" s="243">
        <v>0.01</v>
      </c>
      <c r="R22" s="243"/>
      <c r="S22" s="243"/>
      <c r="T22" s="244" t="s">
        <v>160</v>
      </c>
      <c r="U22" s="243">
        <v>1</v>
      </c>
      <c r="V22" s="175"/>
      <c r="W22" s="173"/>
      <c r="X22" s="59"/>
      <c r="Y22" s="59"/>
      <c r="Z22" s="59"/>
      <c r="AA22" s="59"/>
      <c r="AB22" s="59"/>
      <c r="AC22" s="59"/>
      <c r="AD22" s="59"/>
      <c r="AE22" s="59"/>
      <c r="AF22" s="19"/>
      <c r="AG22" s="18" t="str">
        <f>A124</f>
        <v>R3</v>
      </c>
      <c r="AH22" s="18" t="str">
        <f>J124</f>
        <v>西式特餐</v>
      </c>
      <c r="AI22" s="18" t="str">
        <f>J125&amp;" "&amp;J126&amp;" "&amp;J127&amp;" "&amp;J128&amp;" "&amp;J129&amp;" "&amp;J130</f>
        <v xml:space="preserve">通心粉     </v>
      </c>
      <c r="AJ22" s="18" t="str">
        <f>L124</f>
        <v>西西里若醬</v>
      </c>
      <c r="AK22" s="18" t="str">
        <f>L125&amp;" "&amp;L126&amp;" "&amp;L127&amp;" "&amp;L128&amp;" "&amp;L129&amp;" "&amp;L130</f>
        <v>素肉 馬鈴薯 芹菜 蕃茄醬 義大利香料 毛豆</v>
      </c>
      <c r="AL22" s="18" t="str">
        <f>N124</f>
        <v>豆包pizza</v>
      </c>
      <c r="AM22" s="18" t="str">
        <f>N125&amp;" "&amp;N126&amp;" "&amp;N127&amp;" "&amp;N128&amp;" "&amp;N129&amp;" "&amp;N130</f>
        <v xml:space="preserve">冷凍花椰菜 胡蘿蔔 薑 豆包 鳳梨罐頭 </v>
      </c>
      <c r="AN22" s="18" t="str">
        <f>P124</f>
        <v>熱狗</v>
      </c>
      <c r="AO22" s="18" t="str">
        <f>P125&amp;" "&amp;P126&amp;" "&amp;P127&amp;" "&amp;P128&amp;" "&amp;P129&amp;" "&amp;P130</f>
        <v xml:space="preserve">素熱狗     </v>
      </c>
      <c r="AP22" s="19" t="str">
        <f>R124</f>
        <v>時蔬</v>
      </c>
      <c r="AQ22" s="18" t="str">
        <f>R125&amp;" "&amp;R126&amp;" "&amp;R127&amp;" "&amp;R128&amp;" "&amp;R129&amp;" "&amp;R130</f>
        <v xml:space="preserve">蔬菜 薑    </v>
      </c>
      <c r="AR22" s="19" t="str">
        <f>T124</f>
        <v>南瓜濃湯</v>
      </c>
      <c r="AS22" s="18" t="str">
        <f>T125&amp;" "&amp;T126&amp;" "&amp;T127&amp;" "&amp;T128&amp;" "&amp;T129&amp;" "&amp;T130</f>
        <v xml:space="preserve">南瓜 紅蘿蔔 雞蛋 蘑菇  </v>
      </c>
      <c r="AT22" s="19" t="str">
        <f>V124</f>
        <v>點心</v>
      </c>
      <c r="AU22" s="19">
        <f>W124</f>
        <v>0</v>
      </c>
      <c r="AV22" s="357">
        <f>C124</f>
        <v>3.5</v>
      </c>
      <c r="AW22" s="357">
        <f t="shared" ref="AW22:BB22" si="17">D124</f>
        <v>2.2000000000000002</v>
      </c>
      <c r="AX22" s="357">
        <f t="shared" si="17"/>
        <v>1.9</v>
      </c>
      <c r="AY22" s="357">
        <f t="shared" si="17"/>
        <v>0</v>
      </c>
      <c r="AZ22" s="357">
        <f t="shared" si="17"/>
        <v>0.1</v>
      </c>
      <c r="BA22" s="357">
        <f t="shared" si="17"/>
        <v>2.4</v>
      </c>
      <c r="BB22" s="357">
        <f t="shared" si="17"/>
        <v>577.6</v>
      </c>
    </row>
    <row r="23" spans="1:54" ht="15" customHeight="1">
      <c r="A23" s="31"/>
      <c r="B23" s="210"/>
      <c r="C23" s="253"/>
      <c r="D23" s="253"/>
      <c r="E23" s="255"/>
      <c r="F23" s="253"/>
      <c r="G23" s="253"/>
      <c r="H23" s="256"/>
      <c r="I23" s="253"/>
      <c r="J23" s="244"/>
      <c r="K23" s="243"/>
      <c r="L23" s="243"/>
      <c r="M23" s="243"/>
      <c r="N23" s="276"/>
      <c r="O23" s="276"/>
      <c r="P23" s="245"/>
      <c r="Q23" s="245"/>
      <c r="R23" s="243"/>
      <c r="S23" s="243"/>
      <c r="T23" s="244" t="s">
        <v>149</v>
      </c>
      <c r="U23" s="243">
        <v>2</v>
      </c>
      <c r="V23" s="175"/>
      <c r="W23" s="173"/>
      <c r="X23" s="59"/>
      <c r="Y23" s="59"/>
      <c r="Z23" s="59"/>
      <c r="AA23" s="59"/>
      <c r="AB23" s="59"/>
      <c r="AC23" s="59"/>
      <c r="AD23" s="59"/>
      <c r="AE23" s="59"/>
      <c r="AF23" s="19"/>
      <c r="AG23" s="18" t="str">
        <f>A131</f>
        <v>R4</v>
      </c>
      <c r="AH23" s="18" t="str">
        <f>J131</f>
        <v>糙米飯</v>
      </c>
      <c r="AI23" s="18" t="str">
        <f>J132&amp;" "&amp;J133&amp;" "&amp;J134&amp;" "&amp;J135&amp;" "&amp;J136&amp;" "&amp;J137</f>
        <v xml:space="preserve">米 糙米    </v>
      </c>
      <c r="AJ23" s="18" t="str">
        <f>L131</f>
        <v>筍干麵腸</v>
      </c>
      <c r="AK23" s="18" t="str">
        <f>L132&amp;" "&amp;L133&amp;" "&amp;L134&amp;" "&amp;L135&amp;" "&amp;L136&amp;" "&amp;L137</f>
        <v xml:space="preserve">麵腸 麻竹筍干 薑 胡蘿蔔  </v>
      </c>
      <c r="AL23" s="18" t="str">
        <f>N131</f>
        <v>時蔬蛋香</v>
      </c>
      <c r="AM23" s="18" t="str">
        <f>N132&amp;" "&amp;N133&amp;" "&amp;N134&amp;" "&amp;N135&amp;" "&amp;N136&amp;" "&amp;N137</f>
        <v xml:space="preserve">雞蛋 時蔬 薑   </v>
      </c>
      <c r="AN23" s="18" t="str">
        <f>P131</f>
        <v>滷味雙拼</v>
      </c>
      <c r="AO23" s="18" t="str">
        <f>P132&amp;" "&amp;P133&amp;" "&amp;P134&amp;" "&amp;P135&amp;" "&amp;P136&amp;" "&amp;P137</f>
        <v xml:space="preserve">豆干 乾海結 芝麻(熟)   </v>
      </c>
      <c r="AP23" s="19" t="str">
        <f>R131</f>
        <v>時蔬</v>
      </c>
      <c r="AQ23" s="18" t="str">
        <f>R132&amp;" "&amp;R133&amp;" "&amp;R134&amp;" "&amp;R135&amp;" "&amp;R136&amp;" "&amp;R137</f>
        <v xml:space="preserve">蔬菜 薑    </v>
      </c>
      <c r="AR23" s="19" t="str">
        <f>T131</f>
        <v>地瓜圓甜湯</v>
      </c>
      <c r="AS23" s="18" t="str">
        <f>T132&amp;" "&amp;T133&amp;" "&amp;T134&amp;" "&amp;T135&amp;" "&amp;T136&amp;" "&amp;T137</f>
        <v xml:space="preserve">地瓜圓 紅砂糖    </v>
      </c>
      <c r="AT23" s="19" t="str">
        <f>V131</f>
        <v>點心</v>
      </c>
      <c r="AU23" s="19">
        <f>W131</f>
        <v>0</v>
      </c>
      <c r="AV23" s="357">
        <f>C131</f>
        <v>6</v>
      </c>
      <c r="AW23" s="357">
        <f t="shared" ref="AW23:BB23" si="18">D131</f>
        <v>1.9</v>
      </c>
      <c r="AX23" s="357">
        <f t="shared" si="18"/>
        <v>1.6</v>
      </c>
      <c r="AY23" s="357">
        <f t="shared" si="18"/>
        <v>0</v>
      </c>
      <c r="AZ23" s="357">
        <f t="shared" si="18"/>
        <v>0</v>
      </c>
      <c r="BA23" s="357">
        <f t="shared" si="18"/>
        <v>2.2000000000000002</v>
      </c>
      <c r="BB23" s="357">
        <f t="shared" si="18"/>
        <v>711.7</v>
      </c>
    </row>
    <row r="24" spans="1:54" ht="15" customHeight="1">
      <c r="A24" s="31"/>
      <c r="B24" s="210"/>
      <c r="C24" s="253"/>
      <c r="D24" s="253"/>
      <c r="E24" s="255"/>
      <c r="F24" s="253"/>
      <c r="G24" s="253"/>
      <c r="H24" s="256"/>
      <c r="I24" s="253"/>
      <c r="J24" s="244"/>
      <c r="K24" s="243"/>
      <c r="L24" s="243"/>
      <c r="M24" s="243"/>
      <c r="N24" s="243"/>
      <c r="O24" s="243"/>
      <c r="P24" s="276"/>
      <c r="Q24" s="276"/>
      <c r="R24" s="243"/>
      <c r="S24" s="243"/>
      <c r="T24" s="244"/>
      <c r="U24" s="243"/>
      <c r="V24" s="175"/>
      <c r="W24" s="173"/>
      <c r="X24" s="59"/>
      <c r="Y24" s="59"/>
      <c r="Z24" s="59"/>
      <c r="AA24" s="59"/>
      <c r="AB24" s="59"/>
      <c r="AC24" s="59"/>
      <c r="AD24" s="59"/>
      <c r="AE24" s="59"/>
      <c r="AF24" s="19"/>
      <c r="AG24" s="18" t="str">
        <f>A138</f>
        <v>R5</v>
      </c>
      <c r="AH24" s="18" t="str">
        <f>J138</f>
        <v>紫米飯</v>
      </c>
      <c r="AI24" s="18" t="str">
        <f>J139&amp;" "&amp;J140&amp;" "&amp;J141&amp;" "&amp;J142&amp;" "&amp;J143&amp;" "&amp;J144</f>
        <v xml:space="preserve">米 黑糯米    </v>
      </c>
      <c r="AJ24" s="18" t="str">
        <f>L138</f>
        <v>炸素雞塊</v>
      </c>
      <c r="AK24" s="18" t="str">
        <f>L139&amp;" "&amp;L140&amp;" "&amp;L141&amp;" "&amp;L142&amp;" "&amp;L143&amp;" "&amp;L144</f>
        <v xml:space="preserve">素雞塊     </v>
      </c>
      <c r="AL24" s="18" t="str">
        <f>N138</f>
        <v>火腿甘藍</v>
      </c>
      <c r="AM24" s="18" t="str">
        <f>N139&amp;" "&amp;N141&amp;" "&amp;N140&amp;" "&amp;N142&amp;" "&amp;N143&amp;" "&amp;N144</f>
        <v xml:space="preserve">甘藍 薑 素火腿   </v>
      </c>
      <c r="AN24" s="18" t="str">
        <f>P138</f>
        <v>照燒油腐</v>
      </c>
      <c r="AO24" s="18" t="str">
        <f>P139&amp;" "&amp;P140&amp;" "&amp;P141&amp;" "&amp;P142&amp;" "&amp;P143&amp;" "&amp;P144</f>
        <v xml:space="preserve">三角油豆腐 白蘿蔔 醬油 紅砂糖  </v>
      </c>
      <c r="AP24" s="19" t="str">
        <f>R138</f>
        <v>時蔬</v>
      </c>
      <c r="AQ24" s="18" t="str">
        <f>R139&amp;" "&amp;R140&amp;" "&amp;R141&amp;" "&amp;R142&amp;" "&amp;R143&amp;" "&amp;R144</f>
        <v xml:space="preserve">蔬菜 薑    </v>
      </c>
      <c r="AR24" s="19" t="str">
        <f>T138</f>
        <v>鮮菇海芽湯</v>
      </c>
      <c r="AS24" s="18" t="str">
        <f>T139&amp;" "&amp;T140&amp;" "&amp;T141&amp;" "&amp;T142&amp;" "&amp;T143&amp;" "&amp;T144</f>
        <v xml:space="preserve">乾裙帶菜 金針菇 雞蛋 薑  </v>
      </c>
      <c r="AT24" s="19" t="str">
        <f>V138</f>
        <v>點心</v>
      </c>
      <c r="AU24" s="19" t="str">
        <f>W138</f>
        <v>有機豆奶</v>
      </c>
      <c r="AV24" s="357">
        <f>C138</f>
        <v>5.3</v>
      </c>
      <c r="AW24" s="357">
        <f t="shared" ref="AW24:BB24" si="19">D138</f>
        <v>2</v>
      </c>
      <c r="AX24" s="357">
        <f t="shared" si="19"/>
        <v>1.8</v>
      </c>
      <c r="AY24" s="357">
        <f t="shared" si="19"/>
        <v>0</v>
      </c>
      <c r="AZ24" s="357">
        <f t="shared" si="19"/>
        <v>0</v>
      </c>
      <c r="BA24" s="357">
        <f t="shared" si="19"/>
        <v>2.2000000000000002</v>
      </c>
      <c r="BB24" s="357">
        <f t="shared" si="19"/>
        <v>666.2</v>
      </c>
    </row>
    <row r="25" spans="1:54" ht="15" customHeight="1" thickBot="1">
      <c r="A25" s="31"/>
      <c r="B25" s="43"/>
      <c r="C25" s="260"/>
      <c r="D25" s="260"/>
      <c r="E25" s="268"/>
      <c r="F25" s="260"/>
      <c r="G25" s="260"/>
      <c r="H25" s="269"/>
      <c r="I25" s="260"/>
      <c r="J25" s="246"/>
      <c r="K25" s="245"/>
      <c r="L25" s="277"/>
      <c r="M25" s="277"/>
      <c r="N25" s="277"/>
      <c r="O25" s="277"/>
      <c r="P25" s="277"/>
      <c r="Q25" s="277"/>
      <c r="R25" s="245"/>
      <c r="S25" s="245"/>
      <c r="T25" s="246"/>
      <c r="U25" s="245"/>
      <c r="V25" s="178"/>
      <c r="W25" s="179"/>
      <c r="X25" s="59"/>
      <c r="Y25" s="59"/>
      <c r="Z25" s="59"/>
      <c r="AA25" s="59"/>
      <c r="AB25" s="59"/>
      <c r="AC25" s="59"/>
      <c r="AD25" s="59"/>
      <c r="AE25" s="59"/>
      <c r="AF25" s="19"/>
      <c r="AG25" s="18" t="str">
        <f>A145</f>
        <v>S1</v>
      </c>
      <c r="AH25" s="18" t="str">
        <f>J145</f>
        <v>白米飯</v>
      </c>
      <c r="AI25" s="18" t="str">
        <f>J146&amp;" "&amp;J147&amp;" "&amp;J148&amp;" "&amp;J149&amp;" "&amp;J150&amp;" "&amp;J151</f>
        <v xml:space="preserve">米     </v>
      </c>
      <c r="AJ25" s="18" t="str">
        <f>L145</f>
        <v>芹香素排</v>
      </c>
      <c r="AK25" s="18" t="str">
        <f>L146&amp;" "&amp;L147&amp;" "&amp;L148&amp;" "&amp;L149&amp;" "&amp;L150&amp;" "&amp;L151</f>
        <v xml:space="preserve">素排 芹菜 胡蘿蔔 薑  </v>
      </c>
      <c r="AL25" s="18" t="str">
        <f>N145</f>
        <v>蛋香白菜</v>
      </c>
      <c r="AM25" s="18" t="str">
        <f>N146&amp;" "&amp;N147&amp;" "&amp;N148&amp;" "&amp;N149&amp;" "&amp;N150&amp;" "&amp;N151</f>
        <v xml:space="preserve">雞蛋 結球白菜 胡蘿蔔 薑 素火腿 </v>
      </c>
      <c r="AN25" s="18" t="str">
        <f>P145</f>
        <v>日式黑輪</v>
      </c>
      <c r="AO25" s="18" t="str">
        <f>P146&amp;" "&amp;P147&amp;" "&amp;P148&amp;" "&amp;P149&amp;" "&amp;P150&amp;" "&amp;P151</f>
        <v xml:space="preserve">黑輪條 白蘿蔔 胡蘿蔔 薑  </v>
      </c>
      <c r="AP25" s="19" t="str">
        <f>R145</f>
        <v>時蔬</v>
      </c>
      <c r="AQ25" s="18" t="str">
        <f>R146&amp;" "&amp;R147&amp;" "&amp;R148&amp;" "&amp;R149&amp;" "&amp;R150&amp;" "&amp;R151</f>
        <v xml:space="preserve">蔬菜 薑    </v>
      </c>
      <c r="AR25" s="19" t="str">
        <f>T145</f>
        <v>冬瓜湯</v>
      </c>
      <c r="AS25" s="18" t="str">
        <f>T146&amp;" "&amp;T147&amp;" "&amp;T148&amp;" "&amp;T149&amp;" "&amp;T150&amp;" "&amp;T151</f>
        <v xml:space="preserve">冬瓜 薑 素羊肉   </v>
      </c>
      <c r="AT25" s="19" t="str">
        <f>V145</f>
        <v>點心</v>
      </c>
      <c r="AU25" s="19">
        <f>W145</f>
        <v>0</v>
      </c>
      <c r="AV25" s="357">
        <f>C145</f>
        <v>5</v>
      </c>
      <c r="AW25" s="357">
        <f t="shared" ref="AW25:BB25" si="20">D145</f>
        <v>2.2000000000000002</v>
      </c>
      <c r="AX25" s="357">
        <f t="shared" si="20"/>
        <v>1.9</v>
      </c>
      <c r="AY25" s="357">
        <f t="shared" si="20"/>
        <v>0</v>
      </c>
      <c r="AZ25" s="357">
        <f t="shared" si="20"/>
        <v>0</v>
      </c>
      <c r="BA25" s="357">
        <f t="shared" si="20"/>
        <v>2.5</v>
      </c>
      <c r="BB25" s="357">
        <f t="shared" si="20"/>
        <v>678.1</v>
      </c>
    </row>
    <row r="26" spans="1:54" ht="15.75" customHeight="1">
      <c r="A26" s="252" t="s">
        <v>219</v>
      </c>
      <c r="B26" s="222" t="s">
        <v>508</v>
      </c>
      <c r="C26" s="253">
        <v>6.7</v>
      </c>
      <c r="D26" s="254">
        <v>1.8</v>
      </c>
      <c r="E26" s="255">
        <v>1.5</v>
      </c>
      <c r="F26" s="253">
        <v>0</v>
      </c>
      <c r="G26" s="253">
        <v>0</v>
      </c>
      <c r="H26" s="256">
        <v>2.1</v>
      </c>
      <c r="I26" s="254">
        <v>742.6</v>
      </c>
      <c r="J26" s="454" t="s">
        <v>163</v>
      </c>
      <c r="K26" s="452"/>
      <c r="L26" s="454" t="s">
        <v>353</v>
      </c>
      <c r="M26" s="452"/>
      <c r="N26" s="454" t="s">
        <v>197</v>
      </c>
      <c r="O26" s="452"/>
      <c r="P26" s="425" t="s">
        <v>402</v>
      </c>
      <c r="Q26" s="452"/>
      <c r="R26" s="454" t="s">
        <v>149</v>
      </c>
      <c r="S26" s="452"/>
      <c r="T26" s="403" t="s">
        <v>259</v>
      </c>
      <c r="U26" s="452"/>
      <c r="V26" s="166" t="s">
        <v>30</v>
      </c>
      <c r="W26" s="167"/>
      <c r="X26" s="18" t="str">
        <f>J26</f>
        <v>糙米飯</v>
      </c>
      <c r="Y26" s="18" t="str">
        <f>L26</f>
        <v>豆瓣麵腸</v>
      </c>
      <c r="Z26" s="18" t="str">
        <f>N26</f>
        <v>蔬香冬粉</v>
      </c>
      <c r="AA26" s="18" t="str">
        <f>P26</f>
        <v>若絲豆芽</v>
      </c>
      <c r="AB26" s="18" t="str">
        <f>R26</f>
        <v>時蔬</v>
      </c>
      <c r="AC26" s="18" t="str">
        <f>T26</f>
        <v>黑糖粉圓</v>
      </c>
      <c r="AD26" s="18" t="str">
        <f>V26</f>
        <v>點心</v>
      </c>
      <c r="AE26" s="18">
        <f>W26</f>
        <v>0</v>
      </c>
      <c r="AF26" s="19"/>
      <c r="AG26" s="18" t="str">
        <f>A152</f>
        <v>S2</v>
      </c>
      <c r="AH26" s="18" t="str">
        <f>J152</f>
        <v>糙米飯</v>
      </c>
      <c r="AI26" s="18" t="str">
        <f>J153&amp;" "&amp;J154&amp;" "&amp;J155&amp;" "&amp;J156&amp;" "&amp;J157&amp;" "&amp;J158</f>
        <v xml:space="preserve">米 糙米    </v>
      </c>
      <c r="AJ26" s="18" t="str">
        <f>L152</f>
        <v>洋芋麵輪</v>
      </c>
      <c r="AK26" s="18" t="str">
        <f>L153&amp;" "&amp;L154&amp;" "&amp;L155&amp;" "&amp;L156&amp;" "&amp;L157&amp;" "&amp;L158</f>
        <v xml:space="preserve">麵輪 馬鈴薯 紅蘿蔔 薑  </v>
      </c>
      <c r="AL26" s="18" t="str">
        <f>N152</f>
        <v>豆包花椰</v>
      </c>
      <c r="AM26" s="18" t="str">
        <f>N153&amp;" "&amp;N154&amp;" "&amp;N155&amp;" "&amp;N156&amp;" "&amp;N157&amp;" "&amp;N158</f>
        <v xml:space="preserve">冷凍花椰菜 豆包 胡蘿蔔 薑  </v>
      </c>
      <c r="AN26" s="18" t="str">
        <f>P152</f>
        <v>蔬香冬粉</v>
      </c>
      <c r="AO26" s="18" t="str">
        <f>P153&amp;" "&amp;P154&amp;" "&amp;P155&amp;" "&amp;P156&amp;" "&amp;P157&amp;" "&amp;P158</f>
        <v xml:space="preserve">素肉 冬粉 時蔬 乾木耳 薑 </v>
      </c>
      <c r="AP26" s="19" t="str">
        <f>R152</f>
        <v>時蔬</v>
      </c>
      <c r="AQ26" s="18" t="str">
        <f>R153&amp;" "&amp;R154&amp;" "&amp;R155&amp;" "&amp;R156&amp;" "&amp;R157&amp;" "&amp;R158</f>
        <v xml:space="preserve">蔬菜 薑    </v>
      </c>
      <c r="AR26" s="19" t="str">
        <f>T152</f>
        <v>養生藥膳湯</v>
      </c>
      <c r="AS26" s="18" t="str">
        <f>T153&amp;" "&amp;T154&amp;" "&amp;T155&amp;" "&amp;T156&amp;" "&amp;T157&amp;" "&amp;T158</f>
        <v>藥膳滷包 鮮菇 枸杞 薑 素羊肉 皮絲</v>
      </c>
      <c r="AT26" s="19">
        <f>V152</f>
        <v>0</v>
      </c>
      <c r="AU26" s="19">
        <f>W152</f>
        <v>0</v>
      </c>
      <c r="AV26" s="357">
        <f>C152</f>
        <v>5.3</v>
      </c>
      <c r="AW26" s="357">
        <f t="shared" ref="AW26:BB26" si="21">D152</f>
        <v>2</v>
      </c>
      <c r="AX26" s="357">
        <f t="shared" si="21"/>
        <v>1.8</v>
      </c>
      <c r="AY26" s="357">
        <f t="shared" si="21"/>
        <v>0</v>
      </c>
      <c r="AZ26" s="357">
        <f t="shared" si="21"/>
        <v>0</v>
      </c>
      <c r="BA26" s="357">
        <f t="shared" si="21"/>
        <v>2.2000000000000002</v>
      </c>
      <c r="BB26" s="357">
        <f t="shared" si="21"/>
        <v>671.2</v>
      </c>
    </row>
    <row r="27" spans="1:54" ht="15" customHeight="1">
      <c r="A27" s="31"/>
      <c r="B27" s="210"/>
      <c r="C27" s="253"/>
      <c r="D27" s="253"/>
      <c r="E27" s="255"/>
      <c r="F27" s="253"/>
      <c r="G27" s="253"/>
      <c r="H27" s="270"/>
      <c r="I27" s="253"/>
      <c r="J27" s="257" t="s">
        <v>150</v>
      </c>
      <c r="K27" s="46">
        <v>7</v>
      </c>
      <c r="L27" s="46" t="s">
        <v>151</v>
      </c>
      <c r="M27" s="46">
        <v>5.8</v>
      </c>
      <c r="N27" s="46" t="s">
        <v>213</v>
      </c>
      <c r="O27" s="46">
        <v>1.4</v>
      </c>
      <c r="P27" s="32" t="s">
        <v>345</v>
      </c>
      <c r="Q27" s="32">
        <v>0.6</v>
      </c>
      <c r="R27" s="46" t="s">
        <v>154</v>
      </c>
      <c r="S27" s="46">
        <v>7</v>
      </c>
      <c r="T27" s="32" t="s">
        <v>260</v>
      </c>
      <c r="U27" s="32">
        <v>2.5</v>
      </c>
      <c r="V27" s="172"/>
      <c r="W27" s="173"/>
      <c r="X27" s="59"/>
      <c r="Y27" s="59"/>
      <c r="Z27" s="59"/>
      <c r="AA27" s="59"/>
      <c r="AB27" s="59"/>
      <c r="AC27" s="59"/>
      <c r="AD27" s="59"/>
      <c r="AE27" s="59"/>
      <c r="AF27" s="19"/>
      <c r="AG27" s="18">
        <f>A159</f>
        <v>0</v>
      </c>
      <c r="AH27" s="18">
        <f>J159</f>
        <v>0</v>
      </c>
      <c r="AI27" s="18" t="str">
        <f>J160&amp;" "&amp;J161&amp;" "&amp;J162&amp;" "&amp;J163&amp;" "&amp;J164&amp;" "&amp;J165</f>
        <v xml:space="preserve">     </v>
      </c>
      <c r="AJ27" s="18">
        <f>L159</f>
        <v>0</v>
      </c>
      <c r="AK27" s="18" t="str">
        <f>L160&amp;" "&amp;L161&amp;" "&amp;L162&amp;" "&amp;L163&amp;" "&amp;L164&amp;" "&amp;L165</f>
        <v xml:space="preserve">     </v>
      </c>
      <c r="AL27" s="18">
        <f>N159</f>
        <v>0</v>
      </c>
      <c r="AM27" s="18" t="str">
        <f>N160&amp;" "&amp;N161&amp;" "&amp;N162&amp;" "&amp;N163&amp;" "&amp;N164&amp;" "&amp;N165</f>
        <v xml:space="preserve">     </v>
      </c>
      <c r="AN27" s="18">
        <f>P159</f>
        <v>0</v>
      </c>
      <c r="AO27" s="18" t="str">
        <f>P160&amp;" "&amp;P161&amp;" "&amp;P162&amp;" "&amp;P163&amp;" "&amp;P164&amp;" "&amp;P165</f>
        <v xml:space="preserve">     </v>
      </c>
      <c r="AP27" s="19">
        <f>R159</f>
        <v>0</v>
      </c>
      <c r="AQ27" s="18" t="str">
        <f>R160&amp;" "&amp;R161&amp;" "&amp;R162&amp;" "&amp;R163&amp;" "&amp;R164&amp;" "&amp;R165</f>
        <v xml:space="preserve">     </v>
      </c>
      <c r="AR27" s="19">
        <f>T159</f>
        <v>0</v>
      </c>
      <c r="AS27" s="18" t="str">
        <f>T160&amp;" "&amp;T161&amp;" "&amp;T162&amp;" "&amp;T163&amp;" "&amp;T164&amp;" "&amp;T165</f>
        <v xml:space="preserve">     </v>
      </c>
      <c r="AT27" s="19">
        <f>V159</f>
        <v>0</v>
      </c>
      <c r="AU27" s="19">
        <f>W159</f>
        <v>0</v>
      </c>
    </row>
    <row r="28" spans="1:54" ht="15" customHeight="1">
      <c r="A28" s="31"/>
      <c r="B28" s="210"/>
      <c r="C28" s="253"/>
      <c r="D28" s="253"/>
      <c r="E28" s="255"/>
      <c r="F28" s="253"/>
      <c r="G28" s="253"/>
      <c r="H28" s="256"/>
      <c r="I28" s="253"/>
      <c r="J28" s="257" t="s">
        <v>166</v>
      </c>
      <c r="K28" s="46">
        <v>3</v>
      </c>
      <c r="L28" s="46" t="s">
        <v>208</v>
      </c>
      <c r="M28" s="46">
        <v>3</v>
      </c>
      <c r="N28" s="46" t="s">
        <v>199</v>
      </c>
      <c r="O28" s="46">
        <v>1</v>
      </c>
      <c r="P28" s="306" t="s">
        <v>403</v>
      </c>
      <c r="Q28" s="32">
        <v>5</v>
      </c>
      <c r="R28" s="46" t="s">
        <v>159</v>
      </c>
      <c r="S28" s="46">
        <v>0.05</v>
      </c>
      <c r="T28" s="32" t="s">
        <v>78</v>
      </c>
      <c r="U28" s="32">
        <v>1</v>
      </c>
      <c r="V28" s="175"/>
      <c r="W28" s="173"/>
      <c r="X28" s="59"/>
      <c r="Y28" s="59"/>
      <c r="Z28" s="59"/>
      <c r="AA28" s="59"/>
      <c r="AB28" s="59"/>
      <c r="AC28" s="59"/>
      <c r="AD28" s="59"/>
      <c r="AE28" s="59"/>
      <c r="AF28" s="19"/>
      <c r="AG28" s="18">
        <f>A166</f>
        <v>0</v>
      </c>
      <c r="AH28" s="18">
        <f>J166</f>
        <v>0</v>
      </c>
      <c r="AI28" s="18" t="str">
        <f>J167&amp;" "&amp;J168&amp;" "&amp;J169&amp;" "&amp;J170&amp;" "&amp;J171&amp;" "&amp;J172</f>
        <v xml:space="preserve">     </v>
      </c>
      <c r="AJ28" s="18">
        <f>L166</f>
        <v>0</v>
      </c>
      <c r="AK28" s="18" t="str">
        <f>L167&amp;" "&amp;L168&amp;" "&amp;L169&amp;" "&amp;L170&amp;" "&amp;L171&amp;" "&amp;L172</f>
        <v xml:space="preserve">     </v>
      </c>
      <c r="AL28" s="18">
        <f>N166</f>
        <v>0</v>
      </c>
      <c r="AM28" s="18" t="str">
        <f>N167&amp;" "&amp;N168&amp;" "&amp;N169&amp;" "&amp;N170&amp;" "&amp;N171&amp;" "&amp;N172</f>
        <v xml:space="preserve">     </v>
      </c>
      <c r="AN28" s="18">
        <f>P166</f>
        <v>0</v>
      </c>
      <c r="AO28" s="18" t="str">
        <f>P167&amp;" "&amp;P168&amp;" "&amp;P169&amp;" "&amp;P170&amp;" "&amp;P171&amp;" "&amp;P172</f>
        <v xml:space="preserve">     </v>
      </c>
      <c r="AP28" s="19">
        <f>R166</f>
        <v>0</v>
      </c>
      <c r="AQ28" s="18" t="str">
        <f>R167&amp;" "&amp;R168&amp;" "&amp;R169&amp;" "&amp;R170&amp;" "&amp;R171&amp;" "&amp;R172</f>
        <v xml:space="preserve">     </v>
      </c>
      <c r="AR28" s="19">
        <f>T166</f>
        <v>0</v>
      </c>
      <c r="AS28" s="18" t="str">
        <f>T167&amp;" "&amp;T168&amp;" "&amp;T169&amp;" "&amp;T170&amp;" "&amp;T171&amp;" "&amp;T172</f>
        <v xml:space="preserve">     </v>
      </c>
      <c r="AT28" s="19">
        <f>V166</f>
        <v>0</v>
      </c>
      <c r="AU28" s="19">
        <f>W166</f>
        <v>0</v>
      </c>
    </row>
    <row r="29" spans="1:54" ht="15" customHeight="1">
      <c r="A29" s="31"/>
      <c r="B29" s="210"/>
      <c r="C29" s="253"/>
      <c r="D29" s="253"/>
      <c r="E29" s="255"/>
      <c r="F29" s="253"/>
      <c r="G29" s="253"/>
      <c r="H29" s="256"/>
      <c r="I29" s="253"/>
      <c r="J29" s="257"/>
      <c r="K29" s="46"/>
      <c r="L29" s="46" t="s">
        <v>81</v>
      </c>
      <c r="M29" s="46">
        <v>1</v>
      </c>
      <c r="N29" s="46" t="s">
        <v>149</v>
      </c>
      <c r="O29" s="46">
        <v>3</v>
      </c>
      <c r="P29" s="46" t="s">
        <v>159</v>
      </c>
      <c r="Q29" s="32">
        <v>0.05</v>
      </c>
      <c r="R29" s="46"/>
      <c r="S29" s="46"/>
      <c r="T29" s="46"/>
      <c r="U29" s="46"/>
      <c r="V29" s="175"/>
      <c r="W29" s="173"/>
      <c r="X29" s="59"/>
      <c r="Y29" s="59"/>
      <c r="Z29" s="59"/>
      <c r="AA29" s="59"/>
      <c r="AB29" s="59"/>
      <c r="AC29" s="59"/>
      <c r="AD29" s="59"/>
      <c r="AE29" s="59"/>
      <c r="AF29" s="19"/>
      <c r="AG29" s="18">
        <f>A173</f>
        <v>0</v>
      </c>
      <c r="AH29" s="18">
        <f>J173</f>
        <v>0</v>
      </c>
      <c r="AI29" s="18" t="str">
        <f>J174&amp;" "&amp;J175&amp;" "&amp;J176&amp;" "&amp;J177&amp;" "&amp;J178&amp;" "&amp;J179</f>
        <v xml:space="preserve">     </v>
      </c>
      <c r="AJ29" s="18">
        <f>L173</f>
        <v>0</v>
      </c>
      <c r="AK29" s="18" t="str">
        <f>L174&amp;" "&amp;L175&amp;" "&amp;L176&amp;" "&amp;L177&amp;" "&amp;L178&amp;" "&amp;L179</f>
        <v xml:space="preserve">     </v>
      </c>
      <c r="AL29" s="18">
        <f>N173</f>
        <v>0</v>
      </c>
      <c r="AM29" s="18" t="str">
        <f>N174&amp;" "&amp;N175&amp;" "&amp;N176&amp;" "&amp;N177&amp;" "&amp;N178&amp;" "&amp;N179</f>
        <v xml:space="preserve">     </v>
      </c>
      <c r="AN29" s="18">
        <f>P173</f>
        <v>0</v>
      </c>
      <c r="AO29" s="18" t="str">
        <f>P174&amp;" "&amp;P175&amp;" "&amp;P176&amp;" "&amp;P177&amp;" "&amp;P178&amp;" "&amp;P179</f>
        <v xml:space="preserve">     </v>
      </c>
      <c r="AP29" s="19">
        <f>R173</f>
        <v>0</v>
      </c>
      <c r="AQ29" s="18" t="str">
        <f>R174&amp;" "&amp;R175&amp;" "&amp;R176&amp;" "&amp;R177&amp;" "&amp;R178&amp;" "&amp;R179</f>
        <v xml:space="preserve">     </v>
      </c>
      <c r="AR29" s="19">
        <f>T173</f>
        <v>0</v>
      </c>
      <c r="AS29" s="18" t="str">
        <f>T174&amp;" "&amp;T175&amp;" "&amp;T176&amp;" "&amp;T177&amp;" "&amp;T178&amp;" "&amp;T179</f>
        <v xml:space="preserve">     </v>
      </c>
      <c r="AT29" s="19">
        <f>V173</f>
        <v>0</v>
      </c>
      <c r="AU29" s="19">
        <f>W173</f>
        <v>0</v>
      </c>
    </row>
    <row r="30" spans="1:54" ht="15" customHeight="1">
      <c r="A30" s="31"/>
      <c r="B30" s="210"/>
      <c r="C30" s="253"/>
      <c r="D30" s="253"/>
      <c r="E30" s="255"/>
      <c r="F30" s="253"/>
      <c r="G30" s="253"/>
      <c r="H30" s="256"/>
      <c r="I30" s="253"/>
      <c r="J30" s="257"/>
      <c r="K30" s="46"/>
      <c r="L30" s="46" t="s">
        <v>159</v>
      </c>
      <c r="M30" s="46">
        <v>0.05</v>
      </c>
      <c r="N30" s="46" t="s">
        <v>179</v>
      </c>
      <c r="O30" s="46">
        <v>0.01</v>
      </c>
      <c r="P30" s="32"/>
      <c r="Q30" s="32"/>
      <c r="R30" s="46"/>
      <c r="S30" s="46"/>
      <c r="T30" s="46"/>
      <c r="U30" s="46"/>
      <c r="V30" s="175"/>
      <c r="W30" s="173"/>
      <c r="X30" s="59"/>
      <c r="Y30" s="59"/>
      <c r="Z30" s="59"/>
      <c r="AA30" s="59"/>
      <c r="AB30" s="59"/>
      <c r="AC30" s="59"/>
      <c r="AD30" s="59"/>
      <c r="AE30" s="59"/>
      <c r="AF30" s="19"/>
      <c r="AG30" s="18">
        <f>A180</f>
        <v>0</v>
      </c>
      <c r="AH30" s="18">
        <f>J180</f>
        <v>0</v>
      </c>
      <c r="AI30" s="18" t="str">
        <f>J181&amp;" "&amp;J182&amp;" "&amp;J183&amp;" "&amp;J184&amp;" "&amp;J185&amp;" "&amp;J186</f>
        <v xml:space="preserve">     </v>
      </c>
      <c r="AJ30" s="18">
        <f>L180</f>
        <v>0</v>
      </c>
      <c r="AK30" s="18" t="str">
        <f>L181&amp;" "&amp;L182&amp;" "&amp;L183&amp;" "&amp;L184&amp;" "&amp;L185&amp;" "&amp;L186</f>
        <v xml:space="preserve">     </v>
      </c>
      <c r="AL30" s="18">
        <f>N180</f>
        <v>0</v>
      </c>
      <c r="AM30" s="18" t="str">
        <f>N181&amp;" "&amp;N182&amp;" "&amp;N183&amp;" "&amp;N184&amp;" "&amp;N185&amp;" "&amp;N186</f>
        <v xml:space="preserve">     </v>
      </c>
      <c r="AN30" s="18">
        <f>P180</f>
        <v>0</v>
      </c>
      <c r="AO30" s="18" t="str">
        <f>P181&amp;" "&amp;P182&amp;" "&amp;P183&amp;" "&amp;P184&amp;" "&amp;P185&amp;" "&amp;P186</f>
        <v xml:space="preserve">     </v>
      </c>
      <c r="AP30" s="19">
        <f>R180</f>
        <v>0</v>
      </c>
      <c r="AQ30" s="18" t="str">
        <f>R181&amp;" "&amp;R182&amp;" "&amp;R183&amp;" "&amp;R184&amp;" "&amp;R185&amp;" "&amp;R186</f>
        <v xml:space="preserve">     </v>
      </c>
      <c r="AR30" s="19">
        <f>T180</f>
        <v>0</v>
      </c>
      <c r="AS30" s="18" t="str">
        <f>T181&amp;" "&amp;T182&amp;" "&amp;T183&amp;" "&amp;T184&amp;" "&amp;T185&amp;" "&amp;T186</f>
        <v xml:space="preserve">     </v>
      </c>
      <c r="AT30" s="19">
        <f>V180</f>
        <v>0</v>
      </c>
      <c r="AU30" s="19">
        <f>W180</f>
        <v>0</v>
      </c>
    </row>
    <row r="31" spans="1:54" ht="15" customHeight="1">
      <c r="A31" s="31"/>
      <c r="B31" s="210"/>
      <c r="C31" s="253"/>
      <c r="D31" s="253"/>
      <c r="E31" s="255"/>
      <c r="F31" s="253"/>
      <c r="G31" s="253"/>
      <c r="H31" s="256"/>
      <c r="I31" s="253"/>
      <c r="J31" s="257"/>
      <c r="K31" s="46"/>
      <c r="L31" s="46"/>
      <c r="M31" s="46"/>
      <c r="N31" s="46" t="s">
        <v>159</v>
      </c>
      <c r="O31" s="46">
        <v>0.05</v>
      </c>
      <c r="P31" s="32"/>
      <c r="Q31" s="32"/>
      <c r="R31" s="46"/>
      <c r="S31" s="46"/>
      <c r="T31" s="46"/>
      <c r="U31" s="46"/>
      <c r="V31" s="175"/>
      <c r="W31" s="173"/>
      <c r="X31" s="59"/>
      <c r="Y31" s="59"/>
      <c r="Z31" s="59"/>
      <c r="AA31" s="59"/>
      <c r="AB31" s="59"/>
      <c r="AC31" s="59"/>
      <c r="AD31" s="59"/>
      <c r="AE31" s="59"/>
      <c r="AF31" s="19"/>
      <c r="AG31" s="18">
        <f>A187</f>
        <v>0</v>
      </c>
      <c r="AH31" s="18">
        <f>J187</f>
        <v>0</v>
      </c>
      <c r="AI31" s="18" t="str">
        <f>J188&amp;" "&amp;J189&amp;" "&amp;J190&amp;" "&amp;J191&amp;" "&amp;J192&amp;" "&amp;J193</f>
        <v xml:space="preserve">     </v>
      </c>
      <c r="AJ31" s="18">
        <f>L187</f>
        <v>0</v>
      </c>
      <c r="AK31" s="18" t="str">
        <f>L188&amp;" "&amp;L189&amp;" "&amp;L190&amp;" "&amp;L191&amp;" "&amp;L192&amp;" "&amp;L193</f>
        <v xml:space="preserve">     </v>
      </c>
      <c r="AL31" s="18">
        <f>N187</f>
        <v>0</v>
      </c>
      <c r="AM31" s="18" t="str">
        <f>N188&amp;" "&amp;N189&amp;" "&amp;N190&amp;" "&amp;N191&amp;" "&amp;N192&amp;" "&amp;N193</f>
        <v xml:space="preserve">     </v>
      </c>
      <c r="AN31" s="18">
        <f>P187</f>
        <v>0</v>
      </c>
      <c r="AO31" s="18" t="str">
        <f>P188&amp;" "&amp;P189&amp;" "&amp;P190&amp;" "&amp;P191&amp;" "&amp;P192&amp;" "&amp;P193</f>
        <v xml:space="preserve">     </v>
      </c>
      <c r="AP31" s="19">
        <f>R187</f>
        <v>0</v>
      </c>
      <c r="AQ31" s="18" t="str">
        <f>R188&amp;" "&amp;R189&amp;" "&amp;R190&amp;" "&amp;R191&amp;" "&amp;R192&amp;" "&amp;R193</f>
        <v xml:space="preserve">     </v>
      </c>
      <c r="AR31" s="19">
        <f>T187</f>
        <v>0</v>
      </c>
      <c r="AS31" s="18" t="str">
        <f>T188&amp;" "&amp;T189&amp;" "&amp;T190&amp;" "&amp;T191&amp;" "&amp;T192&amp;" "&amp;T193</f>
        <v xml:space="preserve">     </v>
      </c>
      <c r="AT31" s="19">
        <f>V187</f>
        <v>0</v>
      </c>
      <c r="AU31" s="19">
        <f>W187</f>
        <v>0</v>
      </c>
    </row>
    <row r="32" spans="1:54" ht="15" customHeight="1" thickBot="1">
      <c r="A32" s="34"/>
      <c r="B32" s="43"/>
      <c r="C32" s="253"/>
      <c r="D32" s="260"/>
      <c r="E32" s="255"/>
      <c r="F32" s="253"/>
      <c r="G32" s="253"/>
      <c r="H32" s="256"/>
      <c r="I32" s="260"/>
      <c r="J32" s="261"/>
      <c r="K32" s="62"/>
      <c r="L32" s="246"/>
      <c r="M32" s="245"/>
      <c r="N32" s="46" t="s">
        <v>81</v>
      </c>
      <c r="O32" s="46">
        <v>0.5</v>
      </c>
      <c r="P32" s="36"/>
      <c r="Q32" s="36"/>
      <c r="R32" s="62"/>
      <c r="S32" s="62"/>
      <c r="T32" s="62"/>
      <c r="U32" s="62"/>
      <c r="V32" s="178"/>
      <c r="W32" s="179"/>
      <c r="X32" s="59"/>
      <c r="Y32" s="59"/>
      <c r="Z32" s="59"/>
      <c r="AA32" s="59"/>
      <c r="AB32" s="59"/>
      <c r="AC32" s="59"/>
      <c r="AD32" s="59"/>
      <c r="AE32" s="59"/>
      <c r="AF32" s="19"/>
      <c r="AG32" s="18">
        <f>A194</f>
        <v>0</v>
      </c>
      <c r="AH32" s="18">
        <f>J194</f>
        <v>0</v>
      </c>
      <c r="AI32" s="18" t="str">
        <f>J195&amp;" "&amp;J196&amp;" "&amp;J197&amp;" "&amp;J198&amp;" "&amp;J199&amp;" "&amp;J200</f>
        <v xml:space="preserve">     </v>
      </c>
      <c r="AJ32" s="18">
        <f>L194</f>
        <v>0</v>
      </c>
      <c r="AK32" s="18" t="str">
        <f>L195&amp;" "&amp;L196&amp;" "&amp;L197&amp;" "&amp;L198&amp;" "&amp;L199&amp;" "&amp;L200</f>
        <v xml:space="preserve">     </v>
      </c>
      <c r="AL32" s="18">
        <f>N194</f>
        <v>0</v>
      </c>
      <c r="AM32" s="18" t="str">
        <f>N195&amp;" "&amp;N196&amp;" "&amp;N197&amp;" "&amp;N198&amp;" "&amp;N199&amp;" "&amp;N200</f>
        <v xml:space="preserve">     </v>
      </c>
      <c r="AN32" s="18">
        <f>P194</f>
        <v>0</v>
      </c>
      <c r="AO32" s="18" t="str">
        <f>P195&amp;" "&amp;P196&amp;" "&amp;P197&amp;" "&amp;P198&amp;" "&amp;P199&amp;" "&amp;P200</f>
        <v xml:space="preserve">     </v>
      </c>
      <c r="AP32" s="19">
        <f>R194</f>
        <v>0</v>
      </c>
      <c r="AQ32" s="18" t="str">
        <f>R195&amp;" "&amp;R196&amp;" "&amp;R197&amp;" "&amp;R198&amp;" "&amp;R199&amp;" "&amp;R200</f>
        <v xml:space="preserve">     </v>
      </c>
      <c r="AR32" s="19">
        <f>T194</f>
        <v>0</v>
      </c>
      <c r="AS32" s="18" t="str">
        <f>T195&amp;" "&amp;T196&amp;" "&amp;T197&amp;" "&amp;T198&amp;" "&amp;T199&amp;" "&amp;T200</f>
        <v xml:space="preserve">     </v>
      </c>
      <c r="AT32" s="19">
        <f>V194</f>
        <v>0</v>
      </c>
      <c r="AU32" s="19">
        <f>W194</f>
        <v>0</v>
      </c>
    </row>
    <row r="33" spans="1:47" ht="16.5" customHeight="1" thickBot="1">
      <c r="A33" s="252" t="s">
        <v>220</v>
      </c>
      <c r="B33" s="222" t="s">
        <v>508</v>
      </c>
      <c r="C33" s="254">
        <v>5.3</v>
      </c>
      <c r="D33" s="254">
        <v>1.9</v>
      </c>
      <c r="E33" s="264">
        <v>1.5</v>
      </c>
      <c r="F33" s="254">
        <v>0</v>
      </c>
      <c r="G33" s="254">
        <v>0</v>
      </c>
      <c r="H33" s="265">
        <v>2.2999999999999998</v>
      </c>
      <c r="I33" s="254">
        <v>664.4</v>
      </c>
      <c r="J33" s="454" t="s">
        <v>347</v>
      </c>
      <c r="K33" s="452"/>
      <c r="L33" s="314" t="s">
        <v>410</v>
      </c>
      <c r="M33" s="233"/>
      <c r="N33" s="462" t="s">
        <v>348</v>
      </c>
      <c r="O33" s="456"/>
      <c r="P33" s="454" t="s">
        <v>211</v>
      </c>
      <c r="Q33" s="452"/>
      <c r="R33" s="454" t="s">
        <v>149</v>
      </c>
      <c r="S33" s="452"/>
      <c r="T33" s="454" t="s">
        <v>173</v>
      </c>
      <c r="U33" s="452"/>
      <c r="V33" s="166" t="s">
        <v>30</v>
      </c>
      <c r="W33" s="167"/>
      <c r="X33" s="18" t="str">
        <f>J33</f>
        <v>芝麻飯</v>
      </c>
      <c r="Y33" s="18" t="str">
        <f>L33</f>
        <v>馬仁若片</v>
      </c>
      <c r="Z33" s="18" t="str">
        <f>N33</f>
        <v>茄汁豆腐</v>
      </c>
      <c r="AA33" s="18" t="str">
        <f>P33</f>
        <v>蛋香甘藍</v>
      </c>
      <c r="AB33" s="18" t="str">
        <f>R33</f>
        <v>時蔬</v>
      </c>
      <c r="AC33" s="18" t="str">
        <f>T33</f>
        <v>時瓜湯</v>
      </c>
      <c r="AD33" s="18" t="str">
        <f>V33</f>
        <v>點心</v>
      </c>
      <c r="AE33" s="18">
        <f>W33</f>
        <v>0</v>
      </c>
      <c r="AF33" s="19"/>
      <c r="AG33" s="18">
        <f>A201</f>
        <v>0</v>
      </c>
      <c r="AH33" s="18">
        <f>J201</f>
        <v>0</v>
      </c>
      <c r="AI33" s="18" t="str">
        <f>J202&amp;" "&amp;J203&amp;" "&amp;J204&amp;" "&amp;J205&amp;" "&amp;J206&amp;" "&amp;J207</f>
        <v xml:space="preserve">     </v>
      </c>
      <c r="AJ33" s="18">
        <f>L201</f>
        <v>0</v>
      </c>
      <c r="AK33" s="18" t="str">
        <f>L202&amp;" "&amp;L203&amp;" "&amp;L204&amp;" "&amp;L205&amp;" "&amp;L206&amp;" "&amp;L207</f>
        <v xml:space="preserve">     </v>
      </c>
      <c r="AL33" s="18">
        <f>N201</f>
        <v>0</v>
      </c>
      <c r="AM33" s="18" t="str">
        <f>N202&amp;" "&amp;N203&amp;" "&amp;N204&amp;" "&amp;N205&amp;" "&amp;N206&amp;" "&amp;N207</f>
        <v xml:space="preserve">     </v>
      </c>
      <c r="AN33" s="18">
        <f>P201</f>
        <v>0</v>
      </c>
      <c r="AO33" s="18" t="str">
        <f>P202&amp;" "&amp;P203&amp;" "&amp;P204&amp;" "&amp;P205&amp;" "&amp;P206&amp;" "&amp;P207</f>
        <v xml:space="preserve">     </v>
      </c>
      <c r="AP33" s="19">
        <f>R201</f>
        <v>0</v>
      </c>
      <c r="AQ33" s="18" t="str">
        <f>R202&amp;" "&amp;R203&amp;" "&amp;R204&amp;" "&amp;R205&amp;" "&amp;R206&amp;" "&amp;R207</f>
        <v xml:space="preserve">     </v>
      </c>
      <c r="AR33" s="19">
        <f>T201</f>
        <v>0</v>
      </c>
      <c r="AS33" s="18" t="str">
        <f>T202&amp;" "&amp;T203&amp;" "&amp;T204&amp;" "&amp;T205&amp;" "&amp;T206&amp;" "&amp;T207</f>
        <v xml:space="preserve">     </v>
      </c>
      <c r="AT33" s="19">
        <f>V201</f>
        <v>0</v>
      </c>
      <c r="AU33" s="19">
        <f>W201</f>
        <v>0</v>
      </c>
    </row>
    <row r="34" spans="1:47" ht="15" customHeight="1" thickBot="1">
      <c r="A34" s="31"/>
      <c r="B34" s="210"/>
      <c r="C34" s="253"/>
      <c r="D34" s="253"/>
      <c r="E34" s="255"/>
      <c r="F34" s="253"/>
      <c r="G34" s="253"/>
      <c r="H34" s="256"/>
      <c r="I34" s="254"/>
      <c r="J34" s="257" t="s">
        <v>150</v>
      </c>
      <c r="K34" s="46">
        <v>10</v>
      </c>
      <c r="L34" s="32" t="s">
        <v>345</v>
      </c>
      <c r="M34" s="32">
        <v>2.1</v>
      </c>
      <c r="N34" s="46" t="s">
        <v>191</v>
      </c>
      <c r="O34" s="46">
        <v>4</v>
      </c>
      <c r="P34" s="46" t="s">
        <v>164</v>
      </c>
      <c r="Q34" s="46">
        <v>1.2</v>
      </c>
      <c r="R34" s="46" t="s">
        <v>154</v>
      </c>
      <c r="S34" s="46">
        <v>7</v>
      </c>
      <c r="T34" s="46" t="s">
        <v>175</v>
      </c>
      <c r="U34" s="46">
        <v>3.5</v>
      </c>
      <c r="V34" s="172"/>
      <c r="W34" s="173"/>
      <c r="X34" s="59"/>
      <c r="Y34" s="59"/>
      <c r="Z34" s="59"/>
      <c r="AA34" s="59"/>
      <c r="AB34" s="59"/>
      <c r="AC34" s="59"/>
      <c r="AD34" s="59"/>
      <c r="AE34" s="59"/>
      <c r="AF34" s="19"/>
      <c r="AG34" s="18">
        <f>A208</f>
        <v>0</v>
      </c>
      <c r="AH34" s="18">
        <f>J208</f>
        <v>0</v>
      </c>
      <c r="AI34" s="18" t="str">
        <f>J209&amp;" "&amp;J210&amp;" "&amp;J211&amp;" "&amp;J212&amp;" "&amp;J213&amp;" "&amp;J214</f>
        <v xml:space="preserve">     </v>
      </c>
      <c r="AJ34" s="18">
        <f>L208</f>
        <v>0</v>
      </c>
      <c r="AK34" s="18" t="str">
        <f>L209&amp;" "&amp;L210&amp;" "&amp;L211&amp;" "&amp;L212&amp;" "&amp;L213&amp;" "&amp;L214</f>
        <v xml:space="preserve">     </v>
      </c>
      <c r="AL34" s="18">
        <f>N208</f>
        <v>0</v>
      </c>
      <c r="AM34" s="18" t="str">
        <f>N209&amp;" "&amp;N210&amp;" "&amp;N211&amp;" "&amp;N212&amp;" "&amp;N213&amp;" "&amp;N214</f>
        <v xml:space="preserve">     </v>
      </c>
      <c r="AN34" s="18">
        <f>P208</f>
        <v>0</v>
      </c>
      <c r="AO34" s="18" t="str">
        <f>P209&amp;" "&amp;P210&amp;" "&amp;P211&amp;" "&amp;P212&amp;" "&amp;P213&amp;" "&amp;P214</f>
        <v xml:space="preserve">     </v>
      </c>
      <c r="AP34" s="19">
        <f>R208</f>
        <v>0</v>
      </c>
      <c r="AQ34" s="18" t="str">
        <f>R209&amp;" "&amp;R210&amp;" "&amp;R211&amp;" "&amp;R212&amp;" "&amp;R213&amp;" "&amp;R214</f>
        <v xml:space="preserve">     </v>
      </c>
      <c r="AR34" s="19">
        <f>T208</f>
        <v>0</v>
      </c>
      <c r="AS34" s="18" t="str">
        <f>T209&amp;" "&amp;T210&amp;" "&amp;T211&amp;" "&amp;T212&amp;" "&amp;T213&amp;" "&amp;T214</f>
        <v xml:space="preserve">     </v>
      </c>
      <c r="AT34" s="19">
        <f>V208</f>
        <v>0</v>
      </c>
      <c r="AU34" s="19">
        <f>W208</f>
        <v>0</v>
      </c>
    </row>
    <row r="35" spans="1:47" ht="15" customHeight="1">
      <c r="A35" s="31"/>
      <c r="B35" s="210"/>
      <c r="C35" s="253"/>
      <c r="D35" s="253"/>
      <c r="E35" s="255"/>
      <c r="F35" s="253"/>
      <c r="G35" s="253"/>
      <c r="H35" s="256"/>
      <c r="I35" s="254"/>
      <c r="J35" s="257" t="s">
        <v>349</v>
      </c>
      <c r="K35" s="46">
        <v>0.05</v>
      </c>
      <c r="L35" s="32" t="s">
        <v>45</v>
      </c>
      <c r="M35" s="32">
        <v>3</v>
      </c>
      <c r="N35" s="46" t="s">
        <v>160</v>
      </c>
      <c r="O35" s="46">
        <v>1</v>
      </c>
      <c r="P35" s="46" t="s">
        <v>158</v>
      </c>
      <c r="Q35" s="46">
        <v>5</v>
      </c>
      <c r="R35" s="46" t="s">
        <v>159</v>
      </c>
      <c r="S35" s="46">
        <v>0.05</v>
      </c>
      <c r="T35" s="46" t="s">
        <v>159</v>
      </c>
      <c r="U35" s="46">
        <v>0.05</v>
      </c>
      <c r="V35" s="175"/>
      <c r="W35" s="173"/>
      <c r="X35" s="59"/>
      <c r="Y35" s="59"/>
      <c r="Z35" s="59"/>
      <c r="AA35" s="59"/>
      <c r="AB35" s="59"/>
      <c r="AC35" s="59"/>
      <c r="AD35" s="59"/>
      <c r="AE35" s="59"/>
      <c r="AF35" s="19"/>
      <c r="AG35" s="18">
        <f>A215</f>
        <v>0</v>
      </c>
      <c r="AH35" s="18">
        <f>J215</f>
        <v>0</v>
      </c>
      <c r="AI35" s="18" t="str">
        <f>J216&amp;" "&amp;J217&amp;" "&amp;J218&amp;" "&amp;J219&amp;" "&amp;J220&amp;" "&amp;J221</f>
        <v xml:space="preserve">     </v>
      </c>
      <c r="AJ35" s="18">
        <f>L215</f>
        <v>0</v>
      </c>
      <c r="AK35" s="18" t="str">
        <f>L216&amp;" "&amp;L217&amp;" "&amp;L218&amp;" "&amp;L219&amp;" "&amp;L220&amp;" "&amp;L221</f>
        <v xml:space="preserve">     </v>
      </c>
      <c r="AL35" s="18">
        <f>N215</f>
        <v>0</v>
      </c>
      <c r="AM35" s="18" t="str">
        <f>N216&amp;" "&amp;N217&amp;" "&amp;N218&amp;" "&amp;N219&amp;" "&amp;N220&amp;" "&amp;N221</f>
        <v xml:space="preserve">     </v>
      </c>
      <c r="AN35" s="18">
        <f>P215</f>
        <v>0</v>
      </c>
      <c r="AO35" s="18" t="str">
        <f>P216&amp;" "&amp;P217&amp;" "&amp;P218&amp;" "&amp;P219&amp;" "&amp;P220&amp;" "&amp;P221</f>
        <v xml:space="preserve">     </v>
      </c>
      <c r="AP35" s="19">
        <f>R215</f>
        <v>0</v>
      </c>
      <c r="AQ35" s="18" t="str">
        <f>R216&amp;" "&amp;R217&amp;" "&amp;R218&amp;" "&amp;R219&amp;" "&amp;R220&amp;" "&amp;R221</f>
        <v xml:space="preserve">     </v>
      </c>
      <c r="AR35" s="19">
        <f>T215</f>
        <v>0</v>
      </c>
      <c r="AS35" s="18" t="str">
        <f>T216&amp;" "&amp;T217&amp;" "&amp;T218&amp;" "&amp;T219&amp;" "&amp;T220&amp;" "&amp;T221</f>
        <v xml:space="preserve">     </v>
      </c>
      <c r="AT35" s="19">
        <f>V215</f>
        <v>0</v>
      </c>
      <c r="AU35" s="19">
        <f>W215</f>
        <v>0</v>
      </c>
    </row>
    <row r="36" spans="1:47" ht="15" customHeight="1">
      <c r="A36" s="31"/>
      <c r="B36" s="210"/>
      <c r="C36" s="253"/>
      <c r="D36" s="253"/>
      <c r="E36" s="255"/>
      <c r="F36" s="253"/>
      <c r="G36" s="253"/>
      <c r="H36" s="256"/>
      <c r="I36" s="253"/>
      <c r="J36" s="257"/>
      <c r="K36" s="46"/>
      <c r="L36" s="32" t="s">
        <v>51</v>
      </c>
      <c r="M36" s="32">
        <v>0.5</v>
      </c>
      <c r="N36" s="46" t="s">
        <v>200</v>
      </c>
      <c r="O36" s="46">
        <v>2</v>
      </c>
      <c r="P36" s="46" t="s">
        <v>169</v>
      </c>
      <c r="Q36" s="46">
        <v>0.01</v>
      </c>
      <c r="R36" s="46"/>
      <c r="S36" s="46"/>
      <c r="T36" s="46" t="s">
        <v>178</v>
      </c>
      <c r="U36" s="46">
        <v>1</v>
      </c>
      <c r="V36" s="175"/>
      <c r="W36" s="173"/>
      <c r="X36" s="59"/>
      <c r="Y36" s="59"/>
      <c r="Z36" s="59"/>
      <c r="AA36" s="59"/>
      <c r="AB36" s="59"/>
      <c r="AC36" s="59"/>
      <c r="AD36" s="59"/>
      <c r="AE36" s="59"/>
      <c r="AF36" s="19"/>
      <c r="AG36" s="18" t="e">
        <f t="shared" ref="AG36:AH36" si="22">#REF!</f>
        <v>#REF!</v>
      </c>
      <c r="AH36" s="18" t="e">
        <f t="shared" si="22"/>
        <v>#REF!</v>
      </c>
      <c r="AI36" s="18" t="e">
        <f>#REF!&amp;" "&amp;#REF!&amp;" "&amp;#REF!&amp;" "&amp;#REF!&amp;" "&amp;#REF!&amp;" "&amp;#REF!</f>
        <v>#REF!</v>
      </c>
      <c r="AJ36" s="18" t="e">
        <f>#REF!</f>
        <v>#REF!</v>
      </c>
      <c r="AK36" s="18" t="e">
        <f>#REF!&amp;" "&amp;#REF!&amp;" "&amp;#REF!&amp;" "&amp;#REF!&amp;" "&amp;#REF!&amp;" "&amp;#REF!</f>
        <v>#REF!</v>
      </c>
      <c r="AL36" s="18" t="e">
        <f>#REF!</f>
        <v>#REF!</v>
      </c>
      <c r="AM36" s="18" t="e">
        <f>#REF!&amp;" "&amp;#REF!&amp;" "&amp;#REF!&amp;" "&amp;#REF!&amp;" "&amp;#REF!&amp;" "&amp;#REF!</f>
        <v>#REF!</v>
      </c>
      <c r="AN36" s="18" t="e">
        <f>#REF!</f>
        <v>#REF!</v>
      </c>
      <c r="AO36" s="18" t="e">
        <f>#REF!&amp;" "&amp;#REF!&amp;" "&amp;#REF!&amp;" "&amp;#REF!&amp;" "&amp;#REF!&amp;" "&amp;#REF!</f>
        <v>#REF!</v>
      </c>
      <c r="AP36" s="19" t="e">
        <f>#REF!</f>
        <v>#REF!</v>
      </c>
      <c r="AQ36" s="18" t="e">
        <f>#REF!&amp;" "&amp;#REF!&amp;" "&amp;#REF!&amp;" "&amp;#REF!&amp;" "&amp;#REF!&amp;" "&amp;#REF!</f>
        <v>#REF!</v>
      </c>
      <c r="AR36" s="19" t="e">
        <f>#REF!</f>
        <v>#REF!</v>
      </c>
      <c r="AS36" s="18" t="e">
        <f>#REF!&amp;" "&amp;#REF!&amp;" "&amp;#REF!&amp;" "&amp;#REF!&amp;" "&amp;#REF!&amp;" "&amp;#REF!</f>
        <v>#REF!</v>
      </c>
      <c r="AT36" s="19" t="e">
        <f t="shared" ref="AT36:AU36" si="23">#REF!</f>
        <v>#REF!</v>
      </c>
      <c r="AU36" s="19" t="e">
        <f t="shared" si="23"/>
        <v>#REF!</v>
      </c>
    </row>
    <row r="37" spans="1:47" ht="15" customHeight="1">
      <c r="A37" s="31"/>
      <c r="B37" s="210"/>
      <c r="C37" s="253"/>
      <c r="D37" s="253"/>
      <c r="E37" s="255"/>
      <c r="F37" s="253"/>
      <c r="G37" s="253"/>
      <c r="H37" s="256"/>
      <c r="I37" s="253"/>
      <c r="J37" s="257"/>
      <c r="K37" s="46"/>
      <c r="L37" s="32"/>
      <c r="M37" s="32"/>
      <c r="N37" s="46" t="s">
        <v>201</v>
      </c>
      <c r="O37" s="46"/>
      <c r="P37" s="46" t="s">
        <v>159</v>
      </c>
      <c r="Q37" s="46">
        <v>0.05</v>
      </c>
      <c r="R37" s="46"/>
      <c r="S37" s="46"/>
      <c r="T37" s="46"/>
      <c r="U37" s="46"/>
      <c r="V37" s="175"/>
      <c r="W37" s="173"/>
      <c r="X37" s="59"/>
      <c r="Y37" s="59"/>
      <c r="Z37" s="59"/>
      <c r="AA37" s="59"/>
      <c r="AB37" s="59"/>
      <c r="AC37" s="59"/>
      <c r="AD37" s="59"/>
      <c r="AE37" s="59"/>
      <c r="AF37" s="19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19"/>
      <c r="AU37" s="19"/>
    </row>
    <row r="38" spans="1:47" ht="15" customHeight="1">
      <c r="A38" s="31"/>
      <c r="B38" s="210"/>
      <c r="C38" s="253"/>
      <c r="D38" s="253"/>
      <c r="E38" s="255"/>
      <c r="F38" s="253"/>
      <c r="G38" s="253"/>
      <c r="H38" s="256"/>
      <c r="I38" s="253"/>
      <c r="J38" s="257"/>
      <c r="K38" s="46"/>
      <c r="L38" s="32"/>
      <c r="M38" s="32"/>
      <c r="N38" s="46"/>
      <c r="O38" s="46"/>
      <c r="P38" s="46"/>
      <c r="Q38" s="46"/>
      <c r="R38" s="46"/>
      <c r="S38" s="46"/>
      <c r="T38" s="46"/>
      <c r="U38" s="46"/>
      <c r="V38" s="175"/>
      <c r="W38" s="173"/>
      <c r="X38" s="59"/>
      <c r="Y38" s="59"/>
      <c r="Z38" s="59"/>
      <c r="AA38" s="59"/>
      <c r="AB38" s="59"/>
      <c r="AC38" s="59"/>
      <c r="AD38" s="59"/>
      <c r="AE38" s="59"/>
      <c r="AF38" s="19"/>
      <c r="AG38" s="279"/>
      <c r="AH38" s="279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19"/>
      <c r="AU38" s="19"/>
    </row>
    <row r="39" spans="1:47" ht="15" customHeight="1" thickBot="1">
      <c r="A39" s="34"/>
      <c r="B39" s="43"/>
      <c r="C39" s="260"/>
      <c r="D39" s="260"/>
      <c r="E39" s="268"/>
      <c r="F39" s="260"/>
      <c r="G39" s="260"/>
      <c r="H39" s="269"/>
      <c r="I39" s="260"/>
      <c r="J39" s="261"/>
      <c r="K39" s="62"/>
      <c r="L39" s="63"/>
      <c r="M39" s="63"/>
      <c r="N39" s="63"/>
      <c r="O39" s="63"/>
      <c r="P39" s="62"/>
      <c r="Q39" s="62"/>
      <c r="R39" s="62"/>
      <c r="S39" s="62"/>
      <c r="T39" s="62"/>
      <c r="U39" s="62"/>
      <c r="V39" s="178"/>
      <c r="W39" s="179"/>
      <c r="X39" s="59"/>
      <c r="Y39" s="59"/>
      <c r="Z39" s="59"/>
      <c r="AA39" s="59"/>
      <c r="AB39" s="59"/>
      <c r="AC39" s="59"/>
      <c r="AD39" s="59"/>
      <c r="AE39" s="59"/>
      <c r="AF39" s="19"/>
      <c r="AG39" s="279"/>
      <c r="AH39" s="279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19"/>
      <c r="AU39" s="19"/>
    </row>
    <row r="40" spans="1:47" ht="16.5" customHeight="1" thickBot="1">
      <c r="A40" s="252" t="s">
        <v>221</v>
      </c>
      <c r="B40" s="210" t="s">
        <v>508</v>
      </c>
      <c r="C40" s="253">
        <v>5</v>
      </c>
      <c r="D40" s="253">
        <v>2.1</v>
      </c>
      <c r="E40" s="255">
        <v>1.7</v>
      </c>
      <c r="F40" s="253">
        <v>0</v>
      </c>
      <c r="G40" s="253">
        <v>0</v>
      </c>
      <c r="H40" s="256">
        <v>2.5</v>
      </c>
      <c r="I40" s="253">
        <v>671.3</v>
      </c>
      <c r="J40" s="454" t="s">
        <v>148</v>
      </c>
      <c r="K40" s="452"/>
      <c r="L40" s="462" t="s">
        <v>365</v>
      </c>
      <c r="M40" s="456"/>
      <c r="N40" s="405" t="s">
        <v>426</v>
      </c>
      <c r="O40" s="452"/>
      <c r="P40" s="396" t="s">
        <v>267</v>
      </c>
      <c r="Q40" s="452"/>
      <c r="R40" s="454" t="s">
        <v>149</v>
      </c>
      <c r="S40" s="452"/>
      <c r="T40" s="416" t="s">
        <v>411</v>
      </c>
      <c r="U40" s="397"/>
      <c r="V40" s="166" t="s">
        <v>30</v>
      </c>
      <c r="W40" s="167"/>
      <c r="X40" s="18" t="str">
        <f>J40</f>
        <v>白米飯</v>
      </c>
      <c r="Y40" s="18" t="str">
        <f>L40</f>
        <v>酥炸豆包</v>
      </c>
      <c r="Z40" s="18" t="str">
        <f>N40</f>
        <v>麵筋白菜</v>
      </c>
      <c r="AA40" s="18" t="str">
        <f>P40</f>
        <v>回鍋豆干</v>
      </c>
      <c r="AB40" s="18" t="str">
        <f>R40</f>
        <v>時蔬</v>
      </c>
      <c r="AC40" s="18" t="str">
        <f>T40</f>
        <v>時蔬湯</v>
      </c>
      <c r="AD40" s="18" t="str">
        <f>V40</f>
        <v>點心</v>
      </c>
      <c r="AE40" s="18">
        <f>W40</f>
        <v>0</v>
      </c>
      <c r="AF40" s="19"/>
      <c r="AG40" s="280"/>
      <c r="AH40" s="281"/>
      <c r="AI40" s="54"/>
      <c r="AJ40" s="8"/>
      <c r="AK40" s="65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47" ht="15" customHeight="1" thickBot="1">
      <c r="A41" s="31"/>
      <c r="B41" s="210"/>
      <c r="C41" s="253"/>
      <c r="D41" s="253"/>
      <c r="E41" s="255"/>
      <c r="F41" s="253"/>
      <c r="G41" s="253"/>
      <c r="H41" s="256"/>
      <c r="I41" s="254"/>
      <c r="J41" s="257" t="s">
        <v>150</v>
      </c>
      <c r="K41" s="46">
        <v>10</v>
      </c>
      <c r="L41" s="46" t="s">
        <v>174</v>
      </c>
      <c r="M41" s="46">
        <v>6</v>
      </c>
      <c r="N41" s="32" t="s">
        <v>67</v>
      </c>
      <c r="O41" s="32">
        <v>6.5</v>
      </c>
      <c r="P41" s="32" t="s">
        <v>42</v>
      </c>
      <c r="Q41" s="32">
        <v>2.7</v>
      </c>
      <c r="R41" s="46" t="s">
        <v>154</v>
      </c>
      <c r="S41" s="46">
        <v>7</v>
      </c>
      <c r="T41" s="311" t="s">
        <v>412</v>
      </c>
      <c r="U41" s="32">
        <v>2.5</v>
      </c>
      <c r="V41" s="172"/>
      <c r="W41" s="173"/>
      <c r="X41" s="59"/>
      <c r="Y41" s="59"/>
      <c r="Z41" s="59"/>
      <c r="AA41" s="59"/>
      <c r="AB41" s="59"/>
      <c r="AC41" s="59"/>
      <c r="AD41" s="59"/>
      <c r="AE41" s="59"/>
      <c r="AF41" s="19"/>
      <c r="AG41" s="282"/>
      <c r="AH41" s="454" t="s">
        <v>353</v>
      </c>
      <c r="AI41" s="452"/>
      <c r="AJ41" s="241" t="s">
        <v>372</v>
      </c>
      <c r="AK41" s="275"/>
      <c r="AL41" s="241" t="s">
        <v>301</v>
      </c>
      <c r="AM41" s="275"/>
      <c r="AN41" s="241" t="s">
        <v>302</v>
      </c>
      <c r="AO41" s="275"/>
      <c r="AP41" s="241" t="s">
        <v>149</v>
      </c>
      <c r="AQ41" s="274"/>
      <c r="AR41" s="471" t="s">
        <v>373</v>
      </c>
      <c r="AS41" s="472"/>
      <c r="AT41" s="166" t="s">
        <v>30</v>
      </c>
      <c r="AU41" s="54"/>
    </row>
    <row r="42" spans="1:47" ht="15" customHeight="1">
      <c r="A42" s="31"/>
      <c r="B42" s="210"/>
      <c r="C42" s="253"/>
      <c r="D42" s="253"/>
      <c r="E42" s="255"/>
      <c r="F42" s="253"/>
      <c r="G42" s="253"/>
      <c r="H42" s="256"/>
      <c r="I42" s="254"/>
      <c r="J42" s="257"/>
      <c r="K42" s="46"/>
      <c r="L42" s="32"/>
      <c r="M42" s="32"/>
      <c r="N42" s="32" t="s">
        <v>51</v>
      </c>
      <c r="O42" s="32">
        <v>0.5</v>
      </c>
      <c r="P42" s="32" t="s">
        <v>38</v>
      </c>
      <c r="Q42" s="32">
        <v>3</v>
      </c>
      <c r="R42" s="46" t="s">
        <v>159</v>
      </c>
      <c r="S42" s="46">
        <v>0.05</v>
      </c>
      <c r="T42" s="306" t="s">
        <v>413</v>
      </c>
      <c r="U42" s="32">
        <v>0.5</v>
      </c>
      <c r="V42" s="175"/>
      <c r="W42" s="173"/>
      <c r="X42" s="59"/>
      <c r="Y42" s="59"/>
      <c r="Z42" s="59"/>
      <c r="AA42" s="59"/>
      <c r="AB42" s="59"/>
      <c r="AC42" s="59"/>
      <c r="AD42" s="59"/>
      <c r="AE42" s="59"/>
      <c r="AF42" s="19"/>
      <c r="AG42" s="282"/>
      <c r="AH42" s="46" t="s">
        <v>151</v>
      </c>
      <c r="AI42" s="46">
        <v>5.8</v>
      </c>
      <c r="AJ42" s="243" t="s">
        <v>361</v>
      </c>
      <c r="AK42" s="243">
        <v>6</v>
      </c>
      <c r="AL42" s="243" t="s">
        <v>151</v>
      </c>
      <c r="AM42" s="243">
        <v>3</v>
      </c>
      <c r="AN42" s="243" t="s">
        <v>207</v>
      </c>
      <c r="AO42" s="243">
        <v>6</v>
      </c>
      <c r="AP42" s="243" t="s">
        <v>154</v>
      </c>
      <c r="AQ42" s="243">
        <v>7</v>
      </c>
      <c r="AR42" s="244" t="s">
        <v>164</v>
      </c>
      <c r="AS42" s="243">
        <v>0.5</v>
      </c>
      <c r="AT42" s="172"/>
      <c r="AU42" s="54"/>
    </row>
    <row r="43" spans="1:47" ht="15" customHeight="1">
      <c r="A43" s="31"/>
      <c r="B43" s="210"/>
      <c r="C43" s="253"/>
      <c r="D43" s="253"/>
      <c r="E43" s="255"/>
      <c r="F43" s="253"/>
      <c r="G43" s="253"/>
      <c r="H43" s="256"/>
      <c r="I43" s="253"/>
      <c r="J43" s="257"/>
      <c r="K43" s="46"/>
      <c r="L43" s="32"/>
      <c r="M43" s="32"/>
      <c r="N43" s="32" t="s">
        <v>350</v>
      </c>
      <c r="O43" s="32">
        <v>0.7</v>
      </c>
      <c r="P43" s="32" t="s">
        <v>74</v>
      </c>
      <c r="Q43" s="32">
        <v>0.01</v>
      </c>
      <c r="R43" s="46"/>
      <c r="S43" s="46"/>
      <c r="T43" s="32" t="s">
        <v>52</v>
      </c>
      <c r="U43" s="32">
        <v>0.05</v>
      </c>
      <c r="V43" s="175"/>
      <c r="W43" s="173"/>
      <c r="X43" s="59"/>
      <c r="Y43" s="59"/>
      <c r="Z43" s="59"/>
      <c r="AA43" s="59"/>
      <c r="AB43" s="59"/>
      <c r="AC43" s="59"/>
      <c r="AD43" s="59"/>
      <c r="AE43" s="59"/>
      <c r="AF43" s="19"/>
      <c r="AG43" s="282"/>
      <c r="AH43" s="46" t="s">
        <v>208</v>
      </c>
      <c r="AI43" s="46">
        <v>3</v>
      </c>
      <c r="AJ43" s="243" t="s">
        <v>159</v>
      </c>
      <c r="AK43" s="243">
        <v>0.05</v>
      </c>
      <c r="AL43" s="243" t="s">
        <v>374</v>
      </c>
      <c r="AM43" s="243">
        <v>4</v>
      </c>
      <c r="AN43" s="243" t="s">
        <v>159</v>
      </c>
      <c r="AO43" s="243">
        <v>0.05</v>
      </c>
      <c r="AP43" s="243" t="s">
        <v>159</v>
      </c>
      <c r="AQ43" s="243">
        <v>0.05</v>
      </c>
      <c r="AR43" s="244" t="s">
        <v>166</v>
      </c>
      <c r="AS43" s="243">
        <v>4</v>
      </c>
      <c r="AT43" s="175"/>
      <c r="AU43" s="54"/>
    </row>
    <row r="44" spans="1:47" ht="15" customHeight="1">
      <c r="A44" s="31"/>
      <c r="B44" s="210"/>
      <c r="C44" s="253"/>
      <c r="D44" s="253"/>
      <c r="E44" s="255"/>
      <c r="F44" s="253"/>
      <c r="G44" s="253"/>
      <c r="H44" s="256"/>
      <c r="I44" s="253"/>
      <c r="J44" s="257"/>
      <c r="K44" s="46"/>
      <c r="L44" s="32"/>
      <c r="M44" s="32"/>
      <c r="N44" s="46" t="s">
        <v>159</v>
      </c>
      <c r="O44" s="32">
        <v>0.05</v>
      </c>
      <c r="P44" s="46" t="s">
        <v>159</v>
      </c>
      <c r="Q44" s="32">
        <v>0.05</v>
      </c>
      <c r="R44" s="46"/>
      <c r="S44" s="46"/>
      <c r="T44" s="32"/>
      <c r="U44" s="32"/>
      <c r="V44" s="175"/>
      <c r="W44" s="173"/>
      <c r="X44" s="59"/>
      <c r="Y44" s="59"/>
      <c r="Z44" s="59"/>
      <c r="AA44" s="59"/>
      <c r="AB44" s="59"/>
      <c r="AC44" s="59"/>
      <c r="AD44" s="59"/>
      <c r="AE44" s="59"/>
      <c r="AF44" s="19"/>
      <c r="AG44" s="282"/>
      <c r="AH44" s="46" t="s">
        <v>81</v>
      </c>
      <c r="AI44" s="46">
        <v>1</v>
      </c>
      <c r="AJ44" s="243"/>
      <c r="AK44" s="243"/>
      <c r="AL44" s="243" t="s">
        <v>81</v>
      </c>
      <c r="AM44" s="243">
        <v>1</v>
      </c>
      <c r="AN44" s="243" t="s">
        <v>209</v>
      </c>
      <c r="AO44" s="243">
        <v>0.1</v>
      </c>
      <c r="AP44" s="243"/>
      <c r="AQ44" s="243"/>
      <c r="AR44" s="244" t="s">
        <v>160</v>
      </c>
      <c r="AS44" s="243">
        <v>1</v>
      </c>
      <c r="AT44" s="175"/>
      <c r="AU44" s="54"/>
    </row>
    <row r="45" spans="1:47" ht="15" customHeight="1">
      <c r="A45" s="31"/>
      <c r="B45" s="210"/>
      <c r="C45" s="253"/>
      <c r="D45" s="253"/>
      <c r="E45" s="255"/>
      <c r="F45" s="253"/>
      <c r="G45" s="253"/>
      <c r="H45" s="256"/>
      <c r="I45" s="253"/>
      <c r="J45" s="257"/>
      <c r="K45" s="46"/>
      <c r="L45" s="32"/>
      <c r="M45" s="32"/>
      <c r="N45" s="32"/>
      <c r="O45" s="32"/>
      <c r="P45" s="32"/>
      <c r="Q45" s="32"/>
      <c r="R45" s="46"/>
      <c r="S45" s="46"/>
      <c r="T45" s="271"/>
      <c r="U45" s="271"/>
      <c r="V45" s="175"/>
      <c r="W45" s="173"/>
      <c r="X45" s="59"/>
      <c r="Y45" s="59"/>
      <c r="Z45" s="59"/>
      <c r="AA45" s="59"/>
      <c r="AB45" s="59"/>
      <c r="AC45" s="59"/>
      <c r="AD45" s="59"/>
      <c r="AE45" s="59"/>
      <c r="AF45" s="19"/>
      <c r="AG45" s="279"/>
      <c r="AH45" s="46" t="s">
        <v>159</v>
      </c>
      <c r="AI45" s="46">
        <v>0.05</v>
      </c>
      <c r="AJ45" s="243"/>
      <c r="AK45" s="243"/>
      <c r="AL45" s="276"/>
      <c r="AM45" s="276"/>
      <c r="AN45" s="245"/>
      <c r="AO45" s="245"/>
      <c r="AP45" s="243"/>
      <c r="AQ45" s="243"/>
      <c r="AR45" s="244" t="s">
        <v>149</v>
      </c>
      <c r="AS45" s="243">
        <v>2</v>
      </c>
      <c r="AT45" s="175"/>
      <c r="AU45" s="54"/>
    </row>
    <row r="46" spans="1:47" ht="15" customHeight="1" thickBot="1">
      <c r="A46" s="34"/>
      <c r="B46" s="43"/>
      <c r="C46" s="260"/>
      <c r="D46" s="260"/>
      <c r="E46" s="268"/>
      <c r="F46" s="260"/>
      <c r="G46" s="260"/>
      <c r="H46" s="269"/>
      <c r="I46" s="260"/>
      <c r="J46" s="262"/>
      <c r="K46" s="63"/>
      <c r="L46" s="36"/>
      <c r="M46" s="36"/>
      <c r="N46" s="221"/>
      <c r="O46" s="221"/>
      <c r="P46" s="36"/>
      <c r="Q46" s="36"/>
      <c r="R46" s="63"/>
      <c r="S46" s="63"/>
      <c r="T46" s="63"/>
      <c r="U46" s="63"/>
      <c r="V46" s="178"/>
      <c r="W46" s="179"/>
      <c r="X46" s="59"/>
      <c r="Y46" s="59"/>
      <c r="Z46" s="59"/>
      <c r="AA46" s="59"/>
      <c r="AB46" s="59"/>
      <c r="AC46" s="59"/>
      <c r="AD46" s="59"/>
      <c r="AE46" s="59"/>
      <c r="AF46" s="19"/>
      <c r="AG46" s="279"/>
      <c r="AH46" s="46"/>
      <c r="AI46" s="46"/>
      <c r="AJ46" s="243"/>
      <c r="AK46" s="243"/>
      <c r="AL46" s="243"/>
      <c r="AM46" s="243"/>
      <c r="AN46" s="276"/>
      <c r="AO46" s="276"/>
      <c r="AP46" s="243"/>
      <c r="AQ46" s="243"/>
      <c r="AR46" s="244"/>
      <c r="AS46" s="243"/>
      <c r="AT46" s="175"/>
      <c r="AU46" s="54"/>
    </row>
    <row r="47" spans="1:47" ht="16.5" customHeight="1" thickBot="1">
      <c r="A47" s="263" t="s">
        <v>222</v>
      </c>
      <c r="B47" s="222" t="s">
        <v>508</v>
      </c>
      <c r="C47" s="253">
        <v>5</v>
      </c>
      <c r="D47" s="254">
        <v>2</v>
      </c>
      <c r="E47" s="255">
        <v>1.9</v>
      </c>
      <c r="F47" s="253">
        <v>0</v>
      </c>
      <c r="G47" s="253">
        <v>0</v>
      </c>
      <c r="H47" s="256">
        <v>2.1</v>
      </c>
      <c r="I47" s="254">
        <v>643.9</v>
      </c>
      <c r="J47" s="462" t="s">
        <v>163</v>
      </c>
      <c r="K47" s="456"/>
      <c r="L47" s="463" t="s">
        <v>475</v>
      </c>
      <c r="M47" s="452"/>
      <c r="N47" s="415" t="s">
        <v>472</v>
      </c>
      <c r="O47" s="397"/>
      <c r="P47" s="462" t="s">
        <v>351</v>
      </c>
      <c r="Q47" s="456"/>
      <c r="R47" s="462" t="s">
        <v>149</v>
      </c>
      <c r="S47" s="456"/>
      <c r="T47" s="462" t="s">
        <v>185</v>
      </c>
      <c r="U47" s="456"/>
      <c r="V47" s="166" t="s">
        <v>30</v>
      </c>
      <c r="W47" s="167"/>
      <c r="X47" s="18" t="str">
        <f>J47</f>
        <v>糙米飯</v>
      </c>
      <c r="Y47" s="18" t="str">
        <f>L47</f>
        <v>泡菜油腐</v>
      </c>
      <c r="Z47" s="18" t="str">
        <f>N47</f>
        <v>炒年糕</v>
      </c>
      <c r="AA47" s="18" t="str">
        <f>P47</f>
        <v>菇拌海帶</v>
      </c>
      <c r="AB47" s="18" t="str">
        <f>R47</f>
        <v>時蔬</v>
      </c>
      <c r="AC47" s="18" t="str">
        <f>T47</f>
        <v>金針湯</v>
      </c>
      <c r="AD47" s="18" t="str">
        <f>V47</f>
        <v>點心</v>
      </c>
      <c r="AE47" s="18">
        <f>W47</f>
        <v>0</v>
      </c>
      <c r="AF47" s="19"/>
      <c r="AG47" s="54"/>
      <c r="AH47" s="246"/>
      <c r="AI47" s="245"/>
      <c r="AJ47" s="277"/>
      <c r="AK47" s="277"/>
      <c r="AL47" s="277"/>
      <c r="AM47" s="277"/>
      <c r="AN47" s="277"/>
      <c r="AO47" s="277"/>
      <c r="AP47" s="245"/>
      <c r="AQ47" s="245"/>
      <c r="AR47" s="246"/>
      <c r="AS47" s="245"/>
      <c r="AT47" s="178"/>
      <c r="AU47" s="19"/>
    </row>
    <row r="48" spans="1:47" ht="15" customHeight="1" thickBot="1">
      <c r="A48" s="31"/>
      <c r="B48" s="210"/>
      <c r="C48" s="253"/>
      <c r="D48" s="253"/>
      <c r="E48" s="255"/>
      <c r="F48" s="253"/>
      <c r="G48" s="253"/>
      <c r="H48" s="256"/>
      <c r="I48" s="254"/>
      <c r="J48" s="257" t="s">
        <v>150</v>
      </c>
      <c r="K48" s="46">
        <v>7</v>
      </c>
      <c r="L48" s="307" t="s">
        <v>474</v>
      </c>
      <c r="M48" s="46">
        <v>7</v>
      </c>
      <c r="N48" s="300" t="s">
        <v>473</v>
      </c>
      <c r="O48" s="32">
        <v>3</v>
      </c>
      <c r="P48" s="46" t="s">
        <v>155</v>
      </c>
      <c r="Q48" s="46">
        <v>0.5</v>
      </c>
      <c r="R48" s="46" t="s">
        <v>154</v>
      </c>
      <c r="S48" s="46">
        <v>7</v>
      </c>
      <c r="T48" s="46" t="s">
        <v>186</v>
      </c>
      <c r="U48" s="46">
        <v>0.4</v>
      </c>
      <c r="V48" s="172"/>
      <c r="W48" s="173"/>
      <c r="X48" s="59"/>
      <c r="Y48" s="59"/>
      <c r="Z48" s="59"/>
      <c r="AA48" s="59"/>
      <c r="AB48" s="59"/>
      <c r="AC48" s="59"/>
      <c r="AD48" s="59"/>
      <c r="AE48" s="59"/>
      <c r="AF48" s="19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19"/>
      <c r="AU48" s="19"/>
    </row>
    <row r="49" spans="1:53" ht="15" customHeight="1" thickBot="1">
      <c r="A49" s="31"/>
      <c r="B49" s="210"/>
      <c r="C49" s="253"/>
      <c r="D49" s="253"/>
      <c r="E49" s="255"/>
      <c r="F49" s="253"/>
      <c r="G49" s="253"/>
      <c r="H49" s="256"/>
      <c r="I49" s="254"/>
      <c r="J49" s="257" t="s">
        <v>166</v>
      </c>
      <c r="K49" s="46">
        <v>3</v>
      </c>
      <c r="L49" s="46" t="s">
        <v>202</v>
      </c>
      <c r="M49" s="46">
        <v>1</v>
      </c>
      <c r="N49" s="306" t="s">
        <v>476</v>
      </c>
      <c r="O49" s="32">
        <v>2</v>
      </c>
      <c r="P49" s="46" t="s">
        <v>190</v>
      </c>
      <c r="Q49" s="46">
        <v>1</v>
      </c>
      <c r="R49" s="46" t="s">
        <v>159</v>
      </c>
      <c r="S49" s="46">
        <v>0.05</v>
      </c>
      <c r="T49" s="46" t="s">
        <v>189</v>
      </c>
      <c r="U49" s="46">
        <v>1</v>
      </c>
      <c r="V49" s="175"/>
      <c r="W49" s="173"/>
      <c r="X49" s="59"/>
      <c r="Y49" s="59"/>
      <c r="Z49" s="59"/>
      <c r="AA49" s="59"/>
      <c r="AB49" s="59"/>
      <c r="AC49" s="59"/>
      <c r="AD49" s="59"/>
      <c r="AE49" s="59"/>
      <c r="AF49" s="19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19"/>
      <c r="AU49" s="19"/>
    </row>
    <row r="50" spans="1:53" ht="15" customHeight="1">
      <c r="A50" s="31"/>
      <c r="B50" s="210"/>
      <c r="C50" s="253"/>
      <c r="D50" s="253"/>
      <c r="E50" s="255"/>
      <c r="F50" s="253"/>
      <c r="G50" s="253"/>
      <c r="H50" s="256"/>
      <c r="I50" s="253"/>
      <c r="J50" s="257"/>
      <c r="K50" s="46"/>
      <c r="L50" s="46" t="s">
        <v>171</v>
      </c>
      <c r="M50" s="46">
        <v>4</v>
      </c>
      <c r="N50" s="300" t="s">
        <v>446</v>
      </c>
      <c r="O50" s="32">
        <v>1</v>
      </c>
      <c r="P50" s="46" t="s">
        <v>159</v>
      </c>
      <c r="Q50" s="46">
        <v>0.05</v>
      </c>
      <c r="R50" s="46"/>
      <c r="S50" s="46"/>
      <c r="T50" s="46" t="s">
        <v>159</v>
      </c>
      <c r="U50" s="46">
        <v>0.05</v>
      </c>
      <c r="V50" s="175"/>
      <c r="W50" s="173"/>
      <c r="X50" s="59"/>
      <c r="Y50" s="59"/>
      <c r="Z50" s="59"/>
      <c r="AA50" s="59"/>
      <c r="AB50" s="59"/>
      <c r="AC50" s="59"/>
      <c r="AD50" s="59"/>
      <c r="AE50" s="59"/>
      <c r="AF50" s="19"/>
      <c r="AG50" s="54"/>
      <c r="AH50" s="454" t="s">
        <v>362</v>
      </c>
      <c r="AI50" s="452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19"/>
      <c r="AU50" s="19"/>
    </row>
    <row r="51" spans="1:53" ht="15" customHeight="1">
      <c r="A51" s="31"/>
      <c r="B51" s="210"/>
      <c r="C51" s="253"/>
      <c r="D51" s="253"/>
      <c r="E51" s="255"/>
      <c r="F51" s="253"/>
      <c r="G51" s="253"/>
      <c r="H51" s="256"/>
      <c r="I51" s="253"/>
      <c r="J51" s="257"/>
      <c r="K51" s="46"/>
      <c r="L51" s="46" t="s">
        <v>159</v>
      </c>
      <c r="M51" s="46">
        <v>0.05</v>
      </c>
      <c r="N51" s="32" t="s">
        <v>51</v>
      </c>
      <c r="O51" s="32">
        <v>0.5</v>
      </c>
      <c r="P51" s="46"/>
      <c r="Q51" s="46"/>
      <c r="R51" s="46"/>
      <c r="S51" s="46"/>
      <c r="T51" s="46" t="s">
        <v>178</v>
      </c>
      <c r="U51" s="46">
        <v>1</v>
      </c>
      <c r="V51" s="175"/>
      <c r="W51" s="173"/>
      <c r="X51" s="59"/>
      <c r="Y51" s="59"/>
      <c r="Z51" s="59"/>
      <c r="AA51" s="59"/>
      <c r="AB51" s="59"/>
      <c r="AC51" s="59"/>
      <c r="AD51" s="59"/>
      <c r="AE51" s="59"/>
      <c r="AF51" s="19"/>
      <c r="AG51" s="54"/>
      <c r="AH51" s="46" t="s">
        <v>341</v>
      </c>
      <c r="AI51" s="46">
        <v>2.2000000000000002</v>
      </c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19"/>
      <c r="AU51" s="19"/>
    </row>
    <row r="52" spans="1:53" ht="15" customHeight="1">
      <c r="A52" s="31"/>
      <c r="B52" s="210"/>
      <c r="C52" s="253"/>
      <c r="D52" s="253"/>
      <c r="E52" s="255"/>
      <c r="F52" s="253"/>
      <c r="G52" s="253"/>
      <c r="H52" s="256"/>
      <c r="I52" s="253"/>
      <c r="J52" s="257"/>
      <c r="K52" s="46"/>
      <c r="L52" s="46"/>
      <c r="M52" s="46"/>
      <c r="N52" s="32" t="s">
        <v>48</v>
      </c>
      <c r="O52" s="32">
        <v>0.05</v>
      </c>
      <c r="P52" s="46"/>
      <c r="Q52" s="46"/>
      <c r="R52" s="46"/>
      <c r="S52" s="46"/>
      <c r="T52" s="46"/>
      <c r="U52" s="46"/>
      <c r="V52" s="175"/>
      <c r="W52" s="173"/>
      <c r="X52" s="59"/>
      <c r="Y52" s="59"/>
      <c r="Z52" s="59"/>
      <c r="AA52" s="59"/>
      <c r="AB52" s="59"/>
      <c r="AC52" s="59"/>
      <c r="AD52" s="59"/>
      <c r="AE52" s="59"/>
      <c r="AF52" s="19"/>
      <c r="AG52" s="54"/>
      <c r="AH52" s="46" t="s">
        <v>202</v>
      </c>
      <c r="AI52" s="46">
        <v>1</v>
      </c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19"/>
      <c r="AU52" s="19"/>
    </row>
    <row r="53" spans="1:53" ht="15" customHeight="1" thickBot="1">
      <c r="A53" s="31"/>
      <c r="B53" s="43"/>
      <c r="C53" s="253"/>
      <c r="D53" s="260"/>
      <c r="E53" s="255"/>
      <c r="F53" s="253"/>
      <c r="G53" s="253"/>
      <c r="H53" s="256"/>
      <c r="I53" s="260"/>
      <c r="J53" s="262"/>
      <c r="K53" s="63"/>
      <c r="L53" s="62"/>
      <c r="M53" s="62"/>
      <c r="N53" s="62"/>
      <c r="O53" s="62"/>
      <c r="P53" s="36"/>
      <c r="Q53" s="36"/>
      <c r="R53" s="63"/>
      <c r="S53" s="63"/>
      <c r="T53" s="63"/>
      <c r="U53" s="63"/>
      <c r="V53" s="178"/>
      <c r="W53" s="179"/>
      <c r="X53" s="59"/>
      <c r="Y53" s="59"/>
      <c r="Z53" s="59"/>
      <c r="AA53" s="59"/>
      <c r="AB53" s="59"/>
      <c r="AC53" s="59"/>
      <c r="AD53" s="59"/>
      <c r="AE53" s="59"/>
      <c r="AF53" s="19"/>
      <c r="AG53" s="54"/>
      <c r="AH53" s="46" t="s">
        <v>171</v>
      </c>
      <c r="AI53" s="46">
        <v>4</v>
      </c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19"/>
      <c r="AU53" s="19"/>
    </row>
    <row r="54" spans="1:53" ht="16.5" customHeight="1" thickBot="1">
      <c r="A54" s="209" t="s">
        <v>223</v>
      </c>
      <c r="B54" s="222" t="s">
        <v>508</v>
      </c>
      <c r="C54" s="254">
        <v>5</v>
      </c>
      <c r="D54" s="254">
        <v>1.8</v>
      </c>
      <c r="E54" s="264">
        <v>1.9</v>
      </c>
      <c r="F54" s="254">
        <v>0</v>
      </c>
      <c r="G54" s="254">
        <v>0</v>
      </c>
      <c r="H54" s="265">
        <v>1.7</v>
      </c>
      <c r="I54" s="254">
        <v>604.1</v>
      </c>
      <c r="J54" s="458" t="s">
        <v>427</v>
      </c>
      <c r="K54" s="459"/>
      <c r="L54" s="458" t="s">
        <v>429</v>
      </c>
      <c r="M54" s="459"/>
      <c r="N54" s="458" t="s">
        <v>430</v>
      </c>
      <c r="O54" s="459"/>
      <c r="P54" s="400" t="s">
        <v>433</v>
      </c>
      <c r="Q54" s="397"/>
      <c r="R54" s="454" t="s">
        <v>149</v>
      </c>
      <c r="S54" s="452"/>
      <c r="T54" s="405" t="s">
        <v>432</v>
      </c>
      <c r="U54" s="397"/>
      <c r="V54" s="166" t="s">
        <v>30</v>
      </c>
      <c r="W54" s="167"/>
      <c r="X54" s="18" t="str">
        <f>J54</f>
        <v>拌麵特餐</v>
      </c>
      <c r="Y54" s="18" t="str">
        <f>L54</f>
        <v>香菇絞若</v>
      </c>
      <c r="Z54" s="18" t="str">
        <f>N54</f>
        <v>拌麵配料</v>
      </c>
      <c r="AA54" s="18" t="str">
        <f>P54</f>
        <v>滷蛋</v>
      </c>
      <c r="AB54" s="18" t="str">
        <f>R54</f>
        <v>時蔬</v>
      </c>
      <c r="AC54" s="18" t="str">
        <f>T54</f>
        <v>三絲羹湯</v>
      </c>
      <c r="AD54" s="18" t="str">
        <f>V54</f>
        <v>點心</v>
      </c>
      <c r="AE54" s="18">
        <f>W54</f>
        <v>0</v>
      </c>
      <c r="AF54" s="19"/>
      <c r="AG54" s="54"/>
      <c r="AH54" s="46" t="s">
        <v>159</v>
      </c>
      <c r="AI54" s="46">
        <v>0.05</v>
      </c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</row>
    <row r="55" spans="1:53" ht="15" customHeight="1" thickBot="1">
      <c r="A55" s="31"/>
      <c r="B55" s="210"/>
      <c r="C55" s="253"/>
      <c r="D55" s="253"/>
      <c r="E55" s="255"/>
      <c r="F55" s="253"/>
      <c r="G55" s="253"/>
      <c r="H55" s="256"/>
      <c r="I55" s="254"/>
      <c r="J55" s="170" t="s">
        <v>428</v>
      </c>
      <c r="K55" s="170">
        <v>15</v>
      </c>
      <c r="L55" s="170" t="s">
        <v>152</v>
      </c>
      <c r="M55" s="170">
        <v>6</v>
      </c>
      <c r="N55" s="170" t="s">
        <v>431</v>
      </c>
      <c r="O55" s="170">
        <v>0.5</v>
      </c>
      <c r="P55" s="311" t="s">
        <v>434</v>
      </c>
      <c r="Q55" s="32">
        <v>5.5</v>
      </c>
      <c r="R55" s="46" t="s">
        <v>154</v>
      </c>
      <c r="S55" s="46">
        <v>7</v>
      </c>
      <c r="T55" s="32" t="s">
        <v>60</v>
      </c>
      <c r="U55" s="32">
        <v>0.6</v>
      </c>
      <c r="V55" s="172"/>
      <c r="W55" s="173"/>
      <c r="X55" s="59"/>
      <c r="Y55" s="59"/>
      <c r="Z55" s="59"/>
      <c r="AA55" s="59"/>
      <c r="AB55" s="59"/>
      <c r="AC55" s="59"/>
      <c r="AD55" s="59"/>
      <c r="AE55" s="59"/>
      <c r="AF55" s="19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</row>
    <row r="56" spans="1:53" ht="15" customHeight="1">
      <c r="A56" s="31"/>
      <c r="B56" s="210"/>
      <c r="C56" s="253"/>
      <c r="D56" s="253"/>
      <c r="E56" s="255"/>
      <c r="F56" s="253"/>
      <c r="G56" s="253"/>
      <c r="H56" s="256"/>
      <c r="I56" s="254"/>
      <c r="J56" s="257"/>
      <c r="K56" s="46"/>
      <c r="L56" s="170" t="s">
        <v>192</v>
      </c>
      <c r="M56" s="170">
        <v>4</v>
      </c>
      <c r="N56" s="170" t="s">
        <v>158</v>
      </c>
      <c r="O56" s="170">
        <v>4</v>
      </c>
      <c r="P56" s="46"/>
      <c r="Q56" s="46"/>
      <c r="R56" s="46" t="s">
        <v>159</v>
      </c>
      <c r="S56" s="46">
        <v>0.05</v>
      </c>
      <c r="T56" s="32" t="s">
        <v>71</v>
      </c>
      <c r="U56" s="32">
        <v>2</v>
      </c>
      <c r="V56" s="175"/>
      <c r="W56" s="173"/>
      <c r="X56" s="59"/>
      <c r="Y56" s="59"/>
      <c r="Z56" s="59"/>
      <c r="AA56" s="59"/>
      <c r="AB56" s="59"/>
      <c r="AC56" s="59"/>
      <c r="AD56" s="59"/>
      <c r="AE56" s="59"/>
      <c r="AF56" s="19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</row>
    <row r="57" spans="1:53" ht="15" customHeight="1">
      <c r="A57" s="31"/>
      <c r="B57" s="210"/>
      <c r="C57" s="253"/>
      <c r="D57" s="253"/>
      <c r="E57" s="255"/>
      <c r="F57" s="253"/>
      <c r="G57" s="253"/>
      <c r="H57" s="256"/>
      <c r="I57" s="253"/>
      <c r="J57" s="257"/>
      <c r="K57" s="46"/>
      <c r="L57" s="171" t="s">
        <v>169</v>
      </c>
      <c r="M57" s="171">
        <v>0.05</v>
      </c>
      <c r="N57" s="170" t="s">
        <v>81</v>
      </c>
      <c r="O57" s="170">
        <v>0.5</v>
      </c>
      <c r="P57" s="46"/>
      <c r="Q57" s="46"/>
      <c r="R57" s="46"/>
      <c r="S57" s="46"/>
      <c r="T57" s="32" t="s">
        <v>38</v>
      </c>
      <c r="U57" s="32">
        <v>1.5</v>
      </c>
      <c r="V57" s="175"/>
      <c r="W57" s="173"/>
      <c r="X57" s="59"/>
      <c r="Y57" s="59"/>
      <c r="Z57" s="59"/>
      <c r="AA57" s="59"/>
      <c r="AB57" s="59"/>
      <c r="AC57" s="59"/>
      <c r="AD57" s="59"/>
      <c r="AE57" s="59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</row>
    <row r="58" spans="1:53" ht="15" customHeight="1">
      <c r="A58" s="31"/>
      <c r="B58" s="210"/>
      <c r="C58" s="253"/>
      <c r="D58" s="253"/>
      <c r="E58" s="255"/>
      <c r="F58" s="253"/>
      <c r="G58" s="253"/>
      <c r="H58" s="256"/>
      <c r="I58" s="253"/>
      <c r="J58" s="257"/>
      <c r="K58" s="46"/>
      <c r="L58" s="170" t="s">
        <v>159</v>
      </c>
      <c r="M58" s="170">
        <v>0.05</v>
      </c>
      <c r="N58" s="170" t="s">
        <v>159</v>
      </c>
      <c r="O58" s="170">
        <v>0.05</v>
      </c>
      <c r="P58" s="46"/>
      <c r="Q58" s="46"/>
      <c r="R58" s="46"/>
      <c r="S58" s="46"/>
      <c r="T58" s="32" t="s">
        <v>74</v>
      </c>
      <c r="U58" s="32">
        <v>0.01</v>
      </c>
      <c r="V58" s="175"/>
      <c r="W58" s="173"/>
      <c r="X58" s="59"/>
      <c r="Y58" s="59"/>
      <c r="Z58" s="59"/>
      <c r="AA58" s="59"/>
      <c r="AB58" s="59"/>
      <c r="AC58" s="59"/>
      <c r="AD58" s="59"/>
      <c r="AE58" s="59"/>
      <c r="AF58" s="19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3" ht="15" customHeight="1">
      <c r="A59" s="31"/>
      <c r="B59" s="210"/>
      <c r="C59" s="253"/>
      <c r="D59" s="253"/>
      <c r="E59" s="255"/>
      <c r="F59" s="253"/>
      <c r="G59" s="253"/>
      <c r="H59" s="256"/>
      <c r="I59" s="253"/>
      <c r="J59" s="257"/>
      <c r="K59" s="46"/>
      <c r="L59" s="46"/>
      <c r="M59" s="46"/>
      <c r="N59" s="46"/>
      <c r="O59" s="46"/>
      <c r="P59" s="46"/>
      <c r="Q59" s="46"/>
      <c r="R59" s="46"/>
      <c r="S59" s="46"/>
      <c r="V59" s="175"/>
      <c r="W59" s="173"/>
      <c r="X59" s="59"/>
      <c r="Y59" s="59"/>
      <c r="Z59" s="59"/>
      <c r="AA59" s="59"/>
      <c r="AB59" s="59"/>
      <c r="AC59" s="59"/>
      <c r="AD59" s="59"/>
      <c r="AE59" s="59"/>
      <c r="AF59" s="19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3" ht="15" customHeight="1" thickBot="1">
      <c r="A60" s="34"/>
      <c r="B60" s="43"/>
      <c r="C60" s="260"/>
      <c r="D60" s="260"/>
      <c r="E60" s="268"/>
      <c r="F60" s="260"/>
      <c r="G60" s="260"/>
      <c r="H60" s="269"/>
      <c r="I60" s="260"/>
      <c r="J60" s="262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178"/>
      <c r="W60" s="179"/>
      <c r="X60" s="59"/>
      <c r="Y60" s="59"/>
      <c r="Z60" s="59"/>
      <c r="AA60" s="59"/>
      <c r="AB60" s="59"/>
      <c r="AC60" s="59"/>
      <c r="AD60" s="59"/>
      <c r="AE60" s="59"/>
      <c r="AF60" s="19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3" ht="15.75" customHeight="1" thickBot="1">
      <c r="A61" s="31" t="s">
        <v>224</v>
      </c>
      <c r="B61" s="222" t="s">
        <v>508</v>
      </c>
      <c r="C61" s="253">
        <v>5</v>
      </c>
      <c r="D61" s="254">
        <v>2</v>
      </c>
      <c r="E61" s="255">
        <v>1.9</v>
      </c>
      <c r="F61" s="253">
        <v>0</v>
      </c>
      <c r="G61" s="253">
        <v>0</v>
      </c>
      <c r="H61" s="256">
        <v>2.1</v>
      </c>
      <c r="I61" s="254">
        <v>638.9</v>
      </c>
      <c r="J61" s="462" t="s">
        <v>163</v>
      </c>
      <c r="K61" s="456"/>
      <c r="L61" s="463" t="s">
        <v>477</v>
      </c>
      <c r="M61" s="452"/>
      <c r="N61" s="462" t="s">
        <v>352</v>
      </c>
      <c r="O61" s="456"/>
      <c r="P61" s="415" t="s">
        <v>438</v>
      </c>
      <c r="Q61" s="452"/>
      <c r="R61" s="462" t="s">
        <v>149</v>
      </c>
      <c r="S61" s="456"/>
      <c r="T61" s="430" t="s">
        <v>271</v>
      </c>
      <c r="U61" s="452"/>
      <c r="V61" s="166" t="s">
        <v>30</v>
      </c>
      <c r="W61" s="167"/>
      <c r="X61" s="18" t="str">
        <f>J61</f>
        <v>糙米飯</v>
      </c>
      <c r="Y61" s="18" t="str">
        <f>L61</f>
        <v>筍干麵輪</v>
      </c>
      <c r="Z61" s="18" t="str">
        <f>N61</f>
        <v>鮮菇豆腐</v>
      </c>
      <c r="AA61" s="18" t="str">
        <f>P61</f>
        <v>薯餅</v>
      </c>
      <c r="AB61" s="18" t="str">
        <f>R61</f>
        <v>時蔬</v>
      </c>
      <c r="AC61" s="18" t="str">
        <f>T61</f>
        <v>冬瓜銀耳湯</v>
      </c>
      <c r="AD61" s="18" t="str">
        <f>V61</f>
        <v>點心</v>
      </c>
      <c r="AE61" s="18">
        <f>W61</f>
        <v>0</v>
      </c>
      <c r="AF61" s="19"/>
      <c r="AG61" s="67"/>
      <c r="AH61" s="67"/>
      <c r="AI61" s="67"/>
      <c r="AJ61" s="67"/>
      <c r="AK61" s="67"/>
      <c r="AL61" s="67"/>
      <c r="AM61" s="67"/>
      <c r="AN61" s="68"/>
      <c r="AO61" s="47"/>
      <c r="AP61" s="68"/>
      <c r="AQ61" s="47"/>
      <c r="AR61" s="68"/>
      <c r="AS61" s="47"/>
      <c r="AT61" s="68"/>
      <c r="AU61" s="47"/>
      <c r="AV61" s="68"/>
      <c r="AW61" s="47"/>
      <c r="AX61" s="68"/>
      <c r="AY61" s="47"/>
      <c r="AZ61" s="18"/>
      <c r="BA61" s="19"/>
    </row>
    <row r="62" spans="1:53" ht="15" customHeight="1" thickBot="1">
      <c r="A62" s="31"/>
      <c r="B62" s="210"/>
      <c r="C62" s="253"/>
      <c r="D62" s="253"/>
      <c r="E62" s="255"/>
      <c r="F62" s="253"/>
      <c r="G62" s="253"/>
      <c r="H62" s="256"/>
      <c r="I62" s="254"/>
      <c r="J62" s="257" t="s">
        <v>150</v>
      </c>
      <c r="K62" s="46">
        <v>7</v>
      </c>
      <c r="L62" s="307" t="s">
        <v>478</v>
      </c>
      <c r="M62" s="46">
        <v>5</v>
      </c>
      <c r="N62" s="46" t="s">
        <v>191</v>
      </c>
      <c r="O62" s="46">
        <v>5</v>
      </c>
      <c r="P62" s="316" t="s">
        <v>438</v>
      </c>
      <c r="Q62" s="30">
        <v>2.5</v>
      </c>
      <c r="R62" s="46" t="s">
        <v>154</v>
      </c>
      <c r="S62" s="46">
        <v>7</v>
      </c>
      <c r="T62" s="227" t="s">
        <v>272</v>
      </c>
      <c r="U62" s="227">
        <v>1</v>
      </c>
      <c r="V62" s="172"/>
      <c r="W62" s="173"/>
      <c r="X62" s="59"/>
      <c r="Y62" s="59"/>
      <c r="Z62" s="59"/>
      <c r="AA62" s="59"/>
      <c r="AB62" s="59"/>
      <c r="AC62" s="59"/>
      <c r="AD62" s="59"/>
      <c r="AE62" s="59"/>
      <c r="AF62" s="19"/>
      <c r="AG62" s="67"/>
      <c r="AH62" s="67"/>
      <c r="AI62" s="67"/>
      <c r="AJ62" s="67"/>
      <c r="AK62" s="67"/>
      <c r="AL62" s="67"/>
      <c r="AM62" s="67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18"/>
      <c r="BA62" s="19"/>
    </row>
    <row r="63" spans="1:53" ht="15" customHeight="1">
      <c r="A63" s="31"/>
      <c r="B63" s="210"/>
      <c r="C63" s="253"/>
      <c r="D63" s="253"/>
      <c r="E63" s="255"/>
      <c r="F63" s="253"/>
      <c r="G63" s="253"/>
      <c r="H63" s="256"/>
      <c r="I63" s="254"/>
      <c r="J63" s="257" t="s">
        <v>166</v>
      </c>
      <c r="K63" s="46">
        <v>3</v>
      </c>
      <c r="L63" s="46" t="s">
        <v>215</v>
      </c>
      <c r="M63" s="46">
        <v>3</v>
      </c>
      <c r="N63" s="300" t="s">
        <v>437</v>
      </c>
      <c r="O63" s="32">
        <v>2</v>
      </c>
      <c r="P63" s="32"/>
      <c r="Q63" s="32"/>
      <c r="R63" s="46" t="s">
        <v>159</v>
      </c>
      <c r="S63" s="46">
        <v>0.05</v>
      </c>
      <c r="T63" s="227" t="s">
        <v>273</v>
      </c>
      <c r="U63" s="227">
        <v>1</v>
      </c>
      <c r="V63" s="175"/>
      <c r="W63" s="173"/>
      <c r="X63" s="59"/>
      <c r="Y63" s="59"/>
      <c r="Z63" s="59"/>
      <c r="AA63" s="59"/>
      <c r="AB63" s="59"/>
      <c r="AC63" s="59"/>
      <c r="AD63" s="59"/>
      <c r="AE63" s="59"/>
      <c r="AF63" s="19"/>
      <c r="AG63" s="67"/>
      <c r="AH63" s="67"/>
      <c r="AI63" s="67"/>
      <c r="AJ63" s="67"/>
      <c r="AK63" s="67"/>
      <c r="AL63" s="67"/>
      <c r="AM63" s="67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19"/>
      <c r="BA63" s="19"/>
    </row>
    <row r="64" spans="1:53" ht="15" customHeight="1">
      <c r="A64" s="31"/>
      <c r="B64" s="210"/>
      <c r="C64" s="253"/>
      <c r="D64" s="253"/>
      <c r="E64" s="255"/>
      <c r="F64" s="253"/>
      <c r="G64" s="253"/>
      <c r="H64" s="256"/>
      <c r="I64" s="253"/>
      <c r="J64" s="257"/>
      <c r="K64" s="46"/>
      <c r="L64" s="46" t="s">
        <v>81</v>
      </c>
      <c r="M64" s="46">
        <v>1</v>
      </c>
      <c r="N64" s="46" t="s">
        <v>169</v>
      </c>
      <c r="O64" s="46">
        <v>0.01</v>
      </c>
      <c r="P64" s="272"/>
      <c r="Q64" s="273"/>
      <c r="R64" s="46"/>
      <c r="S64" s="46"/>
      <c r="T64" s="227" t="s">
        <v>80</v>
      </c>
      <c r="U64" s="227">
        <v>1</v>
      </c>
      <c r="V64" s="175"/>
      <c r="W64" s="173"/>
      <c r="X64" s="59"/>
      <c r="Y64" s="59"/>
      <c r="Z64" s="59"/>
      <c r="AA64" s="59"/>
      <c r="AB64" s="59"/>
      <c r="AC64" s="59"/>
      <c r="AD64" s="59"/>
      <c r="AE64" s="59"/>
      <c r="AF64" s="19"/>
      <c r="AG64" s="67"/>
      <c r="AH64" s="67"/>
      <c r="AI64" s="67"/>
      <c r="AJ64" s="67"/>
      <c r="AK64" s="67"/>
      <c r="AL64" s="67"/>
      <c r="AM64" s="67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19"/>
      <c r="BA64" s="19"/>
    </row>
    <row r="65" spans="1:53" ht="15" customHeight="1">
      <c r="A65" s="31"/>
      <c r="B65" s="210"/>
      <c r="C65" s="253"/>
      <c r="D65" s="253"/>
      <c r="E65" s="255"/>
      <c r="F65" s="253"/>
      <c r="G65" s="253"/>
      <c r="H65" s="256"/>
      <c r="I65" s="253"/>
      <c r="J65" s="257"/>
      <c r="K65" s="46"/>
      <c r="L65" s="46" t="s">
        <v>159</v>
      </c>
      <c r="M65" s="46">
        <v>0.05</v>
      </c>
      <c r="N65" s="46" t="s">
        <v>159</v>
      </c>
      <c r="O65" s="46">
        <v>0.05</v>
      </c>
      <c r="P65" s="46"/>
      <c r="Q65" s="46"/>
      <c r="R65" s="46"/>
      <c r="S65" s="46"/>
      <c r="T65" s="228"/>
      <c r="U65" s="228"/>
      <c r="V65" s="175"/>
      <c r="W65" s="173"/>
      <c r="X65" s="59"/>
      <c r="Y65" s="59"/>
      <c r="Z65" s="59"/>
      <c r="AA65" s="59"/>
      <c r="AB65" s="59"/>
      <c r="AC65" s="59"/>
      <c r="AD65" s="59"/>
      <c r="AE65" s="59"/>
      <c r="AF65" s="19"/>
      <c r="AG65" s="67"/>
      <c r="AH65" s="67"/>
      <c r="AI65" s="67"/>
      <c r="AJ65" s="67"/>
      <c r="AK65" s="67"/>
      <c r="AL65" s="67"/>
      <c r="AM65" s="67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19"/>
      <c r="BA65" s="19"/>
    </row>
    <row r="66" spans="1:53" ht="15" customHeight="1">
      <c r="A66" s="31"/>
      <c r="B66" s="210"/>
      <c r="C66" s="253"/>
      <c r="D66" s="253"/>
      <c r="E66" s="255"/>
      <c r="F66" s="253"/>
      <c r="G66" s="253"/>
      <c r="H66" s="256"/>
      <c r="I66" s="253"/>
      <c r="J66" s="257"/>
      <c r="K66" s="46"/>
      <c r="L66" s="46"/>
      <c r="M66" s="46"/>
      <c r="N66" s="46" t="s">
        <v>81</v>
      </c>
      <c r="O66" s="46">
        <v>0.5</v>
      </c>
      <c r="P66" s="46"/>
      <c r="Q66" s="46"/>
      <c r="R66" s="46"/>
      <c r="S66" s="46"/>
      <c r="T66" s="228"/>
      <c r="U66" s="228"/>
      <c r="V66" s="175"/>
      <c r="W66" s="173"/>
      <c r="X66" s="59"/>
      <c r="Y66" s="59"/>
      <c r="Z66" s="59"/>
      <c r="AA66" s="59"/>
      <c r="AB66" s="59"/>
      <c r="AC66" s="59"/>
      <c r="AD66" s="59"/>
      <c r="AE66" s="59"/>
      <c r="AF66" s="19"/>
      <c r="AG66" s="283"/>
      <c r="AH66" s="283"/>
      <c r="AI66" s="283"/>
      <c r="AJ66" s="283"/>
      <c r="AK66" s="283"/>
      <c r="AL66" s="283"/>
      <c r="AM66" s="283"/>
      <c r="AN66" s="284"/>
      <c r="AO66" s="284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19"/>
      <c r="BA66" s="19"/>
    </row>
    <row r="67" spans="1:53" ht="15" customHeight="1" thickBot="1">
      <c r="A67" s="31"/>
      <c r="B67" s="43"/>
      <c r="C67" s="253"/>
      <c r="D67" s="260"/>
      <c r="E67" s="255"/>
      <c r="F67" s="253"/>
      <c r="G67" s="253"/>
      <c r="H67" s="256"/>
      <c r="I67" s="260"/>
      <c r="J67" s="262"/>
      <c r="K67" s="63"/>
      <c r="L67" s="62"/>
      <c r="M67" s="62"/>
      <c r="N67" s="63"/>
      <c r="O67" s="63"/>
      <c r="P67" s="63"/>
      <c r="Q67" s="63"/>
      <c r="R67" s="63"/>
      <c r="S67" s="63"/>
      <c r="T67" s="238"/>
      <c r="U67" s="238"/>
      <c r="V67" s="178"/>
      <c r="W67" s="179"/>
      <c r="X67" s="59"/>
      <c r="Y67" s="59"/>
      <c r="Z67" s="59"/>
      <c r="AA67" s="59"/>
      <c r="AB67" s="59"/>
      <c r="AC67" s="59"/>
      <c r="AD67" s="59"/>
      <c r="AE67" s="59"/>
      <c r="AF67" s="19"/>
      <c r="AG67" s="283"/>
      <c r="AH67" s="283"/>
      <c r="AI67" s="283"/>
      <c r="AJ67" s="283"/>
      <c r="AK67" s="283"/>
      <c r="AL67" s="283"/>
      <c r="AM67" s="283"/>
      <c r="AN67" s="282"/>
      <c r="AO67" s="282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19"/>
      <c r="BA67" s="19"/>
    </row>
    <row r="68" spans="1:53" ht="15.75" customHeight="1" thickBot="1">
      <c r="A68" s="209" t="s">
        <v>225</v>
      </c>
      <c r="B68" s="222" t="s">
        <v>508</v>
      </c>
      <c r="C68" s="254">
        <v>5.0999999999999996</v>
      </c>
      <c r="D68" s="254">
        <v>1.9</v>
      </c>
      <c r="E68" s="264">
        <v>1.5</v>
      </c>
      <c r="F68" s="254">
        <v>0</v>
      </c>
      <c r="G68" s="254">
        <v>0</v>
      </c>
      <c r="H68" s="265">
        <v>2.2000000000000002</v>
      </c>
      <c r="I68" s="254">
        <v>639</v>
      </c>
      <c r="J68" s="454" t="s">
        <v>194</v>
      </c>
      <c r="K68" s="452"/>
      <c r="L68" s="454" t="s">
        <v>344</v>
      </c>
      <c r="M68" s="452"/>
      <c r="N68" s="454" t="s">
        <v>354</v>
      </c>
      <c r="O68" s="452"/>
      <c r="P68" s="454" t="s">
        <v>355</v>
      </c>
      <c r="Q68" s="452"/>
      <c r="R68" s="454" t="s">
        <v>149</v>
      </c>
      <c r="S68" s="452"/>
      <c r="T68" s="454" t="s">
        <v>173</v>
      </c>
      <c r="U68" s="452"/>
      <c r="V68" s="166" t="s">
        <v>30</v>
      </c>
      <c r="W68" s="167" t="s">
        <v>85</v>
      </c>
      <c r="X68" s="18" t="str">
        <f>J68</f>
        <v>紅藜飯</v>
      </c>
      <c r="Y68" s="18" t="str">
        <f>L68</f>
        <v>三杯麵腸</v>
      </c>
      <c r="Z68" s="18" t="str">
        <f>N68</f>
        <v>啵啵玉米</v>
      </c>
      <c r="AA68" s="18" t="str">
        <f>P68</f>
        <v>香滷油腐</v>
      </c>
      <c r="AB68" s="18" t="str">
        <f>R68</f>
        <v>時蔬</v>
      </c>
      <c r="AC68" s="18" t="str">
        <f>T68</f>
        <v>時瓜湯</v>
      </c>
      <c r="AD68" s="18" t="str">
        <f>V68</f>
        <v>點心</v>
      </c>
      <c r="AE68" s="18" t="str">
        <f>W68</f>
        <v>有機豆奶</v>
      </c>
      <c r="AF68" s="19"/>
      <c r="AG68" s="280"/>
      <c r="AH68" s="281"/>
      <c r="AI68" s="146"/>
      <c r="AJ68" s="285"/>
      <c r="AK68" s="286"/>
      <c r="AL68" s="279"/>
      <c r="AM68" s="279"/>
      <c r="AN68" s="279"/>
      <c r="AO68" s="279"/>
      <c r="AP68" s="54"/>
      <c r="AQ68" s="54"/>
      <c r="AR68" s="54"/>
      <c r="AS68" s="54"/>
      <c r="AT68" s="19"/>
      <c r="AU68" s="19"/>
      <c r="AV68" s="47"/>
      <c r="AW68" s="47"/>
      <c r="AX68" s="47"/>
      <c r="AY68" s="47"/>
      <c r="AZ68" s="47"/>
      <c r="BA68" s="47"/>
    </row>
    <row r="69" spans="1:53" ht="15" customHeight="1" thickBot="1">
      <c r="A69" s="31"/>
      <c r="B69" s="210"/>
      <c r="C69" s="253"/>
      <c r="D69" s="253"/>
      <c r="E69" s="255"/>
      <c r="F69" s="253"/>
      <c r="G69" s="253"/>
      <c r="H69" s="256"/>
      <c r="I69" s="254"/>
      <c r="J69" s="257" t="s">
        <v>150</v>
      </c>
      <c r="K69" s="46">
        <v>10</v>
      </c>
      <c r="L69" s="46" t="s">
        <v>151</v>
      </c>
      <c r="M69" s="46">
        <v>6</v>
      </c>
      <c r="N69" s="46" t="s">
        <v>181</v>
      </c>
      <c r="O69" s="46">
        <v>2</v>
      </c>
      <c r="P69" s="317" t="s">
        <v>439</v>
      </c>
      <c r="Q69" s="46">
        <v>3</v>
      </c>
      <c r="R69" s="46" t="s">
        <v>154</v>
      </c>
      <c r="S69" s="46">
        <v>7</v>
      </c>
      <c r="T69" s="46" t="s">
        <v>175</v>
      </c>
      <c r="U69" s="46">
        <v>4.5</v>
      </c>
      <c r="V69" s="172"/>
      <c r="W69" s="173" t="s">
        <v>85</v>
      </c>
      <c r="X69" s="59"/>
      <c r="Y69" s="59"/>
      <c r="Z69" s="59"/>
      <c r="AA69" s="59"/>
      <c r="AB69" s="59"/>
      <c r="AC69" s="59"/>
      <c r="AD69" s="59"/>
      <c r="AE69" s="59"/>
      <c r="AF69" s="19"/>
      <c r="AG69" s="282"/>
      <c r="AH69" s="282"/>
      <c r="AI69" s="146"/>
      <c r="AJ69" s="287"/>
      <c r="AK69" s="287"/>
      <c r="AL69" s="279"/>
      <c r="AM69" s="279"/>
      <c r="AN69" s="279"/>
      <c r="AO69" s="279"/>
      <c r="AP69" s="54"/>
      <c r="AQ69" s="54"/>
      <c r="AR69" s="54"/>
      <c r="AS69" s="54"/>
      <c r="AT69" s="19"/>
      <c r="AU69" s="19"/>
    </row>
    <row r="70" spans="1:53" ht="15" customHeight="1">
      <c r="A70" s="31"/>
      <c r="B70" s="210"/>
      <c r="C70" s="253"/>
      <c r="D70" s="253"/>
      <c r="E70" s="255"/>
      <c r="F70" s="253"/>
      <c r="G70" s="253"/>
      <c r="H70" s="256"/>
      <c r="I70" s="254"/>
      <c r="J70" s="257" t="s">
        <v>195</v>
      </c>
      <c r="K70" s="46">
        <v>0.1</v>
      </c>
      <c r="L70" s="46" t="s">
        <v>81</v>
      </c>
      <c r="M70" s="46">
        <v>2</v>
      </c>
      <c r="N70" s="46" t="s">
        <v>153</v>
      </c>
      <c r="O70" s="46">
        <v>0.5</v>
      </c>
      <c r="P70" s="46" t="s">
        <v>176</v>
      </c>
      <c r="Q70" s="46">
        <v>3</v>
      </c>
      <c r="R70" s="46" t="s">
        <v>159</v>
      </c>
      <c r="S70" s="46">
        <v>0.05</v>
      </c>
      <c r="T70" s="46" t="s">
        <v>159</v>
      </c>
      <c r="U70" s="46">
        <v>0.05</v>
      </c>
      <c r="V70" s="175"/>
      <c r="W70" s="173"/>
      <c r="X70" s="59"/>
      <c r="Y70" s="59"/>
      <c r="Z70" s="59"/>
      <c r="AA70" s="59"/>
      <c r="AB70" s="59"/>
      <c r="AC70" s="59"/>
      <c r="AD70" s="59"/>
      <c r="AE70" s="59"/>
      <c r="AF70" s="19"/>
      <c r="AG70" s="282"/>
      <c r="AH70" s="282"/>
      <c r="AI70" s="146"/>
      <c r="AJ70" s="287"/>
      <c r="AK70" s="287"/>
      <c r="AL70" s="279"/>
      <c r="AM70" s="279"/>
      <c r="AN70" s="279"/>
      <c r="AO70" s="279"/>
      <c r="AP70" s="54"/>
      <c r="AQ70" s="54"/>
      <c r="AR70" s="54"/>
      <c r="AS70" s="54"/>
      <c r="AT70" s="19"/>
      <c r="AU70" s="19"/>
    </row>
    <row r="71" spans="1:53" ht="15" customHeight="1">
      <c r="A71" s="31"/>
      <c r="B71" s="210"/>
      <c r="C71" s="253"/>
      <c r="D71" s="253"/>
      <c r="E71" s="255"/>
      <c r="F71" s="253"/>
      <c r="G71" s="253"/>
      <c r="H71" s="256"/>
      <c r="I71" s="253"/>
      <c r="J71" s="257"/>
      <c r="K71" s="46"/>
      <c r="L71" s="46" t="s">
        <v>209</v>
      </c>
      <c r="M71" s="46">
        <v>0.01</v>
      </c>
      <c r="N71" s="46" t="s">
        <v>81</v>
      </c>
      <c r="O71" s="46">
        <v>1</v>
      </c>
      <c r="P71" s="46" t="s">
        <v>167</v>
      </c>
      <c r="Q71" s="46"/>
      <c r="R71" s="46"/>
      <c r="S71" s="46"/>
      <c r="T71" s="46" t="s">
        <v>178</v>
      </c>
      <c r="U71" s="46">
        <v>0.5</v>
      </c>
      <c r="V71" s="175"/>
      <c r="W71" s="173"/>
      <c r="X71" s="59"/>
      <c r="Y71" s="59"/>
      <c r="Z71" s="59"/>
      <c r="AA71" s="59"/>
      <c r="AB71" s="59"/>
      <c r="AC71" s="59"/>
      <c r="AD71" s="59"/>
      <c r="AE71" s="59"/>
      <c r="AF71" s="19"/>
      <c r="AG71" s="282"/>
      <c r="AH71" s="282"/>
      <c r="AI71" s="146"/>
      <c r="AJ71" s="287"/>
      <c r="AK71" s="287"/>
      <c r="AL71" s="279"/>
      <c r="AM71" s="279"/>
      <c r="AN71" s="279"/>
      <c r="AO71" s="279"/>
      <c r="AP71" s="54"/>
      <c r="AQ71" s="54"/>
      <c r="AR71" s="54"/>
      <c r="AS71" s="54"/>
      <c r="AT71" s="19"/>
      <c r="AU71" s="19"/>
    </row>
    <row r="72" spans="1:53" ht="15" customHeight="1">
      <c r="A72" s="31"/>
      <c r="B72" s="210"/>
      <c r="C72" s="253"/>
      <c r="D72" s="253"/>
      <c r="E72" s="255"/>
      <c r="F72" s="253"/>
      <c r="G72" s="253"/>
      <c r="H72" s="256"/>
      <c r="I72" s="253"/>
      <c r="J72" s="257"/>
      <c r="K72" s="46"/>
      <c r="L72" s="46" t="s">
        <v>159</v>
      </c>
      <c r="M72" s="46">
        <v>0.05</v>
      </c>
      <c r="N72" s="46" t="s">
        <v>152</v>
      </c>
      <c r="O72" s="46">
        <v>1.5</v>
      </c>
      <c r="P72" s="46" t="s">
        <v>159</v>
      </c>
      <c r="Q72" s="46">
        <v>0.05</v>
      </c>
      <c r="R72" s="46"/>
      <c r="S72" s="46"/>
      <c r="T72" s="46"/>
      <c r="U72" s="46"/>
      <c r="V72" s="175"/>
      <c r="W72" s="173"/>
      <c r="X72" s="59"/>
      <c r="Y72" s="59"/>
      <c r="Z72" s="59"/>
      <c r="AA72" s="59"/>
      <c r="AB72" s="59"/>
      <c r="AC72" s="59"/>
      <c r="AD72" s="59"/>
      <c r="AE72" s="59"/>
      <c r="AF72" s="19"/>
      <c r="AG72" s="282"/>
      <c r="AH72" s="282"/>
      <c r="AI72" s="146"/>
      <c r="AJ72" s="287"/>
      <c r="AK72" s="287"/>
      <c r="AL72" s="279"/>
      <c r="AM72" s="279"/>
      <c r="AN72" s="279"/>
      <c r="AO72" s="279"/>
      <c r="AP72" s="54"/>
      <c r="AQ72" s="54"/>
      <c r="AR72" s="54"/>
      <c r="AS72" s="54"/>
      <c r="AT72" s="19"/>
      <c r="AU72" s="19"/>
    </row>
    <row r="73" spans="1:53" ht="15" customHeight="1">
      <c r="A73" s="31"/>
      <c r="B73" s="210"/>
      <c r="C73" s="253"/>
      <c r="D73" s="253"/>
      <c r="E73" s="255"/>
      <c r="F73" s="253"/>
      <c r="G73" s="253"/>
      <c r="H73" s="256"/>
      <c r="I73" s="253"/>
      <c r="J73" s="257"/>
      <c r="K73" s="46"/>
      <c r="L73" s="46" t="s">
        <v>346</v>
      </c>
      <c r="M73" s="46">
        <v>3</v>
      </c>
      <c r="N73" s="46"/>
      <c r="O73" s="46"/>
      <c r="P73" s="46"/>
      <c r="Q73" s="46"/>
      <c r="R73" s="46"/>
      <c r="S73" s="46"/>
      <c r="T73" s="46"/>
      <c r="U73" s="46"/>
      <c r="V73" s="175"/>
      <c r="W73" s="173"/>
      <c r="X73" s="59"/>
      <c r="Y73" s="59"/>
      <c r="Z73" s="59"/>
      <c r="AA73" s="59"/>
      <c r="AB73" s="59"/>
      <c r="AC73" s="59"/>
      <c r="AD73" s="59"/>
      <c r="AE73" s="59"/>
      <c r="AF73" s="19"/>
      <c r="AG73" s="282"/>
      <c r="AH73" s="282"/>
      <c r="AI73" s="152"/>
      <c r="AJ73" s="287"/>
      <c r="AK73" s="287"/>
      <c r="AL73" s="279"/>
      <c r="AM73" s="279"/>
      <c r="AN73" s="279"/>
      <c r="AO73" s="279"/>
      <c r="AP73" s="54"/>
      <c r="AQ73" s="54"/>
      <c r="AR73" s="54"/>
      <c r="AS73" s="54"/>
      <c r="AT73" s="19"/>
      <c r="AU73" s="19"/>
    </row>
    <row r="74" spans="1:53" ht="15" customHeight="1" thickBot="1">
      <c r="A74" s="34"/>
      <c r="B74" s="43"/>
      <c r="C74" s="260"/>
      <c r="D74" s="260"/>
      <c r="E74" s="268"/>
      <c r="F74" s="260"/>
      <c r="G74" s="260"/>
      <c r="H74" s="269"/>
      <c r="I74" s="260"/>
      <c r="J74" s="261"/>
      <c r="K74" s="62"/>
      <c r="L74" s="62"/>
      <c r="M74" s="62"/>
      <c r="N74" s="63"/>
      <c r="O74" s="63"/>
      <c r="P74" s="62"/>
      <c r="Q74" s="62"/>
      <c r="R74" s="62"/>
      <c r="S74" s="62"/>
      <c r="T74" s="62"/>
      <c r="U74" s="62"/>
      <c r="V74" s="178"/>
      <c r="W74" s="179"/>
      <c r="X74" s="59"/>
      <c r="Y74" s="59"/>
      <c r="Z74" s="59"/>
      <c r="AA74" s="59"/>
      <c r="AB74" s="59"/>
      <c r="AC74" s="59"/>
      <c r="AD74" s="59"/>
      <c r="AE74" s="59"/>
      <c r="AF74" s="19"/>
      <c r="AG74" s="282"/>
      <c r="AH74" s="282"/>
      <c r="AI74" s="152"/>
      <c r="AJ74" s="287"/>
      <c r="AK74" s="287"/>
      <c r="AL74" s="279"/>
      <c r="AM74" s="279"/>
      <c r="AN74" s="279"/>
      <c r="AO74" s="279"/>
      <c r="AP74" s="54"/>
      <c r="AQ74" s="54"/>
      <c r="AR74" s="54"/>
      <c r="AS74" s="54"/>
      <c r="AT74" s="19"/>
      <c r="AU74" s="19"/>
    </row>
    <row r="75" spans="1:53" ht="15.75" customHeight="1" thickBot="1">
      <c r="A75" s="209" t="s">
        <v>226</v>
      </c>
      <c r="B75" s="222" t="s">
        <v>508</v>
      </c>
      <c r="C75" s="254">
        <v>5</v>
      </c>
      <c r="D75" s="254">
        <v>2</v>
      </c>
      <c r="E75" s="264">
        <v>1.6</v>
      </c>
      <c r="F75" s="254">
        <v>0</v>
      </c>
      <c r="G75" s="254">
        <v>0</v>
      </c>
      <c r="H75" s="265">
        <v>2.4</v>
      </c>
      <c r="I75" s="254">
        <v>660</v>
      </c>
      <c r="J75" s="454" t="s">
        <v>148</v>
      </c>
      <c r="K75" s="452"/>
      <c r="L75" s="396" t="s">
        <v>356</v>
      </c>
      <c r="M75" s="452"/>
      <c r="N75" s="426" t="s">
        <v>198</v>
      </c>
      <c r="O75" s="452"/>
      <c r="P75" s="464" t="s">
        <v>480</v>
      </c>
      <c r="Q75" s="452"/>
      <c r="R75" s="454" t="s">
        <v>149</v>
      </c>
      <c r="S75" s="452"/>
      <c r="T75" s="400" t="s">
        <v>444</v>
      </c>
      <c r="U75" s="397"/>
      <c r="V75" s="166" t="s">
        <v>30</v>
      </c>
      <c r="W75" s="167"/>
      <c r="X75" s="18" t="str">
        <f>J75</f>
        <v>白米飯</v>
      </c>
      <c r="Y75" s="18" t="str">
        <f>L75</f>
        <v>甘藍若片</v>
      </c>
      <c r="Z75" s="18" t="str">
        <f>N75</f>
        <v>芹香豆干</v>
      </c>
      <c r="AA75" s="18" t="str">
        <f>P75</f>
        <v>蔬香冬粉</v>
      </c>
      <c r="AB75" s="18" t="str">
        <f>R75</f>
        <v>時蔬</v>
      </c>
      <c r="AC75" s="18" t="str">
        <f>T75</f>
        <v>仙草湯</v>
      </c>
      <c r="AD75" s="18" t="str">
        <f>V75</f>
        <v>點心</v>
      </c>
      <c r="AE75" s="18">
        <f>W75</f>
        <v>0</v>
      </c>
      <c r="AF75" s="19"/>
      <c r="AG75" s="152"/>
      <c r="AH75" s="286"/>
      <c r="AI75" s="279"/>
      <c r="AJ75" s="279"/>
      <c r="AK75" s="279"/>
      <c r="AL75" s="279"/>
      <c r="AM75" s="279"/>
      <c r="AN75" s="279"/>
      <c r="AO75" s="279"/>
      <c r="AP75" s="54"/>
      <c r="AQ75" s="54"/>
      <c r="AR75" s="54"/>
      <c r="AS75" s="54"/>
      <c r="AT75" s="54"/>
      <c r="AU75" s="54"/>
    </row>
    <row r="76" spans="1:53" ht="15" customHeight="1" thickBot="1">
      <c r="A76" s="31"/>
      <c r="B76" s="210"/>
      <c r="C76" s="253"/>
      <c r="D76" s="253"/>
      <c r="E76" s="255"/>
      <c r="F76" s="253"/>
      <c r="G76" s="253"/>
      <c r="H76" s="256"/>
      <c r="I76" s="254"/>
      <c r="J76" s="257" t="s">
        <v>150</v>
      </c>
      <c r="K76" s="46">
        <v>10</v>
      </c>
      <c r="L76" s="32" t="s">
        <v>345</v>
      </c>
      <c r="M76" s="32">
        <v>2</v>
      </c>
      <c r="N76" s="227" t="s">
        <v>42</v>
      </c>
      <c r="O76" s="227">
        <v>3</v>
      </c>
      <c r="P76" s="46" t="s">
        <v>196</v>
      </c>
      <c r="Q76" s="46">
        <v>0.9</v>
      </c>
      <c r="R76" s="46" t="s">
        <v>154</v>
      </c>
      <c r="S76" s="46">
        <v>7</v>
      </c>
      <c r="T76" s="300" t="s">
        <v>443</v>
      </c>
      <c r="U76" s="32">
        <v>0.4</v>
      </c>
      <c r="V76" s="172"/>
      <c r="W76" s="173"/>
      <c r="X76" s="59"/>
      <c r="Y76" s="59"/>
      <c r="Z76" s="59"/>
      <c r="AA76" s="59"/>
      <c r="AB76" s="59"/>
      <c r="AC76" s="59"/>
      <c r="AD76" s="59"/>
      <c r="AE76" s="59"/>
      <c r="AF76" s="19"/>
      <c r="AG76" s="146"/>
      <c r="AH76" s="146"/>
      <c r="AI76" s="279"/>
      <c r="AJ76" s="279"/>
      <c r="AK76" s="279"/>
      <c r="AL76" s="279"/>
      <c r="AM76" s="279"/>
      <c r="AN76" s="279"/>
      <c r="AO76" s="279"/>
      <c r="AP76" s="54"/>
      <c r="AQ76" s="54"/>
      <c r="AR76" s="54"/>
      <c r="AS76" s="54"/>
      <c r="AT76" s="54"/>
      <c r="AU76" s="54"/>
    </row>
    <row r="77" spans="1:53" ht="15" customHeight="1">
      <c r="A77" s="31"/>
      <c r="B77" s="210"/>
      <c r="C77" s="253"/>
      <c r="D77" s="253"/>
      <c r="E77" s="255"/>
      <c r="F77" s="253"/>
      <c r="G77" s="253"/>
      <c r="H77" s="256"/>
      <c r="I77" s="254"/>
      <c r="J77" s="257"/>
      <c r="K77" s="46"/>
      <c r="L77" s="32" t="s">
        <v>47</v>
      </c>
      <c r="M77" s="32">
        <v>3.5</v>
      </c>
      <c r="N77" s="227" t="s">
        <v>113</v>
      </c>
      <c r="O77" s="227">
        <v>3</v>
      </c>
      <c r="P77" s="46" t="s">
        <v>199</v>
      </c>
      <c r="Q77" s="46">
        <v>1</v>
      </c>
      <c r="R77" s="46" t="s">
        <v>159</v>
      </c>
      <c r="S77" s="46">
        <v>0.05</v>
      </c>
      <c r="T77" s="306" t="s">
        <v>445</v>
      </c>
      <c r="U77" s="32">
        <v>1</v>
      </c>
      <c r="V77" s="175"/>
      <c r="W77" s="173"/>
      <c r="X77" s="59"/>
      <c r="Y77" s="59"/>
      <c r="Z77" s="59"/>
      <c r="AA77" s="59"/>
      <c r="AB77" s="59"/>
      <c r="AC77" s="59"/>
      <c r="AD77" s="59"/>
      <c r="AE77" s="59"/>
      <c r="AF77" s="19"/>
      <c r="AG77" s="146"/>
      <c r="AH77" s="146"/>
      <c r="AI77" s="279"/>
      <c r="AJ77" s="279"/>
      <c r="AK77" s="279"/>
      <c r="AL77" s="279"/>
      <c r="AM77" s="279"/>
      <c r="AN77" s="279"/>
      <c r="AO77" s="279"/>
      <c r="AP77" s="54"/>
      <c r="AQ77" s="54"/>
      <c r="AR77" s="54"/>
      <c r="AS77" s="54"/>
      <c r="AT77" s="54"/>
      <c r="AU77" s="54"/>
    </row>
    <row r="78" spans="1:53" ht="15" customHeight="1">
      <c r="A78" s="31"/>
      <c r="B78" s="210"/>
      <c r="C78" s="253"/>
      <c r="D78" s="253"/>
      <c r="E78" s="255"/>
      <c r="F78" s="253"/>
      <c r="G78" s="253"/>
      <c r="H78" s="256"/>
      <c r="I78" s="253"/>
      <c r="J78" s="257"/>
      <c r="K78" s="46"/>
      <c r="L78" s="46" t="s">
        <v>159</v>
      </c>
      <c r="M78" s="32">
        <v>0.05</v>
      </c>
      <c r="N78" s="227" t="s">
        <v>35</v>
      </c>
      <c r="O78" s="227">
        <v>0.05</v>
      </c>
      <c r="P78" s="46" t="s">
        <v>149</v>
      </c>
      <c r="Q78" s="46">
        <v>3</v>
      </c>
      <c r="R78" s="46"/>
      <c r="S78" s="46"/>
      <c r="T78" s="306" t="s">
        <v>393</v>
      </c>
      <c r="U78" s="32">
        <v>0.1</v>
      </c>
      <c r="V78" s="175"/>
      <c r="W78" s="173"/>
      <c r="X78" s="59"/>
      <c r="Y78" s="59"/>
      <c r="Z78" s="59"/>
      <c r="AA78" s="59"/>
      <c r="AB78" s="59"/>
      <c r="AC78" s="59"/>
      <c r="AD78" s="59"/>
      <c r="AE78" s="59"/>
      <c r="AF78" s="19"/>
      <c r="AG78" s="146"/>
      <c r="AH78" s="146"/>
      <c r="AI78" s="279"/>
      <c r="AJ78" s="279"/>
      <c r="AK78" s="279"/>
      <c r="AL78" s="279"/>
      <c r="AM78" s="279"/>
      <c r="AN78" s="279"/>
      <c r="AO78" s="279"/>
      <c r="AP78" s="54"/>
      <c r="AQ78" s="54"/>
      <c r="AR78" s="54"/>
      <c r="AS78" s="54"/>
      <c r="AT78" s="54"/>
      <c r="AU78" s="54"/>
    </row>
    <row r="79" spans="1:53" ht="15" customHeight="1">
      <c r="A79" s="31"/>
      <c r="B79" s="210"/>
      <c r="C79" s="253"/>
      <c r="D79" s="253"/>
      <c r="E79" s="255"/>
      <c r="F79" s="253"/>
      <c r="G79" s="253"/>
      <c r="H79" s="256"/>
      <c r="I79" s="253"/>
      <c r="J79" s="257"/>
      <c r="K79" s="46"/>
      <c r="L79" s="32"/>
      <c r="M79" s="32"/>
      <c r="N79" s="228"/>
      <c r="O79" s="228"/>
      <c r="P79" s="46" t="s">
        <v>179</v>
      </c>
      <c r="Q79" s="46">
        <v>0.01</v>
      </c>
      <c r="R79" s="46"/>
      <c r="S79" s="46"/>
      <c r="T79" s="300" t="s">
        <v>392</v>
      </c>
      <c r="U79" s="32">
        <v>0.05</v>
      </c>
      <c r="V79" s="175"/>
      <c r="W79" s="173"/>
      <c r="X79" s="59"/>
      <c r="Y79" s="59"/>
      <c r="Z79" s="59"/>
      <c r="AA79" s="59"/>
      <c r="AB79" s="59"/>
      <c r="AC79" s="59"/>
      <c r="AD79" s="59"/>
      <c r="AE79" s="59"/>
      <c r="AF79" s="19"/>
      <c r="AG79" s="146"/>
      <c r="AH79" s="152"/>
      <c r="AI79" s="279"/>
      <c r="AJ79" s="279"/>
      <c r="AK79" s="279"/>
      <c r="AL79" s="279"/>
      <c r="AM79" s="279"/>
      <c r="AN79" s="279"/>
      <c r="AO79" s="279"/>
      <c r="AP79" s="54"/>
      <c r="AQ79" s="54"/>
      <c r="AR79" s="54"/>
      <c r="AS79" s="54"/>
      <c r="AT79" s="54"/>
      <c r="AU79" s="54"/>
    </row>
    <row r="80" spans="1:53" ht="15" customHeight="1">
      <c r="A80" s="31"/>
      <c r="B80" s="210"/>
      <c r="C80" s="253"/>
      <c r="D80" s="253"/>
      <c r="E80" s="255"/>
      <c r="F80" s="253"/>
      <c r="G80" s="253"/>
      <c r="H80" s="256"/>
      <c r="I80" s="253"/>
      <c r="J80" s="257"/>
      <c r="K80" s="46"/>
      <c r="L80" s="32"/>
      <c r="M80" s="32"/>
      <c r="N80" s="228"/>
      <c r="O80" s="228"/>
      <c r="P80" s="46" t="s">
        <v>159</v>
      </c>
      <c r="Q80" s="46">
        <v>0.05</v>
      </c>
      <c r="R80" s="46"/>
      <c r="S80" s="46"/>
      <c r="T80" s="46"/>
      <c r="U80" s="46"/>
      <c r="V80" s="175"/>
      <c r="W80" s="173"/>
      <c r="X80" s="59"/>
      <c r="Y80" s="59"/>
      <c r="Z80" s="59"/>
      <c r="AA80" s="59"/>
      <c r="AB80" s="59"/>
      <c r="AC80" s="59"/>
      <c r="AD80" s="59"/>
      <c r="AE80" s="59"/>
      <c r="AF80" s="19"/>
      <c r="AG80" s="152"/>
      <c r="AH80" s="152"/>
      <c r="AI80" s="279"/>
      <c r="AJ80" s="279"/>
      <c r="AK80" s="279"/>
      <c r="AL80" s="279"/>
      <c r="AM80" s="279"/>
      <c r="AN80" s="279"/>
      <c r="AO80" s="279"/>
      <c r="AP80" s="54"/>
      <c r="AQ80" s="54"/>
      <c r="AR80" s="54"/>
      <c r="AS80" s="54"/>
      <c r="AT80" s="54"/>
      <c r="AU80" s="54"/>
    </row>
    <row r="81" spans="1:47" ht="15" customHeight="1" thickBot="1">
      <c r="A81" s="34"/>
      <c r="B81" s="43"/>
      <c r="C81" s="260"/>
      <c r="D81" s="260"/>
      <c r="E81" s="268"/>
      <c r="F81" s="260"/>
      <c r="G81" s="260"/>
      <c r="H81" s="269"/>
      <c r="I81" s="260"/>
      <c r="J81" s="261"/>
      <c r="K81" s="62"/>
      <c r="L81" s="221"/>
      <c r="M81" s="221"/>
      <c r="N81" s="62"/>
      <c r="O81" s="62"/>
      <c r="P81" s="318"/>
      <c r="Q81" s="62"/>
      <c r="R81" s="62"/>
      <c r="S81" s="62"/>
      <c r="T81" s="62"/>
      <c r="U81" s="62"/>
      <c r="V81" s="178"/>
      <c r="W81" s="179"/>
      <c r="X81" s="59"/>
      <c r="Y81" s="59"/>
      <c r="Z81" s="59"/>
      <c r="AA81" s="59"/>
      <c r="AB81" s="59"/>
      <c r="AC81" s="59"/>
      <c r="AD81" s="59"/>
      <c r="AE81" s="59"/>
      <c r="AF81" s="19"/>
      <c r="AG81" s="152"/>
      <c r="AH81" s="152"/>
      <c r="AI81" s="279"/>
      <c r="AJ81" s="279"/>
      <c r="AK81" s="279"/>
      <c r="AL81" s="279"/>
      <c r="AM81" s="279"/>
      <c r="AN81" s="279"/>
      <c r="AO81" s="279"/>
      <c r="AP81" s="54"/>
      <c r="AQ81" s="54"/>
      <c r="AR81" s="54"/>
      <c r="AS81" s="54"/>
      <c r="AT81" s="54"/>
      <c r="AU81" s="54"/>
    </row>
    <row r="82" spans="1:47" ht="16.5" customHeight="1" thickBot="1">
      <c r="A82" s="209" t="s">
        <v>227</v>
      </c>
      <c r="B82" s="222" t="s">
        <v>508</v>
      </c>
      <c r="C82" s="254">
        <v>5</v>
      </c>
      <c r="D82" s="254">
        <v>1.8</v>
      </c>
      <c r="E82" s="264">
        <v>1.5</v>
      </c>
      <c r="F82" s="254">
        <v>0</v>
      </c>
      <c r="G82" s="254">
        <v>0</v>
      </c>
      <c r="H82" s="265">
        <v>2.2000000000000002</v>
      </c>
      <c r="I82" s="254">
        <v>635.5</v>
      </c>
      <c r="J82" s="454" t="s">
        <v>163</v>
      </c>
      <c r="K82" s="452"/>
      <c r="L82" s="454" t="s">
        <v>357</v>
      </c>
      <c r="M82" s="452"/>
      <c r="N82" s="464" t="s">
        <v>481</v>
      </c>
      <c r="O82" s="452"/>
      <c r="P82" s="465" t="s">
        <v>358</v>
      </c>
      <c r="Q82" s="452"/>
      <c r="R82" s="454" t="s">
        <v>149</v>
      </c>
      <c r="S82" s="452"/>
      <c r="T82" s="396" t="s">
        <v>278</v>
      </c>
      <c r="U82" s="452"/>
      <c r="V82" s="166" t="s">
        <v>30</v>
      </c>
      <c r="W82" s="167"/>
      <c r="X82" s="18" t="str">
        <f>J82</f>
        <v>糙米飯</v>
      </c>
      <c r="Y82" s="18" t="str">
        <f>L82</f>
        <v>瓜仔麵腸</v>
      </c>
      <c r="Z82" s="18" t="str">
        <f>N82</f>
        <v>沙茶凍腐</v>
      </c>
      <c r="AA82" s="18" t="str">
        <f>P82</f>
        <v>麵筋時蔬</v>
      </c>
      <c r="AB82" s="18" t="str">
        <f>R82</f>
        <v>時蔬</v>
      </c>
      <c r="AC82" s="18" t="str">
        <f>T82</f>
        <v>紫菜蛋花湯</v>
      </c>
      <c r="AD82" s="18" t="str">
        <f>V82</f>
        <v>點心</v>
      </c>
      <c r="AE82" s="18">
        <f>W82</f>
        <v>0</v>
      </c>
      <c r="AF82" s="19"/>
      <c r="AG82" s="280"/>
      <c r="AH82" s="281"/>
      <c r="AI82" s="279"/>
      <c r="AJ82" s="279"/>
      <c r="AK82" s="280"/>
      <c r="AL82" s="281"/>
      <c r="AM82" s="279"/>
      <c r="AN82" s="149"/>
      <c r="AO82" s="281"/>
      <c r="AP82" s="54"/>
      <c r="AQ82" s="54"/>
      <c r="AR82" s="54"/>
      <c r="AS82" s="54"/>
      <c r="AT82" s="54"/>
      <c r="AU82" s="54"/>
    </row>
    <row r="83" spans="1:47" ht="15" customHeight="1" thickBot="1">
      <c r="A83" s="31"/>
      <c r="B83" s="210"/>
      <c r="C83" s="253"/>
      <c r="D83" s="253"/>
      <c r="E83" s="255"/>
      <c r="F83" s="253"/>
      <c r="G83" s="253"/>
      <c r="H83" s="256"/>
      <c r="I83" s="254"/>
      <c r="J83" s="257" t="s">
        <v>150</v>
      </c>
      <c r="K83" s="46">
        <v>7</v>
      </c>
      <c r="L83" s="46" t="s">
        <v>151</v>
      </c>
      <c r="M83" s="46">
        <v>6</v>
      </c>
      <c r="N83" s="46" t="s">
        <v>165</v>
      </c>
      <c r="O83" s="46">
        <v>4</v>
      </c>
      <c r="P83" s="258" t="s">
        <v>149</v>
      </c>
      <c r="Q83" s="259">
        <v>5</v>
      </c>
      <c r="R83" s="46" t="s">
        <v>154</v>
      </c>
      <c r="S83" s="46">
        <v>7</v>
      </c>
      <c r="T83" s="32" t="s">
        <v>93</v>
      </c>
      <c r="U83" s="32">
        <v>0.4</v>
      </c>
      <c r="V83" s="172"/>
      <c r="W83" s="173"/>
      <c r="X83" s="59"/>
      <c r="Y83" s="59"/>
      <c r="Z83" s="59"/>
      <c r="AA83" s="59"/>
      <c r="AB83" s="59"/>
      <c r="AC83" s="59"/>
      <c r="AD83" s="59"/>
      <c r="AE83" s="59"/>
      <c r="AF83" s="19"/>
      <c r="AG83" s="282"/>
      <c r="AH83" s="282"/>
      <c r="AI83" s="279"/>
      <c r="AJ83" s="279"/>
      <c r="AK83" s="282"/>
      <c r="AL83" s="282"/>
      <c r="AM83" s="279"/>
      <c r="AN83" s="142"/>
      <c r="AO83" s="142"/>
      <c r="AP83" s="54"/>
      <c r="AQ83" s="54"/>
      <c r="AR83" s="54"/>
      <c r="AS83" s="54"/>
      <c r="AT83" s="54"/>
      <c r="AU83" s="54"/>
    </row>
    <row r="84" spans="1:47" ht="15" customHeight="1">
      <c r="A84" s="31"/>
      <c r="B84" s="210"/>
      <c r="C84" s="253"/>
      <c r="D84" s="253"/>
      <c r="E84" s="255"/>
      <c r="F84" s="253"/>
      <c r="G84" s="253"/>
      <c r="H84" s="256"/>
      <c r="I84" s="254"/>
      <c r="J84" s="257" t="s">
        <v>166</v>
      </c>
      <c r="K84" s="46">
        <v>3</v>
      </c>
      <c r="L84" s="46" t="s">
        <v>157</v>
      </c>
      <c r="M84" s="46">
        <v>2</v>
      </c>
      <c r="N84" s="46" t="s">
        <v>162</v>
      </c>
      <c r="O84" s="46">
        <v>2</v>
      </c>
      <c r="P84" s="258" t="s">
        <v>359</v>
      </c>
      <c r="Q84" s="259">
        <v>0.5</v>
      </c>
      <c r="R84" s="46" t="s">
        <v>159</v>
      </c>
      <c r="S84" s="46">
        <v>0.05</v>
      </c>
      <c r="T84" s="32" t="s">
        <v>60</v>
      </c>
      <c r="U84" s="32">
        <v>1</v>
      </c>
      <c r="V84" s="175"/>
      <c r="W84" s="173"/>
      <c r="X84" s="59"/>
      <c r="Y84" s="59"/>
      <c r="Z84" s="59"/>
      <c r="AA84" s="59"/>
      <c r="AB84" s="59"/>
      <c r="AC84" s="59"/>
      <c r="AD84" s="59"/>
      <c r="AE84" s="59"/>
      <c r="AF84" s="19"/>
      <c r="AG84" s="282"/>
      <c r="AH84" s="282"/>
      <c r="AI84" s="279"/>
      <c r="AJ84" s="279"/>
      <c r="AK84" s="282"/>
      <c r="AL84" s="282"/>
      <c r="AM84" s="279"/>
      <c r="AN84" s="142"/>
      <c r="AO84" s="142"/>
      <c r="AP84" s="54"/>
      <c r="AQ84" s="54"/>
      <c r="AR84" s="54"/>
      <c r="AS84" s="54"/>
      <c r="AT84" s="54"/>
      <c r="AU84" s="54"/>
    </row>
    <row r="85" spans="1:47" ht="15" customHeight="1">
      <c r="A85" s="31"/>
      <c r="B85" s="210"/>
      <c r="C85" s="253"/>
      <c r="D85" s="253"/>
      <c r="E85" s="255"/>
      <c r="F85" s="253"/>
      <c r="G85" s="253"/>
      <c r="H85" s="256"/>
      <c r="I85" s="253"/>
      <c r="J85" s="257"/>
      <c r="K85" s="46"/>
      <c r="L85" s="46" t="s">
        <v>81</v>
      </c>
      <c r="M85" s="46">
        <v>1</v>
      </c>
      <c r="N85" s="46" t="s">
        <v>81</v>
      </c>
      <c r="O85" s="46">
        <v>0.5</v>
      </c>
      <c r="P85" s="258" t="s">
        <v>81</v>
      </c>
      <c r="Q85" s="259">
        <v>0.5</v>
      </c>
      <c r="R85" s="46"/>
      <c r="S85" s="46"/>
      <c r="T85" s="32" t="s">
        <v>52</v>
      </c>
      <c r="U85" s="32">
        <v>0.05</v>
      </c>
      <c r="V85" s="175"/>
      <c r="W85" s="173"/>
      <c r="X85" s="59"/>
      <c r="Y85" s="59"/>
      <c r="Z85" s="59"/>
      <c r="AA85" s="59"/>
      <c r="AB85" s="59"/>
      <c r="AC85" s="59"/>
      <c r="AD85" s="59"/>
      <c r="AE85" s="59"/>
      <c r="AF85" s="19"/>
      <c r="AG85" s="282"/>
      <c r="AH85" s="282"/>
      <c r="AI85" s="279"/>
      <c r="AJ85" s="279"/>
      <c r="AK85" s="282"/>
      <c r="AL85" s="282"/>
      <c r="AM85" s="279"/>
      <c r="AN85" s="142"/>
      <c r="AO85" s="142"/>
      <c r="AP85" s="54"/>
      <c r="AQ85" s="54"/>
      <c r="AR85" s="54"/>
      <c r="AS85" s="54"/>
      <c r="AT85" s="54"/>
      <c r="AU85" s="54"/>
    </row>
    <row r="86" spans="1:47" ht="15" customHeight="1">
      <c r="A86" s="31"/>
      <c r="B86" s="210"/>
      <c r="C86" s="253"/>
      <c r="D86" s="253"/>
      <c r="E86" s="255"/>
      <c r="F86" s="253"/>
      <c r="G86" s="253"/>
      <c r="H86" s="256"/>
      <c r="I86" s="253"/>
      <c r="J86" s="257"/>
      <c r="K86" s="46"/>
      <c r="L86" s="46" t="s">
        <v>159</v>
      </c>
      <c r="M86" s="46">
        <v>0.05</v>
      </c>
      <c r="N86" s="46" t="s">
        <v>159</v>
      </c>
      <c r="O86" s="46">
        <v>0.05</v>
      </c>
      <c r="P86" s="46" t="s">
        <v>159</v>
      </c>
      <c r="Q86" s="46">
        <v>0.05</v>
      </c>
      <c r="R86" s="46"/>
      <c r="S86" s="46"/>
      <c r="V86" s="175"/>
      <c r="W86" s="173"/>
      <c r="X86" s="59"/>
      <c r="Y86" s="59"/>
      <c r="Z86" s="59"/>
      <c r="AA86" s="59"/>
      <c r="AB86" s="59"/>
      <c r="AC86" s="59"/>
      <c r="AD86" s="59"/>
      <c r="AE86" s="59"/>
      <c r="AF86" s="19"/>
      <c r="AG86" s="282"/>
      <c r="AH86" s="282"/>
      <c r="AI86" s="279"/>
      <c r="AJ86" s="279"/>
      <c r="AK86" s="282"/>
      <c r="AL86" s="282"/>
      <c r="AM86" s="279"/>
      <c r="AN86" s="142"/>
      <c r="AO86" s="142"/>
      <c r="AP86" s="54"/>
      <c r="AQ86" s="54"/>
      <c r="AR86" s="54"/>
      <c r="AS86" s="54"/>
      <c r="AT86" s="54"/>
      <c r="AU86" s="54"/>
    </row>
    <row r="87" spans="1:47" ht="15" customHeight="1">
      <c r="A87" s="31"/>
      <c r="B87" s="210"/>
      <c r="C87" s="253"/>
      <c r="D87" s="253"/>
      <c r="E87" s="255"/>
      <c r="F87" s="253"/>
      <c r="G87" s="253"/>
      <c r="H87" s="256"/>
      <c r="I87" s="253"/>
      <c r="J87" s="257"/>
      <c r="K87" s="46"/>
      <c r="L87" s="46"/>
      <c r="M87" s="46"/>
      <c r="N87" s="322" t="s">
        <v>441</v>
      </c>
      <c r="O87" s="46"/>
      <c r="P87" s="46"/>
      <c r="Q87" s="46"/>
      <c r="R87" s="46"/>
      <c r="S87" s="46"/>
      <c r="T87" s="46"/>
      <c r="U87" s="46"/>
      <c r="V87" s="175"/>
      <c r="W87" s="173"/>
      <c r="X87" s="59"/>
      <c r="Y87" s="59"/>
      <c r="Z87" s="59"/>
      <c r="AA87" s="59"/>
      <c r="AB87" s="59"/>
      <c r="AC87" s="59"/>
      <c r="AD87" s="59"/>
      <c r="AE87" s="59"/>
      <c r="AF87" s="19"/>
      <c r="AG87" s="282"/>
      <c r="AH87" s="282"/>
      <c r="AI87" s="279"/>
      <c r="AJ87" s="279"/>
      <c r="AK87" s="282"/>
      <c r="AL87" s="282"/>
      <c r="AM87" s="279"/>
      <c r="AN87" s="282"/>
      <c r="AO87" s="282"/>
      <c r="AP87" s="54"/>
      <c r="AQ87" s="54"/>
      <c r="AR87" s="54"/>
      <c r="AS87" s="54"/>
      <c r="AT87" s="54"/>
      <c r="AU87" s="54"/>
    </row>
    <row r="88" spans="1:47" ht="15" customHeight="1" thickBot="1">
      <c r="A88" s="34"/>
      <c r="B88" s="43"/>
      <c r="C88" s="260"/>
      <c r="D88" s="260"/>
      <c r="E88" s="268"/>
      <c r="F88" s="260"/>
      <c r="G88" s="260"/>
      <c r="H88" s="269"/>
      <c r="I88" s="260"/>
      <c r="J88" s="262"/>
      <c r="K88" s="63"/>
      <c r="L88" s="63"/>
      <c r="M88" s="63"/>
      <c r="N88" s="62"/>
      <c r="O88" s="62"/>
      <c r="P88" s="63"/>
      <c r="Q88" s="63"/>
      <c r="R88" s="63"/>
      <c r="S88" s="63"/>
      <c r="T88" s="62"/>
      <c r="U88" s="62"/>
      <c r="V88" s="178"/>
      <c r="W88" s="179"/>
      <c r="X88" s="59"/>
      <c r="Y88" s="59"/>
      <c r="Z88" s="59"/>
      <c r="AA88" s="59"/>
      <c r="AB88" s="59"/>
      <c r="AC88" s="59"/>
      <c r="AD88" s="59"/>
      <c r="AE88" s="59"/>
      <c r="AF88" s="19"/>
      <c r="AG88" s="282"/>
      <c r="AH88" s="282"/>
      <c r="AI88" s="279"/>
      <c r="AJ88" s="279"/>
      <c r="AK88" s="282"/>
      <c r="AL88" s="282"/>
      <c r="AM88" s="279"/>
      <c r="AN88" s="282"/>
      <c r="AO88" s="282"/>
      <c r="AP88" s="54"/>
      <c r="AQ88" s="54"/>
      <c r="AR88" s="54"/>
      <c r="AS88" s="54"/>
      <c r="AT88" s="54"/>
      <c r="AU88" s="54"/>
    </row>
    <row r="89" spans="1:47" ht="15.75" customHeight="1" thickBot="1">
      <c r="A89" s="31" t="s">
        <v>228</v>
      </c>
      <c r="B89" s="222" t="s">
        <v>508</v>
      </c>
      <c r="C89" s="253">
        <v>5.0999999999999996</v>
      </c>
      <c r="D89" s="254">
        <v>1.9</v>
      </c>
      <c r="E89" s="255">
        <v>1.4</v>
      </c>
      <c r="F89" s="253">
        <v>0</v>
      </c>
      <c r="G89" s="253">
        <v>0</v>
      </c>
      <c r="H89" s="256">
        <v>2.4</v>
      </c>
      <c r="I89" s="254">
        <v>656.7</v>
      </c>
      <c r="J89" s="405" t="s">
        <v>465</v>
      </c>
      <c r="K89" s="397"/>
      <c r="L89" s="462" t="s">
        <v>365</v>
      </c>
      <c r="M89" s="456"/>
      <c r="N89" s="405" t="s">
        <v>466</v>
      </c>
      <c r="O89" s="397"/>
      <c r="P89" s="396" t="s">
        <v>280</v>
      </c>
      <c r="Q89" s="452"/>
      <c r="R89" s="462" t="s">
        <v>149</v>
      </c>
      <c r="S89" s="456"/>
      <c r="T89" s="400" t="s">
        <v>463</v>
      </c>
      <c r="U89" s="397"/>
      <c r="V89" s="166" t="s">
        <v>30</v>
      </c>
      <c r="W89" s="167"/>
      <c r="X89" s="18" t="str">
        <f>J89</f>
        <v>炊飯特餐</v>
      </c>
      <c r="Y89" s="18" t="str">
        <f>L89</f>
        <v>酥炸豆包</v>
      </c>
      <c r="Z89" s="18" t="str">
        <f>N89</f>
        <v>炊飯配料</v>
      </c>
      <c r="AA89" s="18" t="str">
        <f>P89</f>
        <v>香滷海結</v>
      </c>
      <c r="AB89" s="18" t="str">
        <f>R89</f>
        <v>時蔬</v>
      </c>
      <c r="AC89" s="18" t="str">
        <f>T89</f>
        <v>蘿蔔湯</v>
      </c>
      <c r="AD89" s="18" t="str">
        <f>V89</f>
        <v>點心</v>
      </c>
      <c r="AE89" s="18">
        <f>W89</f>
        <v>0</v>
      </c>
      <c r="AF89" s="19"/>
      <c r="AG89" s="279"/>
      <c r="AH89" s="279"/>
      <c r="AI89" s="279"/>
      <c r="AJ89" s="279"/>
      <c r="AK89" s="279"/>
      <c r="AL89" s="279"/>
      <c r="AM89" s="279"/>
      <c r="AN89" s="279"/>
      <c r="AO89" s="279"/>
      <c r="AP89" s="54"/>
      <c r="AQ89" s="54"/>
      <c r="AR89" s="54"/>
      <c r="AS89" s="54"/>
      <c r="AT89" s="54"/>
      <c r="AU89" s="54"/>
    </row>
    <row r="90" spans="1:47" ht="15" customHeight="1" thickBot="1">
      <c r="A90" s="31"/>
      <c r="B90" s="210"/>
      <c r="C90" s="253"/>
      <c r="D90" s="253"/>
      <c r="E90" s="255"/>
      <c r="F90" s="253"/>
      <c r="G90" s="253"/>
      <c r="H90" s="256"/>
      <c r="I90" s="254"/>
      <c r="J90" s="216" t="s">
        <v>40</v>
      </c>
      <c r="K90" s="32">
        <v>7</v>
      </c>
      <c r="L90" s="46" t="s">
        <v>174</v>
      </c>
      <c r="M90" s="46">
        <v>6</v>
      </c>
      <c r="N90" s="32" t="s">
        <v>101</v>
      </c>
      <c r="O90" s="32">
        <v>2</v>
      </c>
      <c r="P90" s="32" t="s">
        <v>281</v>
      </c>
      <c r="Q90" s="32">
        <v>3</v>
      </c>
      <c r="R90" s="46" t="s">
        <v>154</v>
      </c>
      <c r="S90" s="46">
        <v>7</v>
      </c>
      <c r="T90" s="300" t="s">
        <v>464</v>
      </c>
      <c r="U90" s="32">
        <v>1</v>
      </c>
      <c r="V90" s="172"/>
      <c r="W90" s="173"/>
      <c r="X90" s="59"/>
      <c r="Y90" s="59"/>
      <c r="Z90" s="59"/>
      <c r="AA90" s="59"/>
      <c r="AB90" s="59"/>
      <c r="AC90" s="59"/>
      <c r="AD90" s="59"/>
      <c r="AE90" s="59"/>
      <c r="AF90" s="19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</row>
    <row r="91" spans="1:47" ht="15" customHeight="1">
      <c r="A91" s="31"/>
      <c r="B91" s="210"/>
      <c r="C91" s="253"/>
      <c r="D91" s="253"/>
      <c r="E91" s="255"/>
      <c r="F91" s="253"/>
      <c r="G91" s="253"/>
      <c r="H91" s="256"/>
      <c r="I91" s="254"/>
      <c r="J91" s="216" t="s">
        <v>62</v>
      </c>
      <c r="K91" s="32">
        <v>3</v>
      </c>
      <c r="L91" s="46"/>
      <c r="M91" s="46"/>
      <c r="N91" s="300" t="s">
        <v>457</v>
      </c>
      <c r="O91" s="32">
        <v>1.5</v>
      </c>
      <c r="P91" s="32" t="s">
        <v>63</v>
      </c>
      <c r="Q91" s="32"/>
      <c r="R91" s="46" t="s">
        <v>159</v>
      </c>
      <c r="S91" s="46">
        <v>0.05</v>
      </c>
      <c r="T91" s="300" t="s">
        <v>461</v>
      </c>
      <c r="U91" s="32">
        <v>0.05</v>
      </c>
      <c r="V91" s="175"/>
      <c r="W91" s="173"/>
      <c r="X91" s="59"/>
      <c r="Y91" s="59"/>
      <c r="Z91" s="59"/>
      <c r="AA91" s="59"/>
      <c r="AB91" s="59"/>
      <c r="AC91" s="59"/>
      <c r="AD91" s="59"/>
      <c r="AE91" s="59"/>
      <c r="AF91" s="19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</row>
    <row r="92" spans="1:47" ht="15" customHeight="1">
      <c r="A92" s="31"/>
      <c r="B92" s="210"/>
      <c r="C92" s="253"/>
      <c r="D92" s="253"/>
      <c r="E92" s="255"/>
      <c r="F92" s="253"/>
      <c r="G92" s="253"/>
      <c r="H92" s="256"/>
      <c r="I92" s="253"/>
      <c r="J92" s="216" t="s">
        <v>106</v>
      </c>
      <c r="K92" s="32">
        <v>0.2</v>
      </c>
      <c r="L92" s="46"/>
      <c r="M92" s="46"/>
      <c r="N92" s="32" t="s">
        <v>51</v>
      </c>
      <c r="O92" s="32">
        <v>0.5</v>
      </c>
      <c r="P92" s="32" t="s">
        <v>282</v>
      </c>
      <c r="Q92" s="32">
        <v>0.01</v>
      </c>
      <c r="R92" s="46"/>
      <c r="S92" s="46"/>
      <c r="T92" s="300" t="s">
        <v>462</v>
      </c>
      <c r="U92" s="32">
        <v>3.5</v>
      </c>
      <c r="V92" s="175"/>
      <c r="W92" s="173"/>
      <c r="X92" s="59"/>
      <c r="Y92" s="59"/>
      <c r="Z92" s="59"/>
      <c r="AA92" s="59"/>
      <c r="AB92" s="59"/>
      <c r="AC92" s="59"/>
      <c r="AD92" s="59"/>
      <c r="AE92" s="59"/>
      <c r="AF92" s="19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</row>
    <row r="93" spans="1:47" ht="15" customHeight="1">
      <c r="A93" s="31"/>
      <c r="B93" s="210"/>
      <c r="C93" s="253"/>
      <c r="D93" s="253"/>
      <c r="E93" s="255"/>
      <c r="F93" s="253"/>
      <c r="G93" s="253"/>
      <c r="H93" s="256"/>
      <c r="I93" s="253"/>
      <c r="J93" s="257"/>
      <c r="K93" s="46"/>
      <c r="L93" s="46"/>
      <c r="M93" s="46"/>
      <c r="N93" s="32" t="s">
        <v>77</v>
      </c>
      <c r="O93" s="32">
        <v>0.7</v>
      </c>
      <c r="P93" s="32"/>
      <c r="Q93" s="32"/>
      <c r="R93" s="46"/>
      <c r="S93" s="46"/>
      <c r="T93" s="32" t="s">
        <v>51</v>
      </c>
      <c r="U93" s="32">
        <v>0.5</v>
      </c>
      <c r="V93" s="175"/>
      <c r="W93" s="173"/>
      <c r="X93" s="59"/>
      <c r="Y93" s="59"/>
      <c r="Z93" s="59"/>
      <c r="AA93" s="59"/>
      <c r="AB93" s="59"/>
      <c r="AC93" s="59"/>
      <c r="AD93" s="59"/>
      <c r="AE93" s="59"/>
      <c r="AF93" s="19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</row>
    <row r="94" spans="1:47" ht="15" customHeight="1">
      <c r="A94" s="31"/>
      <c r="B94" s="210"/>
      <c r="C94" s="253"/>
      <c r="D94" s="253"/>
      <c r="E94" s="255"/>
      <c r="F94" s="253"/>
      <c r="G94" s="253"/>
      <c r="H94" s="256"/>
      <c r="I94" s="253"/>
      <c r="J94" s="257"/>
      <c r="K94" s="46"/>
      <c r="L94" s="46"/>
      <c r="M94" s="46"/>
      <c r="N94" s="32"/>
      <c r="O94" s="32"/>
      <c r="P94" s="46"/>
      <c r="Q94" s="46"/>
      <c r="R94" s="46"/>
      <c r="S94" s="46"/>
      <c r="T94" s="32"/>
      <c r="U94" s="32"/>
      <c r="V94" s="175"/>
      <c r="W94" s="173"/>
      <c r="X94" s="59"/>
      <c r="Y94" s="59"/>
      <c r="Z94" s="59"/>
      <c r="AA94" s="59"/>
      <c r="AB94" s="59"/>
      <c r="AC94" s="59"/>
      <c r="AD94" s="59"/>
      <c r="AE94" s="59"/>
      <c r="AF94" s="19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</row>
    <row r="95" spans="1:47" ht="15" customHeight="1" thickBot="1">
      <c r="A95" s="31"/>
      <c r="B95" s="43"/>
      <c r="C95" s="253"/>
      <c r="D95" s="260"/>
      <c r="E95" s="255"/>
      <c r="F95" s="253"/>
      <c r="G95" s="253"/>
      <c r="H95" s="256"/>
      <c r="I95" s="260"/>
      <c r="J95" s="262"/>
      <c r="K95" s="63"/>
      <c r="L95" s="63"/>
      <c r="M95" s="63"/>
      <c r="N95" s="63"/>
      <c r="O95" s="221"/>
      <c r="P95" s="63"/>
      <c r="Q95" s="63"/>
      <c r="R95" s="63"/>
      <c r="S95" s="63"/>
      <c r="T95" s="63"/>
      <c r="U95" s="63"/>
      <c r="V95" s="178"/>
      <c r="W95" s="179"/>
      <c r="X95" s="59"/>
      <c r="Y95" s="59"/>
      <c r="Z95" s="59"/>
      <c r="AA95" s="59"/>
      <c r="AB95" s="59"/>
      <c r="AC95" s="59"/>
      <c r="AD95" s="59"/>
      <c r="AE95" s="59"/>
      <c r="AF95" s="19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</row>
    <row r="96" spans="1:47" ht="15.75" customHeight="1" thickBot="1">
      <c r="A96" s="209" t="s">
        <v>229</v>
      </c>
      <c r="B96" s="222" t="s">
        <v>508</v>
      </c>
      <c r="C96" s="254">
        <v>6.1</v>
      </c>
      <c r="D96" s="254">
        <v>1.8</v>
      </c>
      <c r="E96" s="264">
        <v>1.6</v>
      </c>
      <c r="F96" s="254">
        <v>0</v>
      </c>
      <c r="G96" s="254">
        <v>0</v>
      </c>
      <c r="H96" s="265">
        <v>2</v>
      </c>
      <c r="I96" s="254">
        <v>696.2</v>
      </c>
      <c r="J96" s="454" t="s">
        <v>163</v>
      </c>
      <c r="K96" s="452"/>
      <c r="L96" s="400" t="s">
        <v>447</v>
      </c>
      <c r="M96" s="397"/>
      <c r="N96" s="453" t="s">
        <v>363</v>
      </c>
      <c r="O96" s="452"/>
      <c r="P96" s="454" t="s">
        <v>364</v>
      </c>
      <c r="Q96" s="452"/>
      <c r="R96" s="454" t="s">
        <v>149</v>
      </c>
      <c r="S96" s="452"/>
      <c r="T96" s="403" t="s">
        <v>285</v>
      </c>
      <c r="U96" s="452"/>
      <c r="V96" s="166" t="s">
        <v>30</v>
      </c>
      <c r="W96" s="167"/>
      <c r="X96" s="18" t="str">
        <f>J96</f>
        <v>糙米飯</v>
      </c>
      <c r="Y96" s="18" t="str">
        <f>L117</f>
        <v>西式塔香油腐</v>
      </c>
      <c r="Z96" s="18" t="str">
        <f>N96</f>
        <v>豆包豆芽</v>
      </c>
      <c r="AA96" s="18" t="str">
        <f>P96</f>
        <v>枸杞甘藍</v>
      </c>
      <c r="AB96" s="18" t="str">
        <f>R96</f>
        <v>時蔬</v>
      </c>
      <c r="AC96" s="18" t="str">
        <f>T96</f>
        <v>綠豆西谷米</v>
      </c>
      <c r="AD96" s="18" t="str">
        <f>V96</f>
        <v>點心</v>
      </c>
      <c r="AE96" s="18">
        <f>W96</f>
        <v>0</v>
      </c>
      <c r="AF96" s="19"/>
      <c r="AG96" s="467"/>
      <c r="AH96" s="468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</row>
    <row r="97" spans="1:47" ht="15" customHeight="1" thickBot="1">
      <c r="A97" s="31"/>
      <c r="B97" s="210"/>
      <c r="C97" s="253"/>
      <c r="D97" s="253"/>
      <c r="E97" s="255"/>
      <c r="F97" s="253"/>
      <c r="G97" s="253"/>
      <c r="H97" s="256"/>
      <c r="I97" s="254"/>
      <c r="J97" s="257" t="s">
        <v>150</v>
      </c>
      <c r="K97" s="46">
        <v>7</v>
      </c>
      <c r="L97" s="300" t="s">
        <v>446</v>
      </c>
      <c r="M97" s="32">
        <v>2</v>
      </c>
      <c r="N97" s="46" t="s">
        <v>196</v>
      </c>
      <c r="O97" s="46">
        <v>1</v>
      </c>
      <c r="P97" s="32" t="s">
        <v>289</v>
      </c>
      <c r="Q97" s="32">
        <v>0.5</v>
      </c>
      <c r="R97" s="46" t="s">
        <v>154</v>
      </c>
      <c r="S97" s="46">
        <v>7</v>
      </c>
      <c r="T97" s="32" t="s">
        <v>286</v>
      </c>
      <c r="U97" s="32">
        <v>1.5</v>
      </c>
      <c r="V97" s="172"/>
      <c r="W97" s="173"/>
      <c r="X97" s="59"/>
      <c r="Y97" s="59"/>
      <c r="Z97" s="59"/>
      <c r="AA97" s="59"/>
      <c r="AB97" s="59"/>
      <c r="AC97" s="59"/>
      <c r="AD97" s="59"/>
      <c r="AE97" s="59"/>
      <c r="AF97" s="19"/>
      <c r="AG97" s="59"/>
      <c r="AH97" s="462" t="s">
        <v>360</v>
      </c>
      <c r="AI97" s="456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</row>
    <row r="98" spans="1:47" ht="15" customHeight="1">
      <c r="A98" s="31"/>
      <c r="B98" s="210"/>
      <c r="C98" s="253"/>
      <c r="D98" s="253"/>
      <c r="E98" s="255"/>
      <c r="F98" s="253"/>
      <c r="G98" s="253"/>
      <c r="H98" s="256"/>
      <c r="I98" s="254"/>
      <c r="J98" s="257" t="s">
        <v>166</v>
      </c>
      <c r="K98" s="46">
        <v>3</v>
      </c>
      <c r="L98" s="300" t="s">
        <v>386</v>
      </c>
      <c r="M98" s="32">
        <v>2</v>
      </c>
      <c r="N98" s="46" t="s">
        <v>177</v>
      </c>
      <c r="O98" s="46">
        <v>5</v>
      </c>
      <c r="P98" s="46" t="s">
        <v>158</v>
      </c>
      <c r="Q98" s="46">
        <v>6</v>
      </c>
      <c r="R98" s="46" t="s">
        <v>159</v>
      </c>
      <c r="S98" s="46">
        <v>0.05</v>
      </c>
      <c r="T98" s="32" t="s">
        <v>287</v>
      </c>
      <c r="U98" s="32">
        <v>1</v>
      </c>
      <c r="V98" s="175"/>
      <c r="W98" s="173"/>
      <c r="X98" s="59"/>
      <c r="Y98" s="59"/>
      <c r="Z98" s="59"/>
      <c r="AA98" s="59"/>
      <c r="AB98" s="59"/>
      <c r="AC98" s="59"/>
      <c r="AD98" s="59"/>
      <c r="AE98" s="59"/>
      <c r="AF98" s="19"/>
      <c r="AG98" s="59"/>
      <c r="AH98" s="46" t="s">
        <v>361</v>
      </c>
      <c r="AI98" s="46">
        <v>6</v>
      </c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</row>
    <row r="99" spans="1:47" ht="15" customHeight="1">
      <c r="A99" s="31"/>
      <c r="B99" s="210"/>
      <c r="C99" s="253"/>
      <c r="D99" s="253"/>
      <c r="E99" s="255"/>
      <c r="F99" s="253"/>
      <c r="G99" s="253"/>
      <c r="H99" s="256"/>
      <c r="I99" s="253"/>
      <c r="J99" s="257"/>
      <c r="K99" s="46"/>
      <c r="L99" s="32" t="s">
        <v>51</v>
      </c>
      <c r="M99" s="32">
        <v>1</v>
      </c>
      <c r="N99" s="46" t="s">
        <v>179</v>
      </c>
      <c r="O99" s="46">
        <v>0.01</v>
      </c>
      <c r="P99" s="46" t="s">
        <v>81</v>
      </c>
      <c r="Q99" s="46">
        <v>0.5</v>
      </c>
      <c r="R99" s="46"/>
      <c r="S99" s="46"/>
      <c r="T99" s="32" t="s">
        <v>288</v>
      </c>
      <c r="U99" s="32">
        <v>0.7</v>
      </c>
      <c r="V99" s="175"/>
      <c r="W99" s="173"/>
      <c r="X99" s="59"/>
      <c r="Y99" s="59"/>
      <c r="Z99" s="59"/>
      <c r="AA99" s="59"/>
      <c r="AB99" s="59"/>
      <c r="AC99" s="59"/>
      <c r="AD99" s="59"/>
      <c r="AE99" s="59"/>
      <c r="AF99" s="19"/>
      <c r="AG99" s="59"/>
      <c r="AH99" s="46"/>
      <c r="AI99" s="46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</row>
    <row r="100" spans="1:47" ht="15" customHeight="1">
      <c r="A100" s="31"/>
      <c r="B100" s="210"/>
      <c r="C100" s="253"/>
      <c r="D100" s="253"/>
      <c r="E100" s="255"/>
      <c r="F100" s="253"/>
      <c r="G100" s="253"/>
      <c r="H100" s="256"/>
      <c r="I100" s="253"/>
      <c r="J100" s="257"/>
      <c r="K100" s="46"/>
      <c r="L100" s="300" t="s">
        <v>423</v>
      </c>
      <c r="M100" s="32">
        <v>1</v>
      </c>
      <c r="N100" s="46" t="s">
        <v>159</v>
      </c>
      <c r="O100" s="46">
        <v>0.05</v>
      </c>
      <c r="P100" s="46" t="s">
        <v>159</v>
      </c>
      <c r="Q100" s="46">
        <v>0.05</v>
      </c>
      <c r="R100" s="46"/>
      <c r="S100" s="46"/>
      <c r="T100" s="32"/>
      <c r="U100" s="32"/>
      <c r="V100" s="175"/>
      <c r="W100" s="173"/>
      <c r="X100" s="59"/>
      <c r="Y100" s="59"/>
      <c r="Z100" s="59"/>
      <c r="AA100" s="59"/>
      <c r="AB100" s="59"/>
      <c r="AC100" s="59"/>
      <c r="AD100" s="59"/>
      <c r="AE100" s="59"/>
      <c r="AF100" s="19"/>
      <c r="AG100" s="59"/>
      <c r="AH100" s="46"/>
      <c r="AI100" s="46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  <row r="101" spans="1:47" ht="15" customHeight="1">
      <c r="A101" s="31"/>
      <c r="B101" s="210"/>
      <c r="C101" s="253"/>
      <c r="D101" s="253"/>
      <c r="E101" s="255"/>
      <c r="F101" s="253"/>
      <c r="G101" s="253"/>
      <c r="H101" s="256"/>
      <c r="I101" s="253"/>
      <c r="J101" s="257"/>
      <c r="K101" s="46"/>
      <c r="L101" s="32" t="s">
        <v>110</v>
      </c>
      <c r="M101" s="32">
        <v>0.01</v>
      </c>
      <c r="N101" s="46"/>
      <c r="O101" s="46"/>
      <c r="P101" s="46" t="s">
        <v>172</v>
      </c>
      <c r="Q101" s="46">
        <v>0.01</v>
      </c>
      <c r="R101" s="46"/>
      <c r="S101" s="46"/>
      <c r="T101" s="32"/>
      <c r="U101" s="32"/>
      <c r="V101" s="175"/>
      <c r="W101" s="173"/>
      <c r="X101" s="59"/>
      <c r="Y101" s="59"/>
      <c r="Z101" s="59"/>
      <c r="AA101" s="59"/>
      <c r="AB101" s="59"/>
      <c r="AC101" s="59"/>
      <c r="AD101" s="59"/>
      <c r="AE101" s="59"/>
      <c r="AF101" s="19"/>
      <c r="AG101" s="59"/>
      <c r="AH101" s="46"/>
      <c r="AI101" s="46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</row>
    <row r="102" spans="1:47" ht="15" customHeight="1" thickBot="1">
      <c r="A102" s="34"/>
      <c r="B102" s="43"/>
      <c r="C102" s="260"/>
      <c r="D102" s="260"/>
      <c r="E102" s="268"/>
      <c r="F102" s="260"/>
      <c r="G102" s="260"/>
      <c r="H102" s="269"/>
      <c r="I102" s="260"/>
      <c r="J102" s="261"/>
      <c r="K102" s="62"/>
      <c r="L102" s="315" t="s">
        <v>424</v>
      </c>
      <c r="M102" s="36">
        <v>0.3</v>
      </c>
      <c r="N102" s="62"/>
      <c r="O102" s="62"/>
      <c r="P102" s="62"/>
      <c r="Q102" s="62"/>
      <c r="R102" s="62"/>
      <c r="S102" s="62"/>
      <c r="T102" s="221"/>
      <c r="U102" s="221"/>
      <c r="V102" s="178"/>
      <c r="W102" s="179"/>
      <c r="X102" s="59"/>
      <c r="Y102" s="59"/>
      <c r="Z102" s="59"/>
      <c r="AA102" s="59"/>
      <c r="AB102" s="59"/>
      <c r="AC102" s="59"/>
      <c r="AD102" s="59"/>
      <c r="AE102" s="59"/>
      <c r="AF102" s="19"/>
      <c r="AG102" s="59"/>
      <c r="AH102" s="46"/>
      <c r="AI102" s="46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</row>
    <row r="103" spans="1:47" ht="16.5" customHeight="1" thickBot="1">
      <c r="A103" s="209" t="s">
        <v>230</v>
      </c>
      <c r="B103" s="222" t="s">
        <v>508</v>
      </c>
      <c r="C103" s="254">
        <v>5.7</v>
      </c>
      <c r="D103" s="254">
        <v>2.1</v>
      </c>
      <c r="E103" s="264">
        <v>2</v>
      </c>
      <c r="F103" s="254">
        <v>0</v>
      </c>
      <c r="G103" s="254">
        <v>0</v>
      </c>
      <c r="H103" s="265">
        <v>2.2000000000000002</v>
      </c>
      <c r="I103" s="254">
        <v>705.3</v>
      </c>
      <c r="J103" s="454" t="s">
        <v>184</v>
      </c>
      <c r="K103" s="452"/>
      <c r="L103" s="455" t="s">
        <v>468</v>
      </c>
      <c r="M103" s="456"/>
      <c r="N103" s="454" t="s">
        <v>366</v>
      </c>
      <c r="O103" s="452"/>
      <c r="P103" s="457" t="s">
        <v>460</v>
      </c>
      <c r="Q103" s="402"/>
      <c r="R103" s="454" t="s">
        <v>149</v>
      </c>
      <c r="S103" s="452"/>
      <c r="T103" s="401" t="s">
        <v>292</v>
      </c>
      <c r="U103" s="456"/>
      <c r="V103" s="166" t="s">
        <v>30</v>
      </c>
      <c r="W103" s="167" t="s">
        <v>85</v>
      </c>
      <c r="X103" s="18" t="str">
        <f>J103</f>
        <v>小米飯</v>
      </c>
      <c r="Y103" s="18" t="str">
        <f>L103</f>
        <v>打拋干丁</v>
      </c>
      <c r="Z103" s="18" t="str">
        <f>N103</f>
        <v>蛋香季豆</v>
      </c>
      <c r="AA103" s="18" t="str">
        <f>P103</f>
        <v>鐵板豆腐</v>
      </c>
      <c r="AB103" s="18" t="str">
        <f>R103</f>
        <v>時蔬</v>
      </c>
      <c r="AC103" s="18" t="str">
        <f>T103</f>
        <v>鹹湯圓</v>
      </c>
      <c r="AD103" s="18" t="str">
        <f>V103</f>
        <v>點心</v>
      </c>
      <c r="AE103" s="18" t="str">
        <f>W103</f>
        <v>有機豆奶</v>
      </c>
      <c r="AF103" s="19"/>
      <c r="AG103" s="54"/>
      <c r="AH103" s="63"/>
      <c r="AI103" s="63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</row>
    <row r="104" spans="1:47" ht="15" customHeight="1" thickBot="1">
      <c r="A104" s="31"/>
      <c r="B104" s="210"/>
      <c r="C104" s="253"/>
      <c r="D104" s="253"/>
      <c r="E104" s="255"/>
      <c r="F104" s="253"/>
      <c r="G104" s="253"/>
      <c r="H104" s="256"/>
      <c r="I104" s="254"/>
      <c r="J104" s="257" t="s">
        <v>150</v>
      </c>
      <c r="K104" s="46">
        <v>10</v>
      </c>
      <c r="L104" s="300" t="s">
        <v>469</v>
      </c>
      <c r="M104" s="32">
        <v>6</v>
      </c>
      <c r="N104" s="46" t="s">
        <v>164</v>
      </c>
      <c r="O104" s="46">
        <v>1</v>
      </c>
      <c r="P104" s="32" t="s">
        <v>131</v>
      </c>
      <c r="Q104" s="32">
        <v>4</v>
      </c>
      <c r="R104" s="46" t="s">
        <v>154</v>
      </c>
      <c r="S104" s="46">
        <v>7</v>
      </c>
      <c r="T104" s="32" t="s">
        <v>293</v>
      </c>
      <c r="U104" s="32">
        <v>1.5</v>
      </c>
      <c r="V104" s="172"/>
      <c r="W104" s="173" t="s">
        <v>85</v>
      </c>
      <c r="X104" s="59"/>
      <c r="Y104" s="59"/>
      <c r="Z104" s="59"/>
      <c r="AA104" s="59"/>
      <c r="AB104" s="59"/>
      <c r="AC104" s="59"/>
      <c r="AD104" s="59"/>
      <c r="AE104" s="59"/>
      <c r="AF104" s="19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</row>
    <row r="105" spans="1:47" ht="15" customHeight="1">
      <c r="A105" s="31"/>
      <c r="B105" s="210"/>
      <c r="C105" s="253"/>
      <c r="D105" s="253"/>
      <c r="E105" s="255"/>
      <c r="F105" s="253"/>
      <c r="G105" s="253"/>
      <c r="H105" s="256"/>
      <c r="I105" s="254"/>
      <c r="J105" s="257" t="s">
        <v>187</v>
      </c>
      <c r="K105" s="46">
        <v>0.4</v>
      </c>
      <c r="L105" s="311" t="s">
        <v>397</v>
      </c>
      <c r="M105" s="32">
        <v>2.5</v>
      </c>
      <c r="N105" s="46" t="s">
        <v>367</v>
      </c>
      <c r="O105" s="46">
        <v>6</v>
      </c>
      <c r="P105" s="300" t="s">
        <v>459</v>
      </c>
      <c r="Q105" s="32">
        <v>2</v>
      </c>
      <c r="R105" s="46" t="s">
        <v>159</v>
      </c>
      <c r="S105" s="46">
        <v>0.05</v>
      </c>
      <c r="T105" s="221" t="s">
        <v>38</v>
      </c>
      <c r="U105" s="221">
        <v>2.5</v>
      </c>
      <c r="V105" s="175"/>
      <c r="W105" s="173"/>
      <c r="X105" s="59"/>
      <c r="Y105" s="59"/>
      <c r="Z105" s="59"/>
      <c r="AA105" s="59"/>
      <c r="AB105" s="59"/>
      <c r="AC105" s="59"/>
      <c r="AD105" s="59"/>
      <c r="AE105" s="59"/>
      <c r="AF105" s="19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ht="15" customHeight="1">
      <c r="A106" s="31"/>
      <c r="B106" s="210"/>
      <c r="C106" s="253"/>
      <c r="D106" s="253"/>
      <c r="E106" s="255"/>
      <c r="F106" s="253"/>
      <c r="G106" s="253"/>
      <c r="H106" s="256"/>
      <c r="I106" s="253"/>
      <c r="J106" s="257"/>
      <c r="K106" s="46"/>
      <c r="L106" s="32" t="s">
        <v>90</v>
      </c>
      <c r="M106" s="32">
        <v>0.1</v>
      </c>
      <c r="N106" s="46" t="s">
        <v>81</v>
      </c>
      <c r="O106" s="46">
        <v>0.5</v>
      </c>
      <c r="P106" s="300" t="s">
        <v>470</v>
      </c>
      <c r="Q106" s="32">
        <v>0.05</v>
      </c>
      <c r="R106" s="46"/>
      <c r="S106" s="46"/>
      <c r="T106" s="32" t="s">
        <v>64</v>
      </c>
      <c r="U106" s="32">
        <v>0.01</v>
      </c>
      <c r="V106" s="175"/>
      <c r="W106" s="173"/>
      <c r="X106" s="59"/>
      <c r="Y106" s="59"/>
      <c r="Z106" s="59"/>
      <c r="AA106" s="59"/>
      <c r="AB106" s="59"/>
      <c r="AC106" s="59"/>
      <c r="AD106" s="59"/>
      <c r="AE106" s="59"/>
      <c r="AF106" s="19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</row>
    <row r="107" spans="1:47" ht="15" customHeight="1">
      <c r="A107" s="31"/>
      <c r="B107" s="210"/>
      <c r="C107" s="253"/>
      <c r="D107" s="253"/>
      <c r="E107" s="255"/>
      <c r="F107" s="253"/>
      <c r="G107" s="253"/>
      <c r="H107" s="256"/>
      <c r="I107" s="253"/>
      <c r="J107" s="257"/>
      <c r="K107" s="46"/>
      <c r="L107" s="306" t="s">
        <v>471</v>
      </c>
      <c r="M107" s="32">
        <v>0.6</v>
      </c>
      <c r="N107" s="46" t="s">
        <v>159</v>
      </c>
      <c r="O107" s="46">
        <v>0.05</v>
      </c>
      <c r="P107" s="32" t="s">
        <v>276</v>
      </c>
      <c r="Q107" s="32">
        <v>0.1</v>
      </c>
      <c r="R107" s="46"/>
      <c r="S107" s="46"/>
      <c r="T107" s="32"/>
      <c r="U107" s="32"/>
      <c r="V107" s="175"/>
      <c r="W107" s="173"/>
      <c r="X107" s="59"/>
      <c r="Y107" s="59"/>
      <c r="Z107" s="59"/>
      <c r="AA107" s="59"/>
      <c r="AB107" s="59"/>
      <c r="AC107" s="59"/>
      <c r="AD107" s="59"/>
      <c r="AE107" s="59"/>
      <c r="AF107" s="19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</row>
    <row r="108" spans="1:47" ht="15" customHeight="1">
      <c r="A108" s="31"/>
      <c r="B108" s="210"/>
      <c r="C108" s="253"/>
      <c r="D108" s="253"/>
      <c r="E108" s="255"/>
      <c r="F108" s="253"/>
      <c r="G108" s="253"/>
      <c r="H108" s="256"/>
      <c r="I108" s="253"/>
      <c r="J108" s="257"/>
      <c r="K108" s="46"/>
      <c r="L108" s="324" t="s">
        <v>297</v>
      </c>
      <c r="M108" s="324">
        <v>1</v>
      </c>
      <c r="N108" s="46"/>
      <c r="O108" s="46"/>
      <c r="P108" s="32" t="s">
        <v>51</v>
      </c>
      <c r="Q108" s="32">
        <v>0.5</v>
      </c>
      <c r="R108" s="46"/>
      <c r="S108" s="46"/>
      <c r="T108" s="32"/>
      <c r="U108" s="32"/>
      <c r="V108" s="175"/>
      <c r="W108" s="173"/>
      <c r="X108" s="59"/>
      <c r="Y108" s="59"/>
      <c r="Z108" s="59"/>
      <c r="AA108" s="59"/>
      <c r="AB108" s="59"/>
      <c r="AC108" s="59"/>
      <c r="AD108" s="59"/>
      <c r="AE108" s="59"/>
      <c r="AF108" s="19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</row>
    <row r="109" spans="1:47" ht="15" customHeight="1" thickBot="1">
      <c r="A109" s="34"/>
      <c r="B109" s="43"/>
      <c r="C109" s="260"/>
      <c r="D109" s="260"/>
      <c r="E109" s="268"/>
      <c r="F109" s="260"/>
      <c r="G109" s="260"/>
      <c r="H109" s="269"/>
      <c r="I109" s="260"/>
      <c r="J109" s="261"/>
      <c r="K109" s="62"/>
      <c r="L109" s="63"/>
      <c r="M109" s="63"/>
      <c r="N109" s="63"/>
      <c r="O109" s="63"/>
      <c r="P109" s="62"/>
      <c r="Q109" s="62"/>
      <c r="R109" s="62"/>
      <c r="S109" s="62"/>
      <c r="T109" s="221"/>
      <c r="U109" s="221"/>
      <c r="V109" s="178"/>
      <c r="W109" s="179"/>
      <c r="X109" s="59"/>
      <c r="Y109" s="59"/>
      <c r="Z109" s="59"/>
      <c r="AA109" s="59"/>
      <c r="AB109" s="59"/>
      <c r="AC109" s="59"/>
      <c r="AD109" s="59"/>
      <c r="AE109" s="59"/>
      <c r="AF109" s="19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</row>
    <row r="110" spans="1:47" ht="15.75" customHeight="1" thickBot="1">
      <c r="A110" s="209" t="s">
        <v>231</v>
      </c>
      <c r="B110" s="222" t="s">
        <v>508</v>
      </c>
      <c r="C110" s="253">
        <v>5.2</v>
      </c>
      <c r="D110" s="254">
        <v>1.9</v>
      </c>
      <c r="E110" s="255">
        <v>1.6</v>
      </c>
      <c r="F110" s="253">
        <v>0</v>
      </c>
      <c r="G110" s="253">
        <v>0</v>
      </c>
      <c r="H110" s="256">
        <v>2.2000000000000002</v>
      </c>
      <c r="I110" s="254">
        <v>661.3</v>
      </c>
      <c r="J110" s="454" t="s">
        <v>148</v>
      </c>
      <c r="K110" s="452"/>
      <c r="L110" s="470" t="s">
        <v>448</v>
      </c>
      <c r="M110" s="456"/>
      <c r="N110" s="462" t="s">
        <v>371</v>
      </c>
      <c r="O110" s="456"/>
      <c r="P110" s="462" t="s">
        <v>335</v>
      </c>
      <c r="Q110" s="456"/>
      <c r="R110" s="462" t="s">
        <v>149</v>
      </c>
      <c r="S110" s="456"/>
      <c r="T110" s="396" t="s">
        <v>39</v>
      </c>
      <c r="U110" s="452"/>
      <c r="V110" s="166" t="s">
        <v>30</v>
      </c>
      <c r="W110" s="167"/>
      <c r="X110" s="18" t="str">
        <f>J110</f>
        <v>白米飯</v>
      </c>
      <c r="Y110" s="18" t="str">
        <f>L110</f>
        <v>麻油凍腐</v>
      </c>
      <c r="Z110" s="18" t="str">
        <f>N110</f>
        <v>蛋香紅仁</v>
      </c>
      <c r="AA110" s="18" t="str">
        <f>P110</f>
        <v>白菜滷</v>
      </c>
      <c r="AB110" s="18" t="str">
        <f>R110</f>
        <v>時蔬</v>
      </c>
      <c r="AC110" s="18" t="str">
        <f>T110</f>
        <v>味噌湯</v>
      </c>
      <c r="AD110" s="18" t="str">
        <f>V110</f>
        <v>點心</v>
      </c>
      <c r="AE110" s="18">
        <f>W110</f>
        <v>0</v>
      </c>
      <c r="AF110" s="19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</row>
    <row r="111" spans="1:47" ht="15" customHeight="1" thickBot="1">
      <c r="A111" s="31"/>
      <c r="B111" s="210"/>
      <c r="C111" s="253"/>
      <c r="D111" s="253"/>
      <c r="E111" s="255"/>
      <c r="F111" s="253"/>
      <c r="G111" s="253"/>
      <c r="H111" s="256"/>
      <c r="I111" s="254"/>
      <c r="J111" s="257" t="s">
        <v>150</v>
      </c>
      <c r="K111" s="46">
        <v>10</v>
      </c>
      <c r="L111" s="46" t="s">
        <v>165</v>
      </c>
      <c r="M111" s="46">
        <v>7</v>
      </c>
      <c r="N111" s="46" t="s">
        <v>164</v>
      </c>
      <c r="O111" s="46">
        <v>2</v>
      </c>
      <c r="P111" s="46" t="s">
        <v>359</v>
      </c>
      <c r="Q111" s="46">
        <v>0.5</v>
      </c>
      <c r="R111" s="46" t="s">
        <v>154</v>
      </c>
      <c r="S111" s="46">
        <v>7</v>
      </c>
      <c r="T111" s="32" t="s">
        <v>38</v>
      </c>
      <c r="U111" s="32">
        <v>3</v>
      </c>
      <c r="V111" s="172"/>
      <c r="W111" s="173"/>
      <c r="X111" s="59"/>
      <c r="Y111" s="59"/>
      <c r="Z111" s="59"/>
      <c r="AA111" s="59"/>
      <c r="AB111" s="59"/>
      <c r="AC111" s="59"/>
      <c r="AD111" s="59"/>
      <c r="AE111" s="59"/>
      <c r="AF111" s="19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</row>
    <row r="112" spans="1:47" ht="15" customHeight="1">
      <c r="A112" s="31"/>
      <c r="B112" s="210"/>
      <c r="C112" s="253"/>
      <c r="D112" s="253"/>
      <c r="E112" s="255"/>
      <c r="F112" s="253"/>
      <c r="G112" s="253"/>
      <c r="H112" s="256"/>
      <c r="I112" s="254"/>
      <c r="J112" s="257"/>
      <c r="K112" s="46"/>
      <c r="L112" s="322" t="s">
        <v>449</v>
      </c>
      <c r="M112" s="46">
        <v>2</v>
      </c>
      <c r="N112" s="46" t="s">
        <v>81</v>
      </c>
      <c r="O112" s="46">
        <v>5</v>
      </c>
      <c r="P112" s="46" t="s">
        <v>171</v>
      </c>
      <c r="Q112" s="46">
        <v>6.5</v>
      </c>
      <c r="R112" s="46" t="s">
        <v>159</v>
      </c>
      <c r="S112" s="46">
        <v>0.05</v>
      </c>
      <c r="T112" s="32" t="s">
        <v>49</v>
      </c>
      <c r="U112" s="32">
        <v>1</v>
      </c>
      <c r="V112" s="175"/>
      <c r="W112" s="173"/>
      <c r="X112" s="59"/>
      <c r="Y112" s="59"/>
      <c r="Z112" s="59"/>
      <c r="AA112" s="59"/>
      <c r="AB112" s="59"/>
      <c r="AC112" s="59"/>
      <c r="AD112" s="59"/>
      <c r="AE112" s="59"/>
      <c r="AF112" s="19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</row>
    <row r="113" spans="1:54" ht="15" customHeight="1">
      <c r="A113" s="31"/>
      <c r="B113" s="210"/>
      <c r="C113" s="253"/>
      <c r="D113" s="253"/>
      <c r="E113" s="255"/>
      <c r="F113" s="253"/>
      <c r="G113" s="253"/>
      <c r="H113" s="256"/>
      <c r="I113" s="253"/>
      <c r="J113" s="257"/>
      <c r="K113" s="46"/>
      <c r="L113" s="322" t="s">
        <v>450</v>
      </c>
      <c r="M113" s="46">
        <v>0.01</v>
      </c>
      <c r="N113" s="46" t="s">
        <v>159</v>
      </c>
      <c r="O113" s="46">
        <v>0.05</v>
      </c>
      <c r="P113" s="46" t="s">
        <v>169</v>
      </c>
      <c r="Q113" s="46">
        <v>0.01</v>
      </c>
      <c r="R113" s="46"/>
      <c r="S113" s="46"/>
      <c r="T113" s="32" t="s">
        <v>52</v>
      </c>
      <c r="U113" s="32">
        <v>0.05</v>
      </c>
      <c r="V113" s="175"/>
      <c r="W113" s="173"/>
      <c r="X113" s="59"/>
      <c r="Y113" s="59"/>
      <c r="Z113" s="59"/>
      <c r="AA113" s="59"/>
      <c r="AB113" s="59"/>
      <c r="AC113" s="59"/>
      <c r="AD113" s="59"/>
      <c r="AE113" s="59"/>
      <c r="AF113" s="19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</row>
    <row r="114" spans="1:54" ht="15" customHeight="1">
      <c r="A114" s="31"/>
      <c r="B114" s="210"/>
      <c r="C114" s="253"/>
      <c r="D114" s="253"/>
      <c r="E114" s="255"/>
      <c r="F114" s="253"/>
      <c r="G114" s="253"/>
      <c r="H114" s="256"/>
      <c r="I114" s="253"/>
      <c r="J114" s="257"/>
      <c r="K114" s="46"/>
      <c r="L114" s="322" t="s">
        <v>446</v>
      </c>
      <c r="M114" s="46">
        <v>1.2</v>
      </c>
      <c r="N114" s="46"/>
      <c r="O114" s="46"/>
      <c r="P114" s="46" t="s">
        <v>81</v>
      </c>
      <c r="Q114" s="46">
        <v>0.5</v>
      </c>
      <c r="R114" s="46"/>
      <c r="S114" s="46"/>
      <c r="T114" s="32" t="s">
        <v>54</v>
      </c>
      <c r="U114" s="32"/>
      <c r="V114" s="175"/>
      <c r="W114" s="173"/>
      <c r="X114" s="59"/>
      <c r="Y114" s="59"/>
      <c r="Z114" s="59"/>
      <c r="AA114" s="59"/>
      <c r="AB114" s="59"/>
      <c r="AC114" s="59"/>
      <c r="AD114" s="59"/>
      <c r="AE114" s="59"/>
      <c r="AF114" s="19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</row>
    <row r="115" spans="1:54" ht="15" customHeight="1">
      <c r="A115" s="31"/>
      <c r="B115" s="210"/>
      <c r="C115" s="253"/>
      <c r="D115" s="253"/>
      <c r="E115" s="255"/>
      <c r="F115" s="253"/>
      <c r="G115" s="253"/>
      <c r="H115" s="256"/>
      <c r="I115" s="253"/>
      <c r="J115" s="257"/>
      <c r="K115" s="46"/>
      <c r="L115" s="46"/>
      <c r="M115" s="46"/>
      <c r="N115" s="46"/>
      <c r="O115" s="46"/>
      <c r="P115" s="63" t="s">
        <v>159</v>
      </c>
      <c r="Q115" s="46">
        <v>0.5</v>
      </c>
      <c r="R115" s="46"/>
      <c r="S115" s="46"/>
      <c r="T115" s="32"/>
      <c r="U115" s="32"/>
      <c r="V115" s="175"/>
      <c r="W115" s="173"/>
      <c r="X115" s="59"/>
      <c r="Y115" s="59"/>
      <c r="Z115" s="59"/>
      <c r="AA115" s="59"/>
      <c r="AB115" s="59"/>
      <c r="AC115" s="59"/>
      <c r="AD115" s="59"/>
      <c r="AE115" s="59"/>
      <c r="AF115" s="19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</row>
    <row r="116" spans="1:54" ht="15" customHeight="1" thickBot="1">
      <c r="A116" s="34"/>
      <c r="B116" s="43"/>
      <c r="C116" s="253"/>
      <c r="D116" s="260"/>
      <c r="E116" s="255"/>
      <c r="F116" s="253"/>
      <c r="G116" s="253"/>
      <c r="H116" s="256"/>
      <c r="I116" s="260"/>
      <c r="J116" s="262"/>
      <c r="K116" s="63"/>
      <c r="L116" s="63"/>
      <c r="M116" s="63"/>
      <c r="N116" s="63"/>
      <c r="O116" s="63"/>
      <c r="Q116" s="63"/>
      <c r="R116" s="63"/>
      <c r="S116" s="63"/>
      <c r="T116" s="221"/>
      <c r="U116" s="221"/>
      <c r="V116" s="178"/>
      <c r="W116" s="179"/>
      <c r="X116" s="59"/>
      <c r="Y116" s="59"/>
      <c r="Z116" s="59"/>
      <c r="AA116" s="59"/>
      <c r="AB116" s="59"/>
      <c r="AC116" s="59"/>
      <c r="AD116" s="59"/>
      <c r="AE116" s="59"/>
      <c r="AF116" s="19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</row>
    <row r="117" spans="1:54" ht="15.75" customHeight="1" thickBot="1">
      <c r="A117" s="31" t="s">
        <v>232</v>
      </c>
      <c r="B117" s="222" t="s">
        <v>508</v>
      </c>
      <c r="C117" s="254">
        <v>3.5</v>
      </c>
      <c r="D117" s="254">
        <v>1.9</v>
      </c>
      <c r="E117" s="264">
        <v>2.2999999999999998</v>
      </c>
      <c r="F117" s="254">
        <v>0</v>
      </c>
      <c r="G117" s="254">
        <v>0</v>
      </c>
      <c r="H117" s="265">
        <v>1.5</v>
      </c>
      <c r="I117" s="254">
        <v>500.3</v>
      </c>
      <c r="J117" s="462" t="s">
        <v>163</v>
      </c>
      <c r="K117" s="456"/>
      <c r="L117" s="396" t="s">
        <v>368</v>
      </c>
      <c r="M117" s="452"/>
      <c r="N117" s="409" t="s">
        <v>482</v>
      </c>
      <c r="O117" s="410"/>
      <c r="P117" s="396" t="s">
        <v>117</v>
      </c>
      <c r="Q117" s="452"/>
      <c r="R117" s="454" t="s">
        <v>149</v>
      </c>
      <c r="S117" s="452"/>
      <c r="T117" s="396" t="s">
        <v>296</v>
      </c>
      <c r="U117" s="452"/>
      <c r="V117" s="166" t="s">
        <v>30</v>
      </c>
      <c r="W117" s="167"/>
      <c r="X117" s="18" t="str">
        <f>J117</f>
        <v>糙米飯</v>
      </c>
      <c r="Y117" s="18" t="str">
        <f>L124</f>
        <v>西西里若醬</v>
      </c>
      <c r="Z117" s="18" t="str">
        <f>P124</f>
        <v>熱狗</v>
      </c>
      <c r="AA117" s="18" t="str">
        <f>P117</f>
        <v>奶香玉米段</v>
      </c>
      <c r="AB117" s="18" t="str">
        <f>R117</f>
        <v>時蔬</v>
      </c>
      <c r="AC117" s="18" t="str">
        <f>T117</f>
        <v>羅宋湯</v>
      </c>
      <c r="AD117" s="18" t="str">
        <f>V117</f>
        <v>點心</v>
      </c>
      <c r="AE117" s="18">
        <f>W117</f>
        <v>0</v>
      </c>
      <c r="AF117" s="19"/>
      <c r="AG117" s="254">
        <f>AG119+AU118/14</f>
        <v>5.6071428571428568</v>
      </c>
      <c r="AH117" s="254">
        <f>(AI117+AL117)/2</f>
        <v>2.353030303030303</v>
      </c>
      <c r="AI117" s="264">
        <f>AI119</f>
        <v>2.25</v>
      </c>
      <c r="AJ117" s="254">
        <v>0</v>
      </c>
      <c r="AK117" s="254">
        <v>0</v>
      </c>
      <c r="AL117" s="265">
        <f>AL119</f>
        <v>2.4560606060606061</v>
      </c>
      <c r="AM117" s="254">
        <f>AG117*70+AH117*45+AI117*25+AL117*75+AK117*60+AJ117*150</f>
        <v>738.84090909090912</v>
      </c>
      <c r="AN117" s="454" t="s">
        <v>148</v>
      </c>
      <c r="AO117" s="452"/>
      <c r="AP117" s="396" t="s">
        <v>368</v>
      </c>
      <c r="AQ117" s="452"/>
      <c r="AR117" s="462" t="s">
        <v>337</v>
      </c>
      <c r="AS117" s="456"/>
      <c r="AT117" s="396" t="s">
        <v>117</v>
      </c>
      <c r="AU117" s="452"/>
      <c r="AV117" s="454" t="s">
        <v>149</v>
      </c>
      <c r="AW117" s="452"/>
      <c r="AX117" s="396" t="s">
        <v>296</v>
      </c>
      <c r="AY117" s="452"/>
      <c r="AZ117" s="166" t="s">
        <v>30</v>
      </c>
      <c r="BA117" s="167" t="s">
        <v>85</v>
      </c>
      <c r="BB117" s="168"/>
    </row>
    <row r="118" spans="1:54" ht="15" customHeight="1" thickBot="1">
      <c r="A118" s="31"/>
      <c r="B118" s="210"/>
      <c r="C118" s="253"/>
      <c r="D118" s="253"/>
      <c r="E118" s="255"/>
      <c r="F118" s="253"/>
      <c r="G118" s="253"/>
      <c r="H118" s="256"/>
      <c r="I118" s="254"/>
      <c r="J118" s="257" t="s">
        <v>150</v>
      </c>
      <c r="K118" s="46">
        <v>7</v>
      </c>
      <c r="L118" s="32" t="s">
        <v>249</v>
      </c>
      <c r="M118" s="32">
        <v>7</v>
      </c>
      <c r="N118" s="328" t="s">
        <v>483</v>
      </c>
      <c r="O118" s="324">
        <v>0.1</v>
      </c>
      <c r="P118" s="300" t="s">
        <v>494</v>
      </c>
      <c r="Q118" s="32">
        <v>8.5</v>
      </c>
      <c r="R118" s="46" t="s">
        <v>154</v>
      </c>
      <c r="S118" s="46">
        <v>7</v>
      </c>
      <c r="T118" s="32" t="s">
        <v>297</v>
      </c>
      <c r="U118" s="32">
        <v>1.5</v>
      </c>
      <c r="V118" s="172"/>
      <c r="W118" s="173"/>
      <c r="X118" s="59"/>
      <c r="Y118" s="59"/>
      <c r="Z118" s="59"/>
      <c r="AA118" s="59"/>
      <c r="AB118" s="59"/>
      <c r="AC118" s="59"/>
      <c r="AD118" s="59"/>
      <c r="AE118" s="59"/>
      <c r="AF118" s="19"/>
      <c r="AG118" s="253"/>
      <c r="AH118" s="253"/>
      <c r="AI118" s="255"/>
      <c r="AJ118" s="253"/>
      <c r="AK118" s="253"/>
      <c r="AL118" s="256"/>
      <c r="AM118" s="254"/>
      <c r="AN118" s="257" t="s">
        <v>150</v>
      </c>
      <c r="AO118" s="46">
        <v>10</v>
      </c>
      <c r="AP118" s="32" t="s">
        <v>249</v>
      </c>
      <c r="AQ118" s="32">
        <v>7</v>
      </c>
      <c r="AR118" s="46" t="s">
        <v>174</v>
      </c>
      <c r="AS118" s="46">
        <v>2.8</v>
      </c>
      <c r="AT118" s="32" t="s">
        <v>119</v>
      </c>
      <c r="AU118" s="32">
        <v>8.5</v>
      </c>
      <c r="AV118" s="46" t="s">
        <v>154</v>
      </c>
      <c r="AW118" s="46">
        <v>7</v>
      </c>
      <c r="AX118" s="32" t="s">
        <v>297</v>
      </c>
      <c r="AY118" s="32">
        <v>1.5</v>
      </c>
      <c r="AZ118" s="172"/>
      <c r="BA118" s="173" t="s">
        <v>85</v>
      </c>
      <c r="BB118" s="174"/>
    </row>
    <row r="119" spans="1:54" ht="15" customHeight="1">
      <c r="A119" s="31"/>
      <c r="B119" s="210"/>
      <c r="C119" s="253"/>
      <c r="D119" s="253"/>
      <c r="E119" s="255"/>
      <c r="F119" s="253"/>
      <c r="G119" s="253"/>
      <c r="H119" s="256"/>
      <c r="I119" s="254"/>
      <c r="J119" s="257" t="s">
        <v>166</v>
      </c>
      <c r="K119" s="46">
        <v>3</v>
      </c>
      <c r="L119" s="32" t="s">
        <v>113</v>
      </c>
      <c r="M119" s="32">
        <v>2</v>
      </c>
      <c r="N119" s="329" t="s">
        <v>425</v>
      </c>
      <c r="O119" s="324">
        <v>6.5</v>
      </c>
      <c r="P119" s="32" t="s">
        <v>120</v>
      </c>
      <c r="Q119" s="32">
        <v>0.6</v>
      </c>
      <c r="R119" s="46" t="s">
        <v>159</v>
      </c>
      <c r="S119" s="46">
        <v>0.05</v>
      </c>
      <c r="T119" s="32" t="s">
        <v>113</v>
      </c>
      <c r="U119" s="32">
        <v>1</v>
      </c>
      <c r="V119" s="175"/>
      <c r="W119" s="173"/>
      <c r="X119" s="59"/>
      <c r="Y119" s="59"/>
      <c r="Z119" s="59"/>
      <c r="AA119" s="59"/>
      <c r="AB119" s="59"/>
      <c r="AC119" s="59"/>
      <c r="AD119" s="59"/>
      <c r="AE119" s="59"/>
      <c r="AF119" s="19"/>
      <c r="AG119" s="253">
        <f>(AO118)/2</f>
        <v>5</v>
      </c>
      <c r="AH119" s="253">
        <f>(AI119+AL119)/2</f>
        <v>2.353030303030303</v>
      </c>
      <c r="AI119" s="255">
        <f>(AQ119+AQ122++AY121+AY118+AQ120+AS120+AY120+AS119+AW118+AY119)/10</f>
        <v>2.25</v>
      </c>
      <c r="AJ119" s="253">
        <f t="shared" ref="AJ119:AK119" si="24">AJ117</f>
        <v>0</v>
      </c>
      <c r="AK119" s="253">
        <f t="shared" si="24"/>
        <v>0</v>
      </c>
      <c r="AL119" s="256">
        <f>AQ118/5.5+AS118/3+AS122/4</f>
        <v>2.4560606060606061</v>
      </c>
      <c r="AM119" s="254">
        <f>AG119*70+AH119*45+AI119*25+AL119*75+AK119*60+AJ119*150</f>
        <v>696.34090909090912</v>
      </c>
      <c r="AN119" s="257"/>
      <c r="AO119" s="46"/>
      <c r="AP119" s="32" t="s">
        <v>113</v>
      </c>
      <c r="AQ119" s="32">
        <v>2</v>
      </c>
      <c r="AR119" s="259" t="s">
        <v>205</v>
      </c>
      <c r="AS119" s="46">
        <v>6</v>
      </c>
      <c r="AT119" s="32" t="s">
        <v>120</v>
      </c>
      <c r="AU119" s="32">
        <v>0.6</v>
      </c>
      <c r="AV119" s="46" t="s">
        <v>159</v>
      </c>
      <c r="AW119" s="46">
        <v>0.05</v>
      </c>
      <c r="AX119" s="32" t="s">
        <v>113</v>
      </c>
      <c r="AY119" s="32">
        <v>1</v>
      </c>
      <c r="AZ119" s="175"/>
      <c r="BA119" s="173"/>
      <c r="BB119" s="174"/>
    </row>
    <row r="120" spans="1:54" ht="15" customHeight="1">
      <c r="A120" s="31"/>
      <c r="B120" s="210"/>
      <c r="C120" s="253"/>
      <c r="D120" s="253"/>
      <c r="E120" s="255"/>
      <c r="F120" s="253"/>
      <c r="G120" s="253"/>
      <c r="H120" s="256"/>
      <c r="I120" s="253"/>
      <c r="J120" s="257"/>
      <c r="K120" s="46"/>
      <c r="L120" s="32" t="s">
        <v>51</v>
      </c>
      <c r="M120" s="32">
        <v>0.5</v>
      </c>
      <c r="N120" s="324" t="s">
        <v>51</v>
      </c>
      <c r="O120" s="324">
        <v>0.5</v>
      </c>
      <c r="P120" s="32"/>
      <c r="Q120" s="32"/>
      <c r="R120" s="46"/>
      <c r="S120" s="46"/>
      <c r="T120" s="32" t="s">
        <v>55</v>
      </c>
      <c r="U120" s="32">
        <v>1.5</v>
      </c>
      <c r="V120" s="175"/>
      <c r="W120" s="173"/>
      <c r="X120" s="59"/>
      <c r="Y120" s="59"/>
      <c r="Z120" s="59"/>
      <c r="AA120" s="59"/>
      <c r="AB120" s="59"/>
      <c r="AC120" s="59"/>
      <c r="AD120" s="59"/>
      <c r="AE120" s="59"/>
      <c r="AF120" s="19"/>
      <c r="AG120" s="253"/>
      <c r="AH120" s="253"/>
      <c r="AI120" s="255"/>
      <c r="AJ120" s="253"/>
      <c r="AK120" s="253"/>
      <c r="AL120" s="256"/>
      <c r="AM120" s="253"/>
      <c r="AN120" s="257"/>
      <c r="AO120" s="46"/>
      <c r="AP120" s="32" t="s">
        <v>51</v>
      </c>
      <c r="AQ120" s="32">
        <v>0.5</v>
      </c>
      <c r="AR120" s="46" t="s">
        <v>81</v>
      </c>
      <c r="AS120" s="46">
        <v>1</v>
      </c>
      <c r="AT120" s="32"/>
      <c r="AU120" s="32"/>
      <c r="AV120" s="46"/>
      <c r="AW120" s="46"/>
      <c r="AX120" s="32" t="s">
        <v>55</v>
      </c>
      <c r="AY120" s="32">
        <v>1.5</v>
      </c>
      <c r="AZ120" s="175"/>
      <c r="BA120" s="173"/>
      <c r="BB120" s="174"/>
    </row>
    <row r="121" spans="1:54" ht="15" customHeight="1">
      <c r="A121" s="31"/>
      <c r="B121" s="210"/>
      <c r="C121" s="253"/>
      <c r="D121" s="253"/>
      <c r="E121" s="255"/>
      <c r="F121" s="253"/>
      <c r="G121" s="253"/>
      <c r="H121" s="256"/>
      <c r="I121" s="253"/>
      <c r="J121" s="257"/>
      <c r="K121" s="46"/>
      <c r="L121" s="32" t="s">
        <v>298</v>
      </c>
      <c r="M121" s="32">
        <v>1</v>
      </c>
      <c r="N121" s="46" t="s">
        <v>159</v>
      </c>
      <c r="O121" s="46">
        <v>0.05</v>
      </c>
      <c r="P121" s="32"/>
      <c r="Q121" s="32"/>
      <c r="R121" s="46"/>
      <c r="S121" s="46"/>
      <c r="T121" s="32" t="s">
        <v>369</v>
      </c>
      <c r="U121" s="32">
        <v>1</v>
      </c>
      <c r="V121" s="175"/>
      <c r="W121" s="173"/>
      <c r="X121" s="59"/>
      <c r="Y121" s="59"/>
      <c r="Z121" s="59"/>
      <c r="AA121" s="59"/>
      <c r="AB121" s="59"/>
      <c r="AC121" s="59"/>
      <c r="AD121" s="59"/>
      <c r="AE121" s="59"/>
      <c r="AF121" s="19"/>
      <c r="AG121" s="253"/>
      <c r="AH121" s="253"/>
      <c r="AI121" s="255"/>
      <c r="AJ121" s="253"/>
      <c r="AK121" s="253"/>
      <c r="AL121" s="256"/>
      <c r="AM121" s="253"/>
      <c r="AN121" s="257"/>
      <c r="AO121" s="46"/>
      <c r="AP121" s="32" t="s">
        <v>298</v>
      </c>
      <c r="AQ121" s="32">
        <v>1</v>
      </c>
      <c r="AR121" s="46" t="s">
        <v>159</v>
      </c>
      <c r="AS121" s="46">
        <v>0.05</v>
      </c>
      <c r="AT121" s="32"/>
      <c r="AU121" s="32"/>
      <c r="AV121" s="46"/>
      <c r="AW121" s="46"/>
      <c r="AX121" s="32" t="s">
        <v>369</v>
      </c>
      <c r="AY121" s="32">
        <v>1</v>
      </c>
      <c r="AZ121" s="175"/>
      <c r="BA121" s="173"/>
      <c r="BB121" s="174"/>
    </row>
    <row r="122" spans="1:54" ht="15" customHeight="1">
      <c r="A122" s="31"/>
      <c r="B122" s="210"/>
      <c r="C122" s="253"/>
      <c r="D122" s="253"/>
      <c r="E122" s="255"/>
      <c r="F122" s="253"/>
      <c r="G122" s="253"/>
      <c r="H122" s="256"/>
      <c r="I122" s="253"/>
      <c r="J122" s="257"/>
      <c r="K122" s="46"/>
      <c r="L122" s="65" t="s">
        <v>250</v>
      </c>
      <c r="M122" s="65">
        <v>1</v>
      </c>
      <c r="N122" s="46" t="s">
        <v>370</v>
      </c>
      <c r="O122" s="46">
        <v>1</v>
      </c>
      <c r="P122" s="32"/>
      <c r="Q122" s="32"/>
      <c r="R122" s="46"/>
      <c r="S122" s="46"/>
      <c r="T122" s="32"/>
      <c r="U122" s="32"/>
      <c r="V122" s="175"/>
      <c r="W122" s="173"/>
      <c r="X122" s="59"/>
      <c r="Y122" s="59"/>
      <c r="Z122" s="59"/>
      <c r="AA122" s="59"/>
      <c r="AB122" s="59"/>
      <c r="AC122" s="59"/>
      <c r="AD122" s="59"/>
      <c r="AE122" s="59"/>
      <c r="AF122" s="19"/>
      <c r="AG122" s="253"/>
      <c r="AH122" s="253"/>
      <c r="AI122" s="255"/>
      <c r="AJ122" s="253"/>
      <c r="AK122" s="253"/>
      <c r="AL122" s="256"/>
      <c r="AM122" s="253"/>
      <c r="AN122" s="257"/>
      <c r="AO122" s="46"/>
      <c r="AP122" s="65" t="s">
        <v>250</v>
      </c>
      <c r="AQ122" s="65">
        <v>1</v>
      </c>
      <c r="AR122" s="46" t="s">
        <v>370</v>
      </c>
      <c r="AS122" s="46">
        <v>1</v>
      </c>
      <c r="AT122" s="32"/>
      <c r="AU122" s="32"/>
      <c r="AV122" s="46"/>
      <c r="AW122" s="46"/>
      <c r="AX122" s="32"/>
      <c r="AY122" s="32"/>
      <c r="AZ122" s="175"/>
      <c r="BA122" s="173"/>
      <c r="BB122" s="174"/>
    </row>
    <row r="123" spans="1:54" ht="15" customHeight="1" thickBot="1">
      <c r="A123" s="31"/>
      <c r="B123" s="43"/>
      <c r="C123" s="260"/>
      <c r="D123" s="260"/>
      <c r="E123" s="268"/>
      <c r="F123" s="260"/>
      <c r="G123" s="260"/>
      <c r="H123" s="269"/>
      <c r="I123" s="260"/>
      <c r="J123" s="262"/>
      <c r="K123" s="63"/>
      <c r="L123" s="63" t="s">
        <v>159</v>
      </c>
      <c r="M123" s="221">
        <v>0.05</v>
      </c>
      <c r="N123" s="63"/>
      <c r="O123" s="63"/>
      <c r="P123" s="221"/>
      <c r="Q123" s="221"/>
      <c r="R123" s="63"/>
      <c r="S123" s="63"/>
      <c r="T123" s="36"/>
      <c r="U123" s="36"/>
      <c r="V123" s="178"/>
      <c r="W123" s="179"/>
      <c r="X123" s="59"/>
      <c r="Y123" s="59"/>
      <c r="Z123" s="59"/>
      <c r="AA123" s="59"/>
      <c r="AB123" s="59"/>
      <c r="AC123" s="59"/>
      <c r="AD123" s="59"/>
      <c r="AE123" s="59"/>
      <c r="AF123" s="19"/>
      <c r="AG123" s="260"/>
      <c r="AH123" s="260"/>
      <c r="AI123" s="268"/>
      <c r="AJ123" s="260"/>
      <c r="AK123" s="260"/>
      <c r="AL123" s="269"/>
      <c r="AM123" s="260"/>
      <c r="AN123" s="262"/>
      <c r="AO123" s="63"/>
      <c r="AP123" s="63" t="s">
        <v>159</v>
      </c>
      <c r="AQ123" s="221">
        <v>0.05</v>
      </c>
      <c r="AR123" s="63"/>
      <c r="AS123" s="63"/>
      <c r="AT123" s="221"/>
      <c r="AU123" s="221"/>
      <c r="AV123" s="63"/>
      <c r="AW123" s="63"/>
      <c r="AX123" s="36"/>
      <c r="AY123" s="36"/>
      <c r="AZ123" s="178"/>
      <c r="BA123" s="179"/>
      <c r="BB123" s="180"/>
    </row>
    <row r="124" spans="1:54" ht="16.5" customHeight="1" thickBot="1">
      <c r="A124" s="209" t="s">
        <v>233</v>
      </c>
      <c r="B124" s="222" t="s">
        <v>508</v>
      </c>
      <c r="C124" s="254">
        <v>3.5</v>
      </c>
      <c r="D124" s="254">
        <v>2.2000000000000002</v>
      </c>
      <c r="E124" s="264">
        <v>1.9</v>
      </c>
      <c r="F124" s="254">
        <v>0</v>
      </c>
      <c r="G124" s="254">
        <v>0.1</v>
      </c>
      <c r="H124" s="265">
        <v>2.4</v>
      </c>
      <c r="I124" s="254">
        <v>577.6</v>
      </c>
      <c r="J124" s="462" t="s">
        <v>204</v>
      </c>
      <c r="K124" s="456"/>
      <c r="L124" s="396" t="s">
        <v>336</v>
      </c>
      <c r="M124" s="452"/>
      <c r="N124" s="479" t="s">
        <v>484</v>
      </c>
      <c r="O124" s="456"/>
      <c r="P124" s="462" t="s">
        <v>338</v>
      </c>
      <c r="Q124" s="456"/>
      <c r="R124" s="462" t="s">
        <v>149</v>
      </c>
      <c r="S124" s="456"/>
      <c r="T124" s="469" t="s">
        <v>339</v>
      </c>
      <c r="U124" s="456"/>
      <c r="V124" s="166" t="s">
        <v>30</v>
      </c>
      <c r="W124" s="167"/>
      <c r="X124" s="18" t="str">
        <f>J124</f>
        <v>西式特餐</v>
      </c>
      <c r="Y124" s="18" t="str">
        <f>L96</f>
        <v>味噌素若</v>
      </c>
      <c r="Z124" s="18" t="str">
        <f>P110</f>
        <v>白菜滷</v>
      </c>
      <c r="AA124" s="18" t="str">
        <f>N117</f>
        <v>干貝時瓜</v>
      </c>
      <c r="AB124" s="18" t="str">
        <f>R124</f>
        <v>時蔬</v>
      </c>
      <c r="AC124" s="18" t="str">
        <f>T124</f>
        <v>南瓜濃湯</v>
      </c>
      <c r="AD124" s="18" t="str">
        <f t="shared" ref="AD124:AE124" si="25">V124</f>
        <v>點心</v>
      </c>
      <c r="AE124" s="18">
        <f t="shared" si="25"/>
        <v>0</v>
      </c>
      <c r="AF124" s="54"/>
      <c r="AG124" s="279"/>
      <c r="AH124" s="279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</row>
    <row r="125" spans="1:54" ht="15" customHeight="1" thickBot="1">
      <c r="A125" s="31"/>
      <c r="B125" s="210"/>
      <c r="C125" s="253"/>
      <c r="D125" s="253"/>
      <c r="E125" s="255"/>
      <c r="F125" s="253"/>
      <c r="G125" s="253"/>
      <c r="H125" s="256"/>
      <c r="I125" s="254"/>
      <c r="J125" s="257" t="s">
        <v>340</v>
      </c>
      <c r="K125" s="46">
        <v>6</v>
      </c>
      <c r="L125" s="46" t="s">
        <v>341</v>
      </c>
      <c r="M125" s="46">
        <v>1</v>
      </c>
      <c r="N125" s="46" t="s">
        <v>205</v>
      </c>
      <c r="O125" s="46">
        <v>2</v>
      </c>
      <c r="P125" s="46" t="s">
        <v>342</v>
      </c>
      <c r="Q125" s="46">
        <v>2</v>
      </c>
      <c r="R125" s="46" t="s">
        <v>154</v>
      </c>
      <c r="S125" s="46">
        <v>7</v>
      </c>
      <c r="T125" s="258" t="s">
        <v>206</v>
      </c>
      <c r="U125" s="259">
        <v>2</v>
      </c>
      <c r="V125" s="172"/>
      <c r="W125" s="173"/>
      <c r="X125" s="59"/>
      <c r="Y125" s="59"/>
      <c r="Z125" s="59"/>
      <c r="AA125" s="59"/>
      <c r="AB125" s="59"/>
      <c r="AC125" s="59"/>
      <c r="AD125" s="59"/>
      <c r="AE125" s="59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</row>
    <row r="126" spans="1:54" ht="15" customHeight="1">
      <c r="A126" s="31"/>
      <c r="B126" s="210"/>
      <c r="C126" s="253"/>
      <c r="D126" s="253"/>
      <c r="E126" s="255"/>
      <c r="F126" s="253"/>
      <c r="G126" s="253"/>
      <c r="H126" s="256"/>
      <c r="I126" s="254"/>
      <c r="J126" s="257"/>
      <c r="K126" s="46"/>
      <c r="L126" s="46" t="s">
        <v>156</v>
      </c>
      <c r="M126" s="46">
        <v>2</v>
      </c>
      <c r="N126" s="46" t="s">
        <v>81</v>
      </c>
      <c r="O126" s="46">
        <v>1</v>
      </c>
      <c r="P126" s="46"/>
      <c r="Q126" s="46"/>
      <c r="R126" s="46" t="s">
        <v>159</v>
      </c>
      <c r="S126" s="46">
        <v>0.05</v>
      </c>
      <c r="T126" s="258" t="s">
        <v>161</v>
      </c>
      <c r="U126" s="259">
        <v>2.5</v>
      </c>
      <c r="V126" s="175"/>
      <c r="W126" s="173"/>
      <c r="X126" s="59"/>
      <c r="Y126" s="59"/>
      <c r="Z126" s="59"/>
      <c r="AA126" s="59"/>
      <c r="AB126" s="59"/>
      <c r="AC126" s="59"/>
      <c r="AD126" s="59"/>
      <c r="AE126" s="59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54" ht="15" customHeight="1">
      <c r="A127" s="31"/>
      <c r="B127" s="210"/>
      <c r="C127" s="253"/>
      <c r="D127" s="253"/>
      <c r="E127" s="255"/>
      <c r="F127" s="253"/>
      <c r="G127" s="253"/>
      <c r="H127" s="256"/>
      <c r="I127" s="253"/>
      <c r="J127" s="257"/>
      <c r="K127" s="46"/>
      <c r="L127" s="46" t="s">
        <v>160</v>
      </c>
      <c r="M127" s="46">
        <v>3</v>
      </c>
      <c r="N127" s="46" t="s">
        <v>159</v>
      </c>
      <c r="O127" s="46">
        <v>0.05</v>
      </c>
      <c r="P127" s="46"/>
      <c r="Q127" s="46"/>
      <c r="R127" s="46"/>
      <c r="S127" s="46"/>
      <c r="T127" s="258" t="s">
        <v>164</v>
      </c>
      <c r="U127" s="259">
        <v>1.1000000000000001</v>
      </c>
      <c r="V127" s="175"/>
      <c r="W127" s="173"/>
      <c r="X127" s="59"/>
      <c r="Y127" s="59"/>
      <c r="Z127" s="59"/>
      <c r="AA127" s="59"/>
      <c r="AB127" s="59"/>
      <c r="AC127" s="59"/>
      <c r="AD127" s="59"/>
      <c r="AE127" s="59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</row>
    <row r="128" spans="1:54" ht="15" customHeight="1">
      <c r="A128" s="31"/>
      <c r="B128" s="210"/>
      <c r="C128" s="253"/>
      <c r="D128" s="253"/>
      <c r="E128" s="255"/>
      <c r="F128" s="253"/>
      <c r="G128" s="253"/>
      <c r="H128" s="256"/>
      <c r="I128" s="253"/>
      <c r="J128" s="257"/>
      <c r="K128" s="46"/>
      <c r="L128" s="46" t="s">
        <v>201</v>
      </c>
      <c r="M128" s="46"/>
      <c r="N128" s="46" t="s">
        <v>174</v>
      </c>
      <c r="O128" s="46">
        <v>3</v>
      </c>
      <c r="P128" s="46"/>
      <c r="Q128" s="46"/>
      <c r="R128" s="46"/>
      <c r="S128" s="46"/>
      <c r="T128" s="331" t="s">
        <v>486</v>
      </c>
      <c r="U128" s="259">
        <v>2</v>
      </c>
      <c r="V128" s="175"/>
      <c r="W128" s="173"/>
      <c r="X128" s="59"/>
      <c r="Y128" s="59"/>
      <c r="Z128" s="59"/>
      <c r="AA128" s="59"/>
      <c r="AB128" s="59"/>
      <c r="AC128" s="59"/>
      <c r="AD128" s="59"/>
      <c r="AE128" s="59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</row>
    <row r="129" spans="1:47" ht="15" customHeight="1">
      <c r="A129" s="31"/>
      <c r="B129" s="210"/>
      <c r="C129" s="253"/>
      <c r="D129" s="253"/>
      <c r="E129" s="255"/>
      <c r="F129" s="253"/>
      <c r="G129" s="253"/>
      <c r="H129" s="256"/>
      <c r="I129" s="253"/>
      <c r="J129" s="257"/>
      <c r="K129" s="46"/>
      <c r="L129" s="46" t="s">
        <v>343</v>
      </c>
      <c r="M129" s="46"/>
      <c r="N129" s="330" t="s">
        <v>485</v>
      </c>
      <c r="O129" s="267">
        <v>0.5</v>
      </c>
      <c r="P129" s="46"/>
      <c r="Q129" s="46"/>
      <c r="R129" s="46"/>
      <c r="S129" s="46"/>
      <c r="T129" s="46"/>
      <c r="U129" s="46"/>
      <c r="V129" s="175"/>
      <c r="W129" s="173"/>
      <c r="X129" s="59"/>
      <c r="Y129" s="59"/>
      <c r="Z129" s="59"/>
      <c r="AA129" s="59"/>
      <c r="AB129" s="59"/>
      <c r="AC129" s="59"/>
      <c r="AD129" s="59"/>
      <c r="AE129" s="59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</row>
    <row r="130" spans="1:47" ht="15" customHeight="1" thickBot="1">
      <c r="A130" s="34"/>
      <c r="B130" s="43"/>
      <c r="C130" s="260"/>
      <c r="D130" s="260"/>
      <c r="E130" s="268"/>
      <c r="F130" s="260"/>
      <c r="G130" s="260"/>
      <c r="H130" s="269"/>
      <c r="I130" s="260"/>
      <c r="J130" s="262"/>
      <c r="K130" s="63"/>
      <c r="L130" s="332" t="s">
        <v>487</v>
      </c>
      <c r="M130" s="63">
        <v>2</v>
      </c>
      <c r="N130" s="266"/>
      <c r="O130" s="267"/>
      <c r="P130" s="63"/>
      <c r="Q130" s="63"/>
      <c r="R130" s="63"/>
      <c r="S130" s="63"/>
      <c r="T130" s="63"/>
      <c r="U130" s="63"/>
      <c r="V130" s="178"/>
      <c r="W130" s="179"/>
      <c r="X130" s="59"/>
      <c r="Y130" s="59"/>
      <c r="Z130" s="59"/>
      <c r="AA130" s="59"/>
      <c r="AB130" s="59"/>
      <c r="AC130" s="59"/>
      <c r="AD130" s="59"/>
      <c r="AE130" s="59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</row>
    <row r="131" spans="1:47" ht="15" customHeight="1" thickBot="1">
      <c r="A131" s="31" t="s">
        <v>234</v>
      </c>
      <c r="B131" s="222" t="s">
        <v>508</v>
      </c>
      <c r="C131" s="253">
        <v>6</v>
      </c>
      <c r="D131" s="254">
        <v>1.9</v>
      </c>
      <c r="E131" s="255">
        <v>1.6</v>
      </c>
      <c r="F131" s="253">
        <v>0</v>
      </c>
      <c r="G131" s="253">
        <v>0</v>
      </c>
      <c r="H131" s="256">
        <v>2.2000000000000002</v>
      </c>
      <c r="I131" s="254">
        <v>711.7</v>
      </c>
      <c r="J131" s="462" t="s">
        <v>163</v>
      </c>
      <c r="K131" s="456"/>
      <c r="L131" s="462" t="s">
        <v>375</v>
      </c>
      <c r="M131" s="456"/>
      <c r="N131" s="454" t="s">
        <v>214</v>
      </c>
      <c r="O131" s="452"/>
      <c r="P131" s="396" t="s">
        <v>312</v>
      </c>
      <c r="Q131" s="452"/>
      <c r="R131" s="462" t="s">
        <v>149</v>
      </c>
      <c r="S131" s="456"/>
      <c r="T131" s="396" t="s">
        <v>313</v>
      </c>
      <c r="U131" s="452"/>
      <c r="V131" s="166" t="s">
        <v>30</v>
      </c>
      <c r="W131" s="167"/>
      <c r="X131" s="18" t="str">
        <f>J131</f>
        <v>糙米飯</v>
      </c>
      <c r="Y131" s="18" t="str">
        <f>L131</f>
        <v>筍干麵腸</v>
      </c>
      <c r="Z131" s="18" t="str">
        <f>N131</f>
        <v>時蔬蛋香</v>
      </c>
      <c r="AA131" s="18" t="str">
        <f>P131</f>
        <v>滷味雙拼</v>
      </c>
      <c r="AB131" s="18" t="str">
        <f>R131</f>
        <v>時蔬</v>
      </c>
      <c r="AC131" s="18" t="str">
        <f>T131</f>
        <v>地瓜圓甜湯</v>
      </c>
      <c r="AD131" s="18" t="str">
        <f t="shared" ref="AD131:AE131" si="26">V131</f>
        <v>點心</v>
      </c>
      <c r="AE131" s="18">
        <f t="shared" si="26"/>
        <v>0</v>
      </c>
      <c r="AF131" s="19"/>
      <c r="AG131" s="54"/>
      <c r="AH131" s="467"/>
      <c r="AI131" s="468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</row>
    <row r="132" spans="1:47" ht="15" customHeight="1" thickBot="1">
      <c r="A132" s="31"/>
      <c r="B132" s="210"/>
      <c r="C132" s="253"/>
      <c r="D132" s="253"/>
      <c r="E132" s="255"/>
      <c r="F132" s="253"/>
      <c r="G132" s="253"/>
      <c r="H132" s="256"/>
      <c r="I132" s="254"/>
      <c r="J132" s="257" t="s">
        <v>150</v>
      </c>
      <c r="K132" s="46">
        <v>7</v>
      </c>
      <c r="L132" s="46" t="s">
        <v>151</v>
      </c>
      <c r="M132" s="46">
        <v>6</v>
      </c>
      <c r="N132" s="46" t="s">
        <v>164</v>
      </c>
      <c r="O132" s="46">
        <v>2.7</v>
      </c>
      <c r="P132" s="32" t="s">
        <v>42</v>
      </c>
      <c r="Q132" s="32">
        <v>5</v>
      </c>
      <c r="R132" s="46" t="s">
        <v>154</v>
      </c>
      <c r="S132" s="46">
        <v>7</v>
      </c>
      <c r="T132" s="32" t="s">
        <v>314</v>
      </c>
      <c r="U132" s="32">
        <v>3</v>
      </c>
      <c r="V132" s="172"/>
      <c r="W132" s="173"/>
      <c r="X132" s="59"/>
      <c r="Y132" s="59"/>
      <c r="Z132" s="59"/>
      <c r="AA132" s="59"/>
      <c r="AB132" s="59"/>
      <c r="AC132" s="59"/>
      <c r="AD132" s="59"/>
      <c r="AE132" s="59"/>
      <c r="AF132" s="19"/>
      <c r="AG132" s="54"/>
      <c r="AH132" s="59"/>
      <c r="AI132" s="59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</row>
    <row r="133" spans="1:47" ht="15" customHeight="1">
      <c r="A133" s="31"/>
      <c r="B133" s="210"/>
      <c r="C133" s="253"/>
      <c r="D133" s="253"/>
      <c r="E133" s="255"/>
      <c r="F133" s="253"/>
      <c r="G133" s="253"/>
      <c r="H133" s="256"/>
      <c r="I133" s="254"/>
      <c r="J133" s="257" t="s">
        <v>166</v>
      </c>
      <c r="K133" s="46">
        <v>3</v>
      </c>
      <c r="L133" s="272" t="s">
        <v>215</v>
      </c>
      <c r="M133" s="273">
        <v>3.5</v>
      </c>
      <c r="N133" s="46" t="s">
        <v>149</v>
      </c>
      <c r="O133" s="46">
        <v>4.5</v>
      </c>
      <c r="P133" s="32" t="s">
        <v>315</v>
      </c>
      <c r="Q133" s="32">
        <v>1.2</v>
      </c>
      <c r="R133" s="46" t="s">
        <v>159</v>
      </c>
      <c r="S133" s="46">
        <v>0.05</v>
      </c>
      <c r="T133" s="32" t="s">
        <v>80</v>
      </c>
      <c r="U133" s="32">
        <v>1</v>
      </c>
      <c r="V133" s="175"/>
      <c r="W133" s="173"/>
      <c r="X133" s="59"/>
      <c r="Y133" s="59"/>
      <c r="Z133" s="59"/>
      <c r="AA133" s="59"/>
      <c r="AB133" s="59"/>
      <c r="AC133" s="59"/>
      <c r="AD133" s="59"/>
      <c r="AE133" s="59"/>
      <c r="AF133" s="19"/>
      <c r="AG133" s="54"/>
      <c r="AH133" s="59"/>
      <c r="AI133" s="59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</row>
    <row r="134" spans="1:47" ht="15" customHeight="1">
      <c r="A134" s="31"/>
      <c r="B134" s="210"/>
      <c r="C134" s="253"/>
      <c r="D134" s="253"/>
      <c r="E134" s="255"/>
      <c r="F134" s="253"/>
      <c r="G134" s="253"/>
      <c r="H134" s="256"/>
      <c r="I134" s="253"/>
      <c r="J134" s="257"/>
      <c r="K134" s="46"/>
      <c r="L134" s="46" t="s">
        <v>159</v>
      </c>
      <c r="M134" s="46">
        <v>0.05</v>
      </c>
      <c r="N134" s="46" t="s">
        <v>159</v>
      </c>
      <c r="O134" s="46">
        <v>0.05</v>
      </c>
      <c r="P134" s="32" t="s">
        <v>110</v>
      </c>
      <c r="Q134" s="32">
        <v>0.1</v>
      </c>
      <c r="R134" s="46"/>
      <c r="S134" s="46"/>
      <c r="T134" s="32"/>
      <c r="U134" s="32"/>
      <c r="V134" s="175"/>
      <c r="W134" s="173"/>
      <c r="X134" s="59"/>
      <c r="Y134" s="59"/>
      <c r="Z134" s="59"/>
      <c r="AA134" s="59"/>
      <c r="AB134" s="59"/>
      <c r="AC134" s="59"/>
      <c r="AD134" s="59"/>
      <c r="AE134" s="59"/>
      <c r="AF134" s="19"/>
      <c r="AG134" s="54"/>
      <c r="AH134" s="59"/>
      <c r="AI134" s="59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ht="15" customHeight="1">
      <c r="A135" s="31"/>
      <c r="B135" s="210"/>
      <c r="C135" s="253"/>
      <c r="D135" s="253"/>
      <c r="E135" s="255"/>
      <c r="F135" s="253"/>
      <c r="G135" s="253"/>
      <c r="H135" s="256"/>
      <c r="I135" s="253"/>
      <c r="J135" s="257"/>
      <c r="K135" s="46"/>
      <c r="L135" s="243" t="s">
        <v>81</v>
      </c>
      <c r="M135" s="243">
        <v>1</v>
      </c>
      <c r="N135" s="46"/>
      <c r="O135" s="46"/>
      <c r="P135" s="46"/>
      <c r="Q135" s="46"/>
      <c r="R135" s="46"/>
      <c r="S135" s="46"/>
      <c r="T135" s="46"/>
      <c r="U135" s="46"/>
      <c r="V135" s="175"/>
      <c r="W135" s="173"/>
      <c r="X135" s="59"/>
      <c r="Y135" s="59"/>
      <c r="Z135" s="59"/>
      <c r="AA135" s="59"/>
      <c r="AB135" s="59"/>
      <c r="AC135" s="59"/>
      <c r="AD135" s="59"/>
      <c r="AE135" s="59"/>
      <c r="AF135" s="19"/>
      <c r="AG135" s="54"/>
      <c r="AH135" s="59"/>
      <c r="AI135" s="59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</row>
    <row r="136" spans="1:47" ht="15" customHeight="1">
      <c r="A136" s="31"/>
      <c r="B136" s="210"/>
      <c r="C136" s="253"/>
      <c r="D136" s="253"/>
      <c r="E136" s="255"/>
      <c r="F136" s="253"/>
      <c r="G136" s="253"/>
      <c r="H136" s="256"/>
      <c r="I136" s="253"/>
      <c r="J136" s="257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175"/>
      <c r="W136" s="173"/>
      <c r="X136" s="59"/>
      <c r="Y136" s="59"/>
      <c r="Z136" s="59"/>
      <c r="AA136" s="59"/>
      <c r="AB136" s="59"/>
      <c r="AC136" s="59"/>
      <c r="AD136" s="59"/>
      <c r="AE136" s="59"/>
      <c r="AF136" s="19"/>
      <c r="AG136" s="54"/>
      <c r="AH136" s="59"/>
      <c r="AI136" s="59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</row>
    <row r="137" spans="1:47" ht="15" customHeight="1" thickBot="1">
      <c r="A137" s="31"/>
      <c r="B137" s="43"/>
      <c r="C137" s="253"/>
      <c r="D137" s="260"/>
      <c r="E137" s="255"/>
      <c r="F137" s="253"/>
      <c r="G137" s="253"/>
      <c r="H137" s="256"/>
      <c r="I137" s="260"/>
      <c r="J137" s="262"/>
      <c r="K137" s="63"/>
      <c r="L137" s="63"/>
      <c r="M137" s="63"/>
      <c r="N137" s="63"/>
      <c r="O137" s="63"/>
      <c r="P137" s="63"/>
      <c r="Q137" s="63"/>
      <c r="R137" s="63"/>
      <c r="S137" s="63"/>
      <c r="T137" s="62"/>
      <c r="U137" s="62"/>
      <c r="V137" s="178"/>
      <c r="W137" s="179"/>
      <c r="X137" s="59"/>
      <c r="Y137" s="59"/>
      <c r="Z137" s="59"/>
      <c r="AA137" s="59"/>
      <c r="AB137" s="59"/>
      <c r="AC137" s="59"/>
      <c r="AD137" s="59"/>
      <c r="AE137" s="59"/>
      <c r="AF137" s="152"/>
      <c r="AG137" s="279"/>
      <c r="AH137" s="59"/>
      <c r="AI137" s="59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</row>
    <row r="138" spans="1:47" ht="15" customHeight="1" thickBot="1">
      <c r="A138" s="209" t="s">
        <v>235</v>
      </c>
      <c r="B138" s="222" t="s">
        <v>508</v>
      </c>
      <c r="C138" s="253">
        <v>5.3</v>
      </c>
      <c r="D138" s="254">
        <v>2</v>
      </c>
      <c r="E138" s="255">
        <v>1.8</v>
      </c>
      <c r="F138" s="253">
        <v>0</v>
      </c>
      <c r="G138" s="253">
        <v>0</v>
      </c>
      <c r="H138" s="256">
        <v>2.2000000000000002</v>
      </c>
      <c r="I138" s="254">
        <v>666.2</v>
      </c>
      <c r="J138" s="454" t="s">
        <v>210</v>
      </c>
      <c r="K138" s="452"/>
      <c r="L138" s="429" t="s">
        <v>376</v>
      </c>
      <c r="M138" s="452"/>
      <c r="N138" s="454" t="s">
        <v>377</v>
      </c>
      <c r="O138" s="452"/>
      <c r="P138" s="454" t="s">
        <v>378</v>
      </c>
      <c r="Q138" s="452"/>
      <c r="R138" s="454" t="s">
        <v>149</v>
      </c>
      <c r="S138" s="452"/>
      <c r="T138" s="454" t="s">
        <v>379</v>
      </c>
      <c r="U138" s="452"/>
      <c r="V138" s="166" t="s">
        <v>30</v>
      </c>
      <c r="W138" s="167" t="s">
        <v>85</v>
      </c>
      <c r="X138" s="18" t="str">
        <f>J138</f>
        <v>紫米飯</v>
      </c>
      <c r="Y138" s="18" t="str">
        <f>L138</f>
        <v>炸素雞塊</v>
      </c>
      <c r="Z138" s="18" t="str">
        <f>N138</f>
        <v>火腿甘藍</v>
      </c>
      <c r="AA138" s="18" t="str">
        <f>P138</f>
        <v>照燒油腐</v>
      </c>
      <c r="AB138" s="18" t="str">
        <f>R138</f>
        <v>時蔬</v>
      </c>
      <c r="AC138" s="18" t="str">
        <f>T138</f>
        <v>鮮菇海芽湯</v>
      </c>
      <c r="AD138" s="18" t="str">
        <f t="shared" ref="AD138:AE138" si="27">V138</f>
        <v>點心</v>
      </c>
      <c r="AE138" s="18" t="str">
        <f t="shared" si="27"/>
        <v>有機豆奶</v>
      </c>
      <c r="AF138" s="280"/>
      <c r="AG138" s="281"/>
      <c r="AH138" s="18">
        <f>J313</f>
        <v>0</v>
      </c>
      <c r="AI138" s="18" t="str">
        <f>J314&amp;" "&amp;J315&amp;" "&amp;J316&amp;" "&amp;J317&amp;" "&amp;J318&amp;" "&amp;J319</f>
        <v xml:space="preserve">     </v>
      </c>
      <c r="AJ138" s="18">
        <f>L313</f>
        <v>0</v>
      </c>
      <c r="AK138" s="18" t="str">
        <f>L314&amp;" "&amp;L315&amp;" "&amp;L316&amp;" "&amp;L317&amp;" "&amp;L318&amp;" "&amp;L319</f>
        <v xml:space="preserve">     </v>
      </c>
      <c r="AL138" s="18">
        <f>N313</f>
        <v>0</v>
      </c>
      <c r="AM138" s="18" t="str">
        <f>N314&amp;" "&amp;N315&amp;" "&amp;N316&amp;" "&amp;N317&amp;" "&amp;N318&amp;" "&amp;N319</f>
        <v xml:space="preserve">     </v>
      </c>
      <c r="AN138" s="18">
        <f>P313</f>
        <v>0</v>
      </c>
      <c r="AO138" s="18" t="str">
        <f>P314&amp;" "&amp;P315&amp;" "&amp;P316&amp;" "&amp;P317&amp;" "&amp;P318&amp;" "&amp;P319</f>
        <v xml:space="preserve">     </v>
      </c>
      <c r="AP138" s="19">
        <f>R313</f>
        <v>0</v>
      </c>
      <c r="AQ138" s="18" t="str">
        <f>R314&amp;" "&amp;R315&amp;" "&amp;R316&amp;" "&amp;R317&amp;" "&amp;R318&amp;" "&amp;R319</f>
        <v xml:space="preserve">     </v>
      </c>
      <c r="AR138" s="19">
        <f>T313</f>
        <v>0</v>
      </c>
      <c r="AS138" s="18" t="str">
        <f>T314&amp;" "&amp;T315&amp;" "&amp;T316&amp;" "&amp;T317&amp;" "&amp;T318&amp;" "&amp;T319</f>
        <v xml:space="preserve">     </v>
      </c>
      <c r="AT138" s="19">
        <f t="shared" ref="AT138:AU138" si="28">V313</f>
        <v>0</v>
      </c>
      <c r="AU138" s="19">
        <f t="shared" si="28"/>
        <v>0</v>
      </c>
    </row>
    <row r="139" spans="1:47" ht="15" customHeight="1" thickBot="1">
      <c r="A139" s="31"/>
      <c r="B139" s="210"/>
      <c r="C139" s="253"/>
      <c r="D139" s="253"/>
      <c r="E139" s="255"/>
      <c r="F139" s="253"/>
      <c r="G139" s="253"/>
      <c r="H139" s="256"/>
      <c r="I139" s="254"/>
      <c r="J139" s="257" t="s">
        <v>150</v>
      </c>
      <c r="K139" s="46">
        <v>10</v>
      </c>
      <c r="L139" s="32" t="s">
        <v>380</v>
      </c>
      <c r="M139" s="32">
        <v>8</v>
      </c>
      <c r="N139" s="46" t="s">
        <v>158</v>
      </c>
      <c r="O139" s="46">
        <v>6.5</v>
      </c>
      <c r="P139" s="317" t="s">
        <v>439</v>
      </c>
      <c r="Q139" s="46">
        <v>5</v>
      </c>
      <c r="R139" s="46" t="s">
        <v>154</v>
      </c>
      <c r="S139" s="46">
        <v>7</v>
      </c>
      <c r="T139" s="46" t="s">
        <v>155</v>
      </c>
      <c r="U139" s="46">
        <v>0.3</v>
      </c>
      <c r="V139" s="172"/>
      <c r="W139" s="173" t="s">
        <v>85</v>
      </c>
      <c r="X139" s="59"/>
      <c r="Y139" s="59"/>
      <c r="Z139" s="59"/>
      <c r="AA139" s="59"/>
      <c r="AB139" s="59"/>
      <c r="AC139" s="59"/>
      <c r="AD139" s="59"/>
      <c r="AE139" s="59"/>
      <c r="AF139" s="282"/>
      <c r="AG139" s="282"/>
      <c r="AH139" s="18">
        <f>J320</f>
        <v>0</v>
      </c>
      <c r="AI139" s="18" t="str">
        <f>J321&amp;" "&amp;J322&amp;" "&amp;J323&amp;" "&amp;J324&amp;" "&amp;J325&amp;" "&amp;J326</f>
        <v xml:space="preserve">     </v>
      </c>
      <c r="AJ139" s="18">
        <f>L320</f>
        <v>0</v>
      </c>
      <c r="AK139" s="18" t="str">
        <f>L321&amp;" "&amp;L322&amp;" "&amp;L323&amp;" "&amp;L324&amp;" "&amp;L325&amp;" "&amp;L326</f>
        <v xml:space="preserve">     </v>
      </c>
      <c r="AL139" s="18">
        <f>N320</f>
        <v>0</v>
      </c>
      <c r="AM139" s="18" t="str">
        <f>N321&amp;" "&amp;N322&amp;" "&amp;N323&amp;" "&amp;N324&amp;" "&amp;N325&amp;" "&amp;N326</f>
        <v xml:space="preserve">     </v>
      </c>
      <c r="AN139" s="18">
        <f>P320</f>
        <v>0</v>
      </c>
      <c r="AO139" s="18" t="str">
        <f>P321&amp;" "&amp;P322&amp;" "&amp;P323&amp;" "&amp;P324&amp;" "&amp;P325&amp;" "&amp;P326</f>
        <v xml:space="preserve">     </v>
      </c>
      <c r="AP139" s="19">
        <f>R320</f>
        <v>0</v>
      </c>
      <c r="AQ139" s="18" t="str">
        <f>R321&amp;" "&amp;R322&amp;" "&amp;R323&amp;" "&amp;R324&amp;" "&amp;R325&amp;" "&amp;R326</f>
        <v xml:space="preserve">     </v>
      </c>
      <c r="AR139" s="19">
        <f>T320</f>
        <v>0</v>
      </c>
      <c r="AS139" s="18" t="str">
        <f>T321&amp;" "&amp;T322&amp;" "&amp;T323&amp;" "&amp;T324&amp;" "&amp;T325&amp;" "&amp;T326</f>
        <v xml:space="preserve">     </v>
      </c>
      <c r="AT139" s="19">
        <f t="shared" ref="AT139:AU139" si="29">V320</f>
        <v>0</v>
      </c>
      <c r="AU139" s="19">
        <f t="shared" si="29"/>
        <v>0</v>
      </c>
    </row>
    <row r="140" spans="1:47" ht="15" customHeight="1">
      <c r="A140" s="31"/>
      <c r="B140" s="210"/>
      <c r="C140" s="253"/>
      <c r="D140" s="253"/>
      <c r="E140" s="255"/>
      <c r="F140" s="253"/>
      <c r="G140" s="253"/>
      <c r="H140" s="256"/>
      <c r="I140" s="254"/>
      <c r="J140" s="257" t="s">
        <v>212</v>
      </c>
      <c r="K140" s="46">
        <v>0.4</v>
      </c>
      <c r="L140" s="32"/>
      <c r="M140" s="32"/>
      <c r="N140" s="46" t="s">
        <v>381</v>
      </c>
      <c r="O140" s="46">
        <v>1.5</v>
      </c>
      <c r="P140" s="46" t="s">
        <v>162</v>
      </c>
      <c r="Q140" s="46">
        <v>3</v>
      </c>
      <c r="R140" s="46" t="s">
        <v>159</v>
      </c>
      <c r="S140" s="46">
        <v>0.05</v>
      </c>
      <c r="T140" s="46" t="s">
        <v>190</v>
      </c>
      <c r="U140" s="46">
        <v>1.5</v>
      </c>
      <c r="V140" s="175"/>
      <c r="W140" s="173"/>
      <c r="X140" s="59"/>
      <c r="Y140" s="59"/>
      <c r="Z140" s="59"/>
      <c r="AA140" s="59"/>
      <c r="AB140" s="59"/>
      <c r="AC140" s="59"/>
      <c r="AD140" s="59"/>
      <c r="AE140" s="59"/>
      <c r="AF140" s="282"/>
      <c r="AG140" s="282"/>
      <c r="AH140" s="18"/>
      <c r="AI140" s="18"/>
      <c r="AJ140" s="18"/>
      <c r="AK140" s="18"/>
      <c r="AL140" s="18"/>
      <c r="AM140" s="18"/>
      <c r="AN140" s="19"/>
      <c r="AO140" s="19"/>
      <c r="AP140" s="19"/>
      <c r="AQ140" s="19"/>
      <c r="AR140" s="19"/>
      <c r="AS140" s="19"/>
      <c r="AT140" s="19"/>
      <c r="AU140" s="19"/>
    </row>
    <row r="141" spans="1:47" ht="15" customHeight="1">
      <c r="A141" s="31"/>
      <c r="B141" s="210"/>
      <c r="C141" s="253"/>
      <c r="D141" s="253"/>
      <c r="E141" s="255"/>
      <c r="F141" s="253"/>
      <c r="G141" s="253"/>
      <c r="H141" s="256"/>
      <c r="I141" s="253"/>
      <c r="J141" s="257"/>
      <c r="K141" s="46"/>
      <c r="L141" s="32"/>
      <c r="M141" s="32"/>
      <c r="N141" s="46" t="s">
        <v>159</v>
      </c>
      <c r="O141" s="46">
        <v>0.05</v>
      </c>
      <c r="P141" s="46" t="s">
        <v>182</v>
      </c>
      <c r="Q141" s="46"/>
      <c r="R141" s="46"/>
      <c r="S141" s="46"/>
      <c r="T141" s="46" t="s">
        <v>32</v>
      </c>
      <c r="U141" s="46">
        <v>1</v>
      </c>
      <c r="V141" s="175"/>
      <c r="W141" s="173"/>
      <c r="X141" s="59"/>
      <c r="Y141" s="59"/>
      <c r="Z141" s="59"/>
      <c r="AA141" s="59"/>
      <c r="AB141" s="59"/>
      <c r="AC141" s="59"/>
      <c r="AD141" s="59"/>
      <c r="AE141" s="59"/>
      <c r="AF141" s="282"/>
      <c r="AG141" s="282"/>
      <c r="AH141" s="18"/>
      <c r="AI141" s="18"/>
      <c r="AJ141" s="18"/>
      <c r="AK141" s="18"/>
      <c r="AL141" s="18"/>
      <c r="AM141" s="18"/>
      <c r="AN141" s="19"/>
      <c r="AO141" s="19"/>
      <c r="AP141" s="19"/>
      <c r="AQ141" s="19"/>
      <c r="AR141" s="19"/>
      <c r="AS141" s="19"/>
      <c r="AT141" s="19"/>
      <c r="AU141" s="19"/>
    </row>
    <row r="142" spans="1:47" ht="15" customHeight="1">
      <c r="A142" s="31"/>
      <c r="B142" s="210"/>
      <c r="C142" s="253"/>
      <c r="D142" s="253"/>
      <c r="E142" s="255"/>
      <c r="F142" s="253"/>
      <c r="G142" s="253"/>
      <c r="H142" s="256"/>
      <c r="I142" s="253"/>
      <c r="J142" s="257"/>
      <c r="K142" s="46"/>
      <c r="L142" s="32"/>
      <c r="M142" s="32"/>
      <c r="N142" s="46"/>
      <c r="O142" s="46"/>
      <c r="P142" s="46" t="s">
        <v>183</v>
      </c>
      <c r="Q142" s="46"/>
      <c r="R142" s="46"/>
      <c r="S142" s="46"/>
      <c r="T142" s="46" t="s">
        <v>159</v>
      </c>
      <c r="U142" s="46">
        <v>0.05</v>
      </c>
      <c r="V142" s="175"/>
      <c r="W142" s="173"/>
      <c r="X142" s="59"/>
      <c r="Y142" s="59"/>
      <c r="Z142" s="59"/>
      <c r="AA142" s="59"/>
      <c r="AB142" s="59"/>
      <c r="AC142" s="59"/>
      <c r="AD142" s="59"/>
      <c r="AE142" s="59"/>
      <c r="AF142" s="282"/>
      <c r="AG142" s="282"/>
      <c r="AH142" s="18"/>
      <c r="AI142" s="18"/>
      <c r="AJ142" s="18"/>
      <c r="AK142" s="18"/>
      <c r="AL142" s="18"/>
      <c r="AM142" s="18"/>
      <c r="AN142" s="19"/>
      <c r="AO142" s="19"/>
      <c r="AP142" s="19"/>
      <c r="AQ142" s="19"/>
      <c r="AR142" s="19"/>
      <c r="AS142" s="19"/>
      <c r="AT142" s="19"/>
      <c r="AU142" s="19"/>
    </row>
    <row r="143" spans="1:47" ht="15" customHeight="1">
      <c r="A143" s="31"/>
      <c r="B143" s="210"/>
      <c r="C143" s="253"/>
      <c r="D143" s="253"/>
      <c r="E143" s="255"/>
      <c r="F143" s="253"/>
      <c r="G143" s="253"/>
      <c r="H143" s="256"/>
      <c r="I143" s="253"/>
      <c r="J143" s="257"/>
      <c r="K143" s="46"/>
      <c r="L143" s="32"/>
      <c r="M143" s="32"/>
      <c r="N143" s="46"/>
      <c r="O143" s="46"/>
      <c r="P143" s="46"/>
      <c r="Q143" s="46"/>
      <c r="R143" s="46"/>
      <c r="S143" s="46"/>
      <c r="T143" s="32"/>
      <c r="U143" s="32"/>
      <c r="V143" s="175"/>
      <c r="W143" s="173"/>
      <c r="X143" s="59"/>
      <c r="Y143" s="59"/>
      <c r="Z143" s="59"/>
      <c r="AA143" s="59"/>
      <c r="AB143" s="59"/>
      <c r="AC143" s="59"/>
      <c r="AD143" s="59"/>
      <c r="AE143" s="59"/>
      <c r="AF143" s="282"/>
      <c r="AG143" s="282"/>
      <c r="AH143" s="18"/>
      <c r="AI143" s="18"/>
      <c r="AJ143" s="18"/>
      <c r="AK143" s="18"/>
      <c r="AL143" s="18"/>
      <c r="AM143" s="18"/>
      <c r="AN143" s="19"/>
      <c r="AO143" s="19"/>
      <c r="AP143" s="19"/>
      <c r="AQ143" s="19"/>
      <c r="AR143" s="19"/>
      <c r="AS143" s="19"/>
      <c r="AT143" s="19"/>
      <c r="AU143" s="19"/>
    </row>
    <row r="144" spans="1:47" ht="15" customHeight="1" thickBot="1">
      <c r="A144" s="34"/>
      <c r="B144" s="43"/>
      <c r="C144" s="253"/>
      <c r="D144" s="260"/>
      <c r="E144" s="255"/>
      <c r="F144" s="253"/>
      <c r="G144" s="253"/>
      <c r="H144" s="256"/>
      <c r="I144" s="260"/>
      <c r="J144" s="261"/>
      <c r="K144" s="62"/>
      <c r="L144" s="36"/>
      <c r="M144" s="36"/>
      <c r="N144" s="62"/>
      <c r="O144" s="62"/>
      <c r="P144" s="62"/>
      <c r="Q144" s="62"/>
      <c r="R144" s="62"/>
      <c r="S144" s="62"/>
      <c r="T144" s="36"/>
      <c r="U144" s="36"/>
      <c r="V144" s="178"/>
      <c r="W144" s="179"/>
      <c r="X144" s="59"/>
      <c r="Y144" s="59"/>
      <c r="Z144" s="59"/>
      <c r="AA144" s="59"/>
      <c r="AB144" s="59"/>
      <c r="AC144" s="59"/>
      <c r="AD144" s="59"/>
      <c r="AE144" s="59"/>
      <c r="AF144" s="282"/>
      <c r="AG144" s="282"/>
      <c r="AH144" s="18"/>
      <c r="AI144" s="18"/>
      <c r="AJ144" s="18"/>
      <c r="AK144" s="18"/>
      <c r="AL144" s="18"/>
      <c r="AM144" s="18"/>
      <c r="AN144" s="19"/>
      <c r="AO144" s="19"/>
      <c r="AP144" s="19"/>
      <c r="AQ144" s="19"/>
      <c r="AR144" s="19"/>
      <c r="AS144" s="19"/>
      <c r="AT144" s="19"/>
      <c r="AU144" s="19"/>
    </row>
    <row r="145" spans="1:47" ht="15" customHeight="1" thickBot="1">
      <c r="A145" s="31" t="s">
        <v>236</v>
      </c>
      <c r="B145" s="222" t="s">
        <v>508</v>
      </c>
      <c r="C145" s="253">
        <v>5</v>
      </c>
      <c r="D145" s="254">
        <v>2.2000000000000002</v>
      </c>
      <c r="E145" s="255">
        <v>1.9</v>
      </c>
      <c r="F145" s="253">
        <v>0</v>
      </c>
      <c r="G145" s="253">
        <v>0</v>
      </c>
      <c r="H145" s="278">
        <v>2.5</v>
      </c>
      <c r="I145" s="254">
        <v>678.1</v>
      </c>
      <c r="J145" s="454" t="s">
        <v>148</v>
      </c>
      <c r="K145" s="452"/>
      <c r="L145" s="454" t="s">
        <v>382</v>
      </c>
      <c r="M145" s="452"/>
      <c r="N145" s="454" t="s">
        <v>383</v>
      </c>
      <c r="O145" s="452"/>
      <c r="P145" s="396" t="s">
        <v>323</v>
      </c>
      <c r="Q145" s="452"/>
      <c r="R145" s="454" t="s">
        <v>149</v>
      </c>
      <c r="S145" s="452"/>
      <c r="T145" s="454" t="s">
        <v>384</v>
      </c>
      <c r="U145" s="452"/>
      <c r="V145" s="166" t="s">
        <v>30</v>
      </c>
      <c r="W145" s="167"/>
      <c r="X145" s="18"/>
      <c r="Y145" s="18"/>
      <c r="Z145" s="18"/>
      <c r="AA145" s="18"/>
      <c r="AB145" s="18"/>
      <c r="AC145" s="18"/>
      <c r="AD145" s="18"/>
      <c r="AE145" s="18"/>
      <c r="AF145" s="146"/>
      <c r="AG145" s="152"/>
      <c r="AH145" s="19"/>
      <c r="AI145" s="19"/>
      <c r="AJ145" s="19"/>
      <c r="AK145" s="19"/>
      <c r="AL145" s="19"/>
      <c r="AM145" s="19"/>
      <c r="AN145" s="19"/>
    </row>
    <row r="146" spans="1:47" ht="15" customHeight="1" thickBot="1">
      <c r="A146" s="31"/>
      <c r="B146" s="210"/>
      <c r="C146" s="253"/>
      <c r="D146" s="253"/>
      <c r="E146" s="255"/>
      <c r="F146" s="253"/>
      <c r="G146" s="253"/>
      <c r="H146" s="278"/>
      <c r="I146" s="254"/>
      <c r="J146" s="257" t="s">
        <v>150</v>
      </c>
      <c r="K146" s="46">
        <v>10</v>
      </c>
      <c r="L146" s="46" t="s">
        <v>361</v>
      </c>
      <c r="M146" s="46">
        <v>6</v>
      </c>
      <c r="N146" s="46" t="s">
        <v>164</v>
      </c>
      <c r="O146" s="46">
        <v>2.5</v>
      </c>
      <c r="P146" s="32" t="s">
        <v>325</v>
      </c>
      <c r="Q146" s="32">
        <v>3</v>
      </c>
      <c r="R146" s="46" t="s">
        <v>154</v>
      </c>
      <c r="S146" s="46">
        <v>7</v>
      </c>
      <c r="T146" s="46" t="s">
        <v>192</v>
      </c>
      <c r="U146" s="46">
        <v>3.5</v>
      </c>
      <c r="V146" s="172"/>
      <c r="W146" s="173"/>
      <c r="X146" s="18"/>
      <c r="Y146" s="18"/>
      <c r="Z146" s="18"/>
      <c r="AA146" s="18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</row>
    <row r="147" spans="1:47" ht="15" customHeight="1">
      <c r="A147" s="31"/>
      <c r="B147" s="210"/>
      <c r="C147" s="253"/>
      <c r="D147" s="253"/>
      <c r="E147" s="255"/>
      <c r="F147" s="253"/>
      <c r="G147" s="253"/>
      <c r="H147" s="278"/>
      <c r="I147" s="254"/>
      <c r="J147" s="257"/>
      <c r="K147" s="46"/>
      <c r="L147" s="46" t="s">
        <v>160</v>
      </c>
      <c r="M147" s="46">
        <v>1.5</v>
      </c>
      <c r="N147" s="46" t="s">
        <v>171</v>
      </c>
      <c r="O147" s="46">
        <v>4</v>
      </c>
      <c r="P147" s="32" t="s">
        <v>55</v>
      </c>
      <c r="Q147" s="32">
        <v>3</v>
      </c>
      <c r="R147" s="46" t="s">
        <v>159</v>
      </c>
      <c r="S147" s="46">
        <v>0.05</v>
      </c>
      <c r="T147" s="46" t="s">
        <v>159</v>
      </c>
      <c r="U147" s="46">
        <v>0.05</v>
      </c>
      <c r="V147" s="175"/>
      <c r="W147" s="173"/>
      <c r="X147" s="18"/>
      <c r="Y147" s="18"/>
      <c r="Z147" s="18"/>
      <c r="AA147" s="18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</row>
    <row r="148" spans="1:47" ht="15" customHeight="1">
      <c r="A148" s="31"/>
      <c r="B148" s="210"/>
      <c r="C148" s="253"/>
      <c r="D148" s="253"/>
      <c r="E148" s="255"/>
      <c r="F148" s="253"/>
      <c r="G148" s="253"/>
      <c r="H148" s="278"/>
      <c r="I148" s="253"/>
      <c r="J148" s="257"/>
      <c r="K148" s="46"/>
      <c r="L148" s="46" t="s">
        <v>81</v>
      </c>
      <c r="M148" s="46">
        <v>1</v>
      </c>
      <c r="N148" s="46" t="s">
        <v>81</v>
      </c>
      <c r="O148" s="46">
        <v>0.5</v>
      </c>
      <c r="P148" s="32" t="s">
        <v>51</v>
      </c>
      <c r="Q148" s="32">
        <v>0.5</v>
      </c>
      <c r="R148" s="46"/>
      <c r="S148" s="46"/>
      <c r="T148" s="46" t="s">
        <v>178</v>
      </c>
      <c r="U148" s="46">
        <v>1</v>
      </c>
      <c r="V148" s="175"/>
      <c r="W148" s="173"/>
      <c r="X148" s="18"/>
      <c r="Y148" s="18"/>
      <c r="Z148" s="18"/>
      <c r="AA148" s="18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</row>
    <row r="149" spans="1:47" ht="15" customHeight="1">
      <c r="A149" s="31"/>
      <c r="B149" s="210"/>
      <c r="C149" s="253"/>
      <c r="D149" s="253"/>
      <c r="E149" s="255"/>
      <c r="F149" s="253"/>
      <c r="G149" s="253"/>
      <c r="H149" s="278"/>
      <c r="I149" s="253"/>
      <c r="J149" s="257"/>
      <c r="K149" s="46"/>
      <c r="L149" s="46" t="s">
        <v>159</v>
      </c>
      <c r="M149" s="46">
        <v>0.05</v>
      </c>
      <c r="N149" s="46" t="s">
        <v>159</v>
      </c>
      <c r="O149" s="46">
        <v>0.05</v>
      </c>
      <c r="P149" s="46" t="s">
        <v>159</v>
      </c>
      <c r="Q149" s="32">
        <v>0.05</v>
      </c>
      <c r="R149" s="46"/>
      <c r="S149" s="46"/>
      <c r="T149" s="46"/>
      <c r="U149" s="46"/>
      <c r="V149" s="175"/>
      <c r="W149" s="173"/>
      <c r="X149" s="18"/>
      <c r="Y149" s="18"/>
      <c r="Z149" s="18"/>
      <c r="AA149" s="18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</row>
    <row r="150" spans="1:47" ht="15" customHeight="1">
      <c r="A150" s="31"/>
      <c r="B150" s="210"/>
      <c r="C150" s="253"/>
      <c r="D150" s="253"/>
      <c r="E150" s="255"/>
      <c r="F150" s="253"/>
      <c r="G150" s="253"/>
      <c r="H150" s="278"/>
      <c r="I150" s="253"/>
      <c r="J150" s="257"/>
      <c r="K150" s="46"/>
      <c r="L150" s="46"/>
      <c r="M150" s="46"/>
      <c r="N150" s="46" t="s">
        <v>381</v>
      </c>
      <c r="O150" s="46">
        <v>2</v>
      </c>
      <c r="P150" s="32"/>
      <c r="Q150" s="32"/>
      <c r="R150" s="46"/>
      <c r="S150" s="46"/>
      <c r="T150" s="46"/>
      <c r="U150" s="46"/>
      <c r="V150" s="175"/>
      <c r="W150" s="173"/>
      <c r="X150" s="18"/>
      <c r="Y150" s="18"/>
      <c r="Z150" s="18"/>
      <c r="AA150" s="18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</row>
    <row r="151" spans="1:47" ht="15" customHeight="1" thickBot="1">
      <c r="A151" s="31"/>
      <c r="B151" s="43"/>
      <c r="C151" s="253"/>
      <c r="D151" s="260"/>
      <c r="E151" s="255"/>
      <c r="F151" s="253"/>
      <c r="G151" s="253"/>
      <c r="H151" s="278"/>
      <c r="I151" s="260"/>
      <c r="J151" s="261"/>
      <c r="K151" s="62"/>
      <c r="L151" s="62"/>
      <c r="M151" s="62"/>
      <c r="N151" s="63"/>
      <c r="O151" s="63"/>
      <c r="P151" s="36"/>
      <c r="Q151" s="36"/>
      <c r="R151" s="62"/>
      <c r="S151" s="62"/>
      <c r="T151" s="62"/>
      <c r="U151" s="62"/>
      <c r="V151" s="178"/>
      <c r="W151" s="179"/>
      <c r="X151" s="18"/>
      <c r="Y151" s="18"/>
      <c r="Z151" s="18"/>
      <c r="AA151" s="18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</row>
    <row r="152" spans="1:47" ht="16.5" customHeight="1" thickBot="1">
      <c r="A152" s="209" t="s">
        <v>237</v>
      </c>
      <c r="B152" s="222" t="s">
        <v>508</v>
      </c>
      <c r="C152" s="253">
        <v>5.3</v>
      </c>
      <c r="D152" s="254">
        <v>2</v>
      </c>
      <c r="E152" s="255">
        <v>1.8</v>
      </c>
      <c r="F152" s="253">
        <v>0</v>
      </c>
      <c r="G152" s="253">
        <v>0</v>
      </c>
      <c r="H152" s="278">
        <v>2.2000000000000002</v>
      </c>
      <c r="I152" s="254">
        <v>671.2</v>
      </c>
      <c r="J152" s="234" t="s">
        <v>57</v>
      </c>
      <c r="K152" s="250"/>
      <c r="L152" s="396" t="s">
        <v>385</v>
      </c>
      <c r="M152" s="452"/>
      <c r="N152" s="466" t="s">
        <v>490</v>
      </c>
      <c r="O152" s="452"/>
      <c r="P152" s="454" t="s">
        <v>197</v>
      </c>
      <c r="Q152" s="452"/>
      <c r="R152" s="454" t="s">
        <v>149</v>
      </c>
      <c r="S152" s="452"/>
      <c r="T152" s="429" t="s">
        <v>328</v>
      </c>
      <c r="U152" s="452"/>
      <c r="V152" s="166"/>
      <c r="W152" s="167"/>
      <c r="X152" s="18"/>
      <c r="Y152" s="18"/>
      <c r="Z152" s="18"/>
      <c r="AA152" s="18"/>
      <c r="AB152" s="18"/>
      <c r="AC152" s="18"/>
      <c r="AD152" s="18"/>
      <c r="AE152" s="18"/>
      <c r="AF152" s="19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ht="15" customHeight="1" thickBot="1">
      <c r="A153" s="31"/>
      <c r="B153" s="210"/>
      <c r="C153" s="253"/>
      <c r="D153" s="253"/>
      <c r="E153" s="255"/>
      <c r="F153" s="253"/>
      <c r="G153" s="253"/>
      <c r="H153" s="278"/>
      <c r="I153" s="254"/>
      <c r="J153" s="216" t="s">
        <v>40</v>
      </c>
      <c r="K153" s="32">
        <v>7</v>
      </c>
      <c r="L153" s="32" t="s">
        <v>180</v>
      </c>
      <c r="M153" s="32">
        <v>6</v>
      </c>
      <c r="N153" s="259" t="s">
        <v>205</v>
      </c>
      <c r="O153" s="259">
        <v>6.5</v>
      </c>
      <c r="P153" s="46" t="s">
        <v>341</v>
      </c>
      <c r="Q153" s="46">
        <v>0.3</v>
      </c>
      <c r="R153" s="46" t="s">
        <v>154</v>
      </c>
      <c r="S153" s="46">
        <v>7</v>
      </c>
      <c r="T153" s="239" t="s">
        <v>329</v>
      </c>
      <c r="U153" s="239">
        <v>0.05</v>
      </c>
      <c r="V153" s="172"/>
      <c r="W153" s="173"/>
      <c r="X153" s="18"/>
      <c r="Y153" s="18"/>
      <c r="Z153" s="18"/>
      <c r="AA153" s="18"/>
      <c r="AB153" s="18"/>
      <c r="AC153" s="18"/>
      <c r="AD153" s="18"/>
      <c r="AE153" s="18"/>
      <c r="AF153" s="19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</row>
    <row r="154" spans="1:47" ht="15" customHeight="1">
      <c r="A154" s="31"/>
      <c r="B154" s="210"/>
      <c r="C154" s="253"/>
      <c r="D154" s="253"/>
      <c r="E154" s="255"/>
      <c r="F154" s="253"/>
      <c r="G154" s="253"/>
      <c r="H154" s="278"/>
      <c r="I154" s="254"/>
      <c r="J154" s="216" t="s">
        <v>62</v>
      </c>
      <c r="K154" s="32">
        <v>3</v>
      </c>
      <c r="L154" s="32" t="s">
        <v>107</v>
      </c>
      <c r="M154" s="32">
        <v>3</v>
      </c>
      <c r="N154" s="333" t="s">
        <v>491</v>
      </c>
      <c r="O154" s="259">
        <v>0.6</v>
      </c>
      <c r="P154" s="46" t="s">
        <v>199</v>
      </c>
      <c r="Q154" s="46">
        <v>1</v>
      </c>
      <c r="R154" s="46" t="s">
        <v>159</v>
      </c>
      <c r="S154" s="46">
        <v>0.05</v>
      </c>
      <c r="T154" s="239" t="s">
        <v>330</v>
      </c>
      <c r="U154" s="239">
        <v>2</v>
      </c>
      <c r="V154" s="175"/>
      <c r="W154" s="173"/>
      <c r="X154" s="18"/>
      <c r="Y154" s="18"/>
      <c r="Z154" s="18"/>
      <c r="AA154" s="18"/>
      <c r="AB154" s="18"/>
      <c r="AC154" s="18"/>
      <c r="AD154" s="18"/>
      <c r="AE154" s="18"/>
      <c r="AF154" s="19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</row>
    <row r="155" spans="1:47" ht="15" customHeight="1">
      <c r="A155" s="31"/>
      <c r="B155" s="210"/>
      <c r="C155" s="253"/>
      <c r="D155" s="253"/>
      <c r="E155" s="255"/>
      <c r="F155" s="253"/>
      <c r="G155" s="253"/>
      <c r="H155" s="278"/>
      <c r="I155" s="253"/>
      <c r="J155" s="216"/>
      <c r="K155" s="32"/>
      <c r="L155" s="32" t="s">
        <v>139</v>
      </c>
      <c r="M155" s="32">
        <v>0.5</v>
      </c>
      <c r="N155" s="259" t="s">
        <v>81</v>
      </c>
      <c r="O155" s="259">
        <v>0.5</v>
      </c>
      <c r="P155" s="46" t="s">
        <v>149</v>
      </c>
      <c r="Q155" s="46">
        <v>3</v>
      </c>
      <c r="R155" s="46"/>
      <c r="S155" s="46"/>
      <c r="T155" s="239" t="s">
        <v>203</v>
      </c>
      <c r="U155" s="239">
        <v>0.01</v>
      </c>
      <c r="V155" s="175"/>
      <c r="W155" s="173"/>
      <c r="X155" s="18"/>
      <c r="Y155" s="18"/>
      <c r="Z155" s="18"/>
      <c r="AA155" s="18"/>
      <c r="AB155" s="18"/>
      <c r="AC155" s="18"/>
      <c r="AD155" s="18"/>
      <c r="AE155" s="18"/>
      <c r="AF155" s="19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</row>
    <row r="156" spans="1:47" ht="15" customHeight="1">
      <c r="A156" s="31"/>
      <c r="B156" s="210"/>
      <c r="C156" s="253"/>
      <c r="D156" s="253"/>
      <c r="E156" s="255"/>
      <c r="F156" s="253"/>
      <c r="G156" s="253"/>
      <c r="H156" s="278"/>
      <c r="I156" s="253"/>
      <c r="J156" s="216"/>
      <c r="K156" s="32"/>
      <c r="L156" s="259" t="s">
        <v>159</v>
      </c>
      <c r="M156" s="239">
        <v>0.05</v>
      </c>
      <c r="N156" s="259" t="s">
        <v>159</v>
      </c>
      <c r="O156" s="259">
        <v>0.05</v>
      </c>
      <c r="P156" s="46" t="s">
        <v>179</v>
      </c>
      <c r="Q156" s="46">
        <v>0.01</v>
      </c>
      <c r="R156" s="46"/>
      <c r="S156" s="46"/>
      <c r="T156" s="239" t="s">
        <v>52</v>
      </c>
      <c r="U156" s="239">
        <v>0.05</v>
      </c>
      <c r="V156" s="175"/>
      <c r="W156" s="173"/>
      <c r="X156" s="18"/>
      <c r="Y156" s="18"/>
      <c r="Z156" s="18"/>
      <c r="AA156" s="18"/>
      <c r="AB156" s="18"/>
      <c r="AC156" s="18"/>
      <c r="AD156" s="18"/>
      <c r="AE156" s="18"/>
      <c r="AF156" s="19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</row>
    <row r="157" spans="1:47" ht="15" customHeight="1">
      <c r="A157" s="31"/>
      <c r="B157" s="210"/>
      <c r="C157" s="253"/>
      <c r="D157" s="253"/>
      <c r="E157" s="255"/>
      <c r="F157" s="253"/>
      <c r="G157" s="253"/>
      <c r="H157" s="278"/>
      <c r="I157" s="253"/>
      <c r="J157" s="216"/>
      <c r="K157" s="32"/>
      <c r="L157" s="32"/>
      <c r="M157" s="32"/>
      <c r="N157" s="259"/>
      <c r="O157" s="259"/>
      <c r="P157" s="46" t="s">
        <v>159</v>
      </c>
      <c r="Q157" s="46">
        <v>0.05</v>
      </c>
      <c r="R157" s="46"/>
      <c r="S157" s="46"/>
      <c r="T157" s="32" t="s">
        <v>147</v>
      </c>
      <c r="U157" s="32">
        <v>1</v>
      </c>
      <c r="V157" s="175"/>
      <c r="W157" s="173"/>
      <c r="X157" s="18"/>
      <c r="Y157" s="18"/>
      <c r="Z157" s="18"/>
      <c r="AA157" s="18"/>
      <c r="AB157" s="18"/>
      <c r="AC157" s="18"/>
      <c r="AD157" s="18"/>
      <c r="AE157" s="18"/>
      <c r="AF157" s="19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</row>
    <row r="158" spans="1:47" ht="15" customHeight="1" thickBot="1">
      <c r="A158" s="34"/>
      <c r="B158" s="43"/>
      <c r="C158" s="253"/>
      <c r="D158" s="260"/>
      <c r="E158" s="255"/>
      <c r="F158" s="253"/>
      <c r="G158" s="253"/>
      <c r="H158" s="278"/>
      <c r="I158" s="260"/>
      <c r="J158" s="232"/>
      <c r="K158" s="221"/>
      <c r="L158" s="37"/>
      <c r="M158" s="36"/>
      <c r="N158" s="62"/>
      <c r="O158" s="62"/>
      <c r="P158" s="63"/>
      <c r="Q158" s="63"/>
      <c r="R158" s="62"/>
      <c r="S158" s="62"/>
      <c r="T158" s="36" t="s">
        <v>331</v>
      </c>
      <c r="U158" s="36">
        <v>1</v>
      </c>
      <c r="V158" s="178"/>
      <c r="W158" s="179"/>
      <c r="X158" s="18"/>
      <c r="Y158" s="18"/>
      <c r="Z158" s="18"/>
      <c r="AA158" s="18"/>
      <c r="AB158" s="18"/>
      <c r="AC158" s="18"/>
      <c r="AD158" s="18"/>
      <c r="AE158" s="18"/>
      <c r="AF158" s="19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</row>
    <row r="159" spans="1:47" ht="16.5" customHeight="1">
      <c r="A159" s="165"/>
      <c r="B159" s="159"/>
      <c r="C159" s="160"/>
      <c r="D159" s="160"/>
      <c r="E159" s="198"/>
      <c r="F159" s="160"/>
      <c r="G159" s="160"/>
      <c r="H159" s="186"/>
      <c r="I159" s="161"/>
      <c r="J159" s="458"/>
      <c r="K159" s="459"/>
      <c r="L159" s="458"/>
      <c r="M159" s="459"/>
      <c r="N159" s="458"/>
      <c r="O159" s="459"/>
      <c r="P159" s="460"/>
      <c r="Q159" s="459"/>
      <c r="R159" s="458"/>
      <c r="S159" s="459"/>
      <c r="T159" s="461"/>
      <c r="U159" s="459"/>
      <c r="V159" s="166"/>
      <c r="W159" s="167"/>
      <c r="X159" s="18"/>
      <c r="Y159" s="18"/>
      <c r="Z159" s="18"/>
      <c r="AA159" s="18"/>
      <c r="AB159" s="18"/>
      <c r="AC159" s="18"/>
      <c r="AD159" s="18"/>
      <c r="AE159" s="18"/>
      <c r="AF159" s="19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</row>
    <row r="160" spans="1:47" ht="15" customHeight="1">
      <c r="A160" s="169"/>
      <c r="B160" s="162"/>
      <c r="C160" s="57"/>
      <c r="D160" s="57"/>
      <c r="E160" s="199"/>
      <c r="F160" s="57"/>
      <c r="G160" s="57"/>
      <c r="H160" s="187"/>
      <c r="I160" s="155"/>
      <c r="J160" s="170"/>
      <c r="K160" s="170"/>
      <c r="L160" s="170"/>
      <c r="M160" s="170"/>
      <c r="N160" s="170"/>
      <c r="O160" s="170"/>
      <c r="P160" s="171"/>
      <c r="Q160" s="171"/>
      <c r="R160" s="170"/>
      <c r="S160" s="170"/>
      <c r="T160" s="170"/>
      <c r="U160" s="170"/>
      <c r="V160" s="172"/>
      <c r="W160" s="173"/>
      <c r="X160" s="18"/>
      <c r="Y160" s="18"/>
      <c r="Z160" s="18"/>
      <c r="AA160" s="18"/>
      <c r="AB160" s="18"/>
      <c r="AC160" s="18"/>
      <c r="AD160" s="18"/>
      <c r="AE160" s="18"/>
      <c r="AF160" s="19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</row>
    <row r="161" spans="1:47" ht="15" customHeight="1">
      <c r="A161" s="169"/>
      <c r="B161" s="162"/>
      <c r="C161" s="57"/>
      <c r="D161" s="57"/>
      <c r="E161" s="199"/>
      <c r="F161" s="57"/>
      <c r="G161" s="57"/>
      <c r="H161" s="187"/>
      <c r="I161" s="155"/>
      <c r="J161" s="170"/>
      <c r="K161" s="170"/>
      <c r="L161" s="170"/>
      <c r="M161" s="170"/>
      <c r="N161" s="170"/>
      <c r="O161" s="170"/>
      <c r="P161" s="171"/>
      <c r="Q161" s="171"/>
      <c r="R161" s="170"/>
      <c r="S161" s="170"/>
      <c r="T161" s="170"/>
      <c r="U161" s="170"/>
      <c r="V161" s="175"/>
      <c r="W161" s="173"/>
      <c r="X161" s="18"/>
      <c r="Y161" s="18"/>
      <c r="Z161" s="18"/>
      <c r="AA161" s="18"/>
      <c r="AB161" s="18"/>
      <c r="AC161" s="18"/>
      <c r="AD161" s="18"/>
      <c r="AE161" s="18"/>
      <c r="AF161" s="19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</row>
    <row r="162" spans="1:47" ht="15" customHeight="1">
      <c r="A162" s="169"/>
      <c r="B162" s="162"/>
      <c r="C162" s="57"/>
      <c r="D162" s="57"/>
      <c r="E162" s="199"/>
      <c r="F162" s="57"/>
      <c r="G162" s="57"/>
      <c r="H162" s="188"/>
      <c r="I162" s="57"/>
      <c r="J162" s="170"/>
      <c r="K162" s="170"/>
      <c r="L162" s="171"/>
      <c r="M162" s="171"/>
      <c r="N162" s="170"/>
      <c r="O162" s="170"/>
      <c r="P162" s="170"/>
      <c r="Q162" s="170"/>
      <c r="R162" s="170"/>
      <c r="S162" s="170"/>
      <c r="T162" s="170"/>
      <c r="U162" s="170"/>
      <c r="V162" s="175"/>
      <c r="W162" s="173"/>
      <c r="X162" s="18"/>
      <c r="Y162" s="18"/>
      <c r="Z162" s="18"/>
      <c r="AA162" s="18"/>
      <c r="AB162" s="18"/>
      <c r="AC162" s="18"/>
      <c r="AD162" s="18"/>
      <c r="AE162" s="18"/>
      <c r="AF162" s="19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</row>
    <row r="163" spans="1:47" ht="15" customHeight="1">
      <c r="A163" s="169"/>
      <c r="B163" s="162"/>
      <c r="C163" s="57"/>
      <c r="D163" s="57"/>
      <c r="E163" s="199"/>
      <c r="F163" s="57"/>
      <c r="G163" s="57"/>
      <c r="H163" s="188"/>
      <c r="I163" s="57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5"/>
      <c r="W163" s="173"/>
      <c r="X163" s="18"/>
      <c r="Y163" s="18"/>
      <c r="Z163" s="18"/>
      <c r="AA163" s="18"/>
      <c r="AB163" s="18"/>
      <c r="AC163" s="18"/>
      <c r="AD163" s="18"/>
      <c r="AE163" s="18"/>
      <c r="AF163" s="19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</row>
    <row r="164" spans="1:47" ht="15" customHeight="1">
      <c r="A164" s="169"/>
      <c r="B164" s="162"/>
      <c r="C164" s="57"/>
      <c r="D164" s="57"/>
      <c r="E164" s="199"/>
      <c r="F164" s="57"/>
      <c r="G164" s="57"/>
      <c r="H164" s="188"/>
      <c r="I164" s="57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5"/>
      <c r="W164" s="173"/>
      <c r="X164" s="18"/>
      <c r="Y164" s="18"/>
      <c r="Z164" s="18"/>
      <c r="AA164" s="18"/>
      <c r="AB164" s="18"/>
      <c r="AC164" s="18"/>
      <c r="AD164" s="18"/>
      <c r="AE164" s="18"/>
      <c r="AF164" s="19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</row>
    <row r="165" spans="1:47" ht="15" customHeight="1" thickBot="1">
      <c r="A165" s="176"/>
      <c r="B165" s="163"/>
      <c r="C165" s="164"/>
      <c r="D165" s="164"/>
      <c r="E165" s="200"/>
      <c r="F165" s="164"/>
      <c r="G165" s="164"/>
      <c r="H165" s="189"/>
      <c r="I165" s="164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8"/>
      <c r="W165" s="179"/>
      <c r="X165" s="18"/>
      <c r="Y165" s="18"/>
      <c r="Z165" s="18"/>
      <c r="AA165" s="18"/>
      <c r="AB165" s="18"/>
      <c r="AC165" s="18"/>
      <c r="AD165" s="18"/>
      <c r="AE165" s="18"/>
      <c r="AF165" s="19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</row>
    <row r="166" spans="1:47" ht="15.75" customHeight="1">
      <c r="A166" s="71"/>
      <c r="B166" s="60"/>
      <c r="C166" s="73"/>
      <c r="D166" s="74"/>
      <c r="E166" s="201"/>
      <c r="F166" s="73"/>
      <c r="G166" s="73"/>
      <c r="H166" s="190"/>
      <c r="I166" s="73"/>
      <c r="J166" s="50"/>
      <c r="K166" s="50"/>
      <c r="L166" s="50"/>
      <c r="M166" s="75"/>
      <c r="N166" s="50"/>
      <c r="O166" s="75"/>
      <c r="P166" s="50"/>
      <c r="Q166" s="75"/>
      <c r="R166" s="50"/>
      <c r="S166" s="75"/>
      <c r="T166" s="50"/>
      <c r="U166" s="75"/>
      <c r="V166" s="50"/>
      <c r="W166" s="167"/>
      <c r="X166" s="1"/>
      <c r="Y166" s="1"/>
      <c r="Z166" s="1"/>
      <c r="AA166" s="1"/>
      <c r="AB166" s="1"/>
      <c r="AC166" s="1"/>
      <c r="AD166" s="1"/>
      <c r="AE166" s="1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</row>
    <row r="167" spans="1:47" ht="15.75" customHeight="1">
      <c r="A167" s="76"/>
      <c r="B167" s="77"/>
      <c r="C167" s="78"/>
      <c r="D167" s="79"/>
      <c r="E167" s="202"/>
      <c r="F167" s="78"/>
      <c r="G167" s="78"/>
      <c r="H167" s="191"/>
      <c r="I167" s="78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173"/>
      <c r="X167" s="1"/>
      <c r="Y167" s="1"/>
      <c r="Z167" s="1"/>
      <c r="AA167" s="1"/>
      <c r="AB167" s="1"/>
      <c r="AC167" s="1"/>
      <c r="AD167" s="1"/>
      <c r="AE167" s="1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</row>
    <row r="168" spans="1:47" ht="15.75" customHeight="1">
      <c r="A168" s="76"/>
      <c r="B168" s="80"/>
      <c r="C168" s="79"/>
      <c r="D168" s="73"/>
      <c r="E168" s="203"/>
      <c r="F168" s="79"/>
      <c r="G168" s="79"/>
      <c r="H168" s="192"/>
      <c r="I168" s="79"/>
      <c r="J168" s="70"/>
      <c r="K168" s="70"/>
      <c r="L168" s="70"/>
      <c r="M168" s="70"/>
      <c r="N168" s="20"/>
      <c r="O168" s="20"/>
      <c r="P168" s="20"/>
      <c r="Q168" s="70"/>
      <c r="R168" s="20"/>
      <c r="S168" s="20"/>
      <c r="T168" s="20"/>
      <c r="U168" s="20"/>
      <c r="V168" s="70"/>
      <c r="W168" s="173"/>
      <c r="X168" s="1"/>
      <c r="Y168" s="1"/>
      <c r="Z168" s="1"/>
      <c r="AA168" s="1"/>
      <c r="AB168" s="1"/>
      <c r="AC168" s="1"/>
      <c r="AD168" s="1"/>
      <c r="AE168" s="1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</row>
    <row r="169" spans="1:47" ht="15.75" customHeight="1">
      <c r="A169" s="76"/>
      <c r="B169" s="77"/>
      <c r="C169" s="78"/>
      <c r="D169" s="78"/>
      <c r="E169" s="202"/>
      <c r="F169" s="78"/>
      <c r="G169" s="78"/>
      <c r="H169" s="191"/>
      <c r="I169" s="78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173"/>
      <c r="X169" s="1"/>
      <c r="Y169" s="1"/>
      <c r="Z169" s="1"/>
      <c r="AA169" s="1"/>
      <c r="AB169" s="1"/>
      <c r="AC169" s="1"/>
      <c r="AD169" s="1"/>
      <c r="AE169" s="1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</row>
    <row r="170" spans="1:47" ht="15.75" customHeight="1">
      <c r="A170" s="76"/>
      <c r="B170" s="77"/>
      <c r="C170" s="78"/>
      <c r="D170" s="78"/>
      <c r="E170" s="202"/>
      <c r="F170" s="78"/>
      <c r="G170" s="78"/>
      <c r="H170" s="191"/>
      <c r="I170" s="78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173"/>
      <c r="X170" s="1"/>
      <c r="Y170" s="1"/>
      <c r="Z170" s="1"/>
      <c r="AA170" s="1"/>
      <c r="AB170" s="1"/>
      <c r="AC170" s="1"/>
      <c r="AD170" s="1"/>
      <c r="AE170" s="1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47" ht="15.75" customHeight="1">
      <c r="A171" s="76"/>
      <c r="B171" s="77"/>
      <c r="C171" s="78"/>
      <c r="D171" s="78"/>
      <c r="E171" s="202"/>
      <c r="F171" s="78"/>
      <c r="G171" s="78"/>
      <c r="H171" s="191"/>
      <c r="I171" s="78"/>
      <c r="J171" s="70"/>
      <c r="K171" s="70"/>
      <c r="L171" s="70"/>
      <c r="M171" s="70"/>
      <c r="N171" s="70"/>
      <c r="O171" s="70"/>
      <c r="P171" s="81"/>
      <c r="Q171" s="81"/>
      <c r="R171" s="70"/>
      <c r="S171" s="70"/>
      <c r="T171" s="70"/>
      <c r="U171" s="70"/>
      <c r="V171" s="70"/>
      <c r="W171" s="173"/>
      <c r="X171" s="1"/>
      <c r="Y171" s="1"/>
      <c r="Z171" s="1"/>
      <c r="AA171" s="1"/>
      <c r="AB171" s="1"/>
      <c r="AC171" s="1"/>
      <c r="AD171" s="1"/>
      <c r="AE171" s="1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47" ht="15.75" customHeight="1" thickBot="1">
      <c r="A172" s="82"/>
      <c r="B172" s="83"/>
      <c r="C172" s="84"/>
      <c r="D172" s="84"/>
      <c r="E172" s="204"/>
      <c r="F172" s="84"/>
      <c r="G172" s="84"/>
      <c r="H172" s="193"/>
      <c r="I172" s="84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179"/>
      <c r="X172" s="1"/>
      <c r="Y172" s="1"/>
      <c r="Z172" s="1"/>
      <c r="AA172" s="1"/>
      <c r="AB172" s="1"/>
      <c r="AC172" s="1"/>
      <c r="AD172" s="1"/>
      <c r="AE172" s="1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</row>
    <row r="173" spans="1:47" ht="15.75" customHeight="1">
      <c r="A173" s="85"/>
      <c r="B173" s="86"/>
      <c r="C173" s="87"/>
      <c r="D173" s="88"/>
      <c r="E173" s="205"/>
      <c r="F173" s="87"/>
      <c r="G173" s="87"/>
      <c r="H173" s="194"/>
      <c r="I173" s="87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89"/>
      <c r="X173" s="1"/>
      <c r="Y173" s="1"/>
      <c r="Z173" s="1"/>
      <c r="AA173" s="1"/>
      <c r="AB173" s="1"/>
      <c r="AC173" s="1"/>
      <c r="AD173" s="1"/>
      <c r="AE173" s="1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</row>
    <row r="174" spans="1:47" ht="15.75" customHeight="1">
      <c r="A174" s="76"/>
      <c r="B174" s="77"/>
      <c r="C174" s="78"/>
      <c r="D174" s="79"/>
      <c r="E174" s="202"/>
      <c r="F174" s="78"/>
      <c r="G174" s="78"/>
      <c r="H174" s="191"/>
      <c r="I174" s="78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58"/>
      <c r="X174" s="1"/>
      <c r="Y174" s="1"/>
      <c r="Z174" s="1"/>
      <c r="AA174" s="1"/>
      <c r="AB174" s="1"/>
      <c r="AC174" s="1"/>
      <c r="AD174" s="1"/>
      <c r="AE174" s="1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</row>
    <row r="175" spans="1:47" ht="15.75" customHeight="1">
      <c r="A175" s="76"/>
      <c r="B175" s="80"/>
      <c r="C175" s="79"/>
      <c r="D175" s="73"/>
      <c r="E175" s="203"/>
      <c r="F175" s="79"/>
      <c r="G175" s="79"/>
      <c r="H175" s="192"/>
      <c r="I175" s="79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70"/>
      <c r="W175" s="58"/>
      <c r="X175" s="1"/>
      <c r="Y175" s="1"/>
      <c r="Z175" s="1"/>
      <c r="AA175" s="1"/>
      <c r="AB175" s="1"/>
      <c r="AC175" s="1"/>
      <c r="AD175" s="1"/>
      <c r="AE175" s="1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</row>
    <row r="176" spans="1:47" ht="15.75" customHeight="1">
      <c r="A176" s="76"/>
      <c r="B176" s="77"/>
      <c r="C176" s="78"/>
      <c r="D176" s="78"/>
      <c r="E176" s="202"/>
      <c r="F176" s="78"/>
      <c r="G176" s="78"/>
      <c r="H176" s="191"/>
      <c r="I176" s="78"/>
      <c r="J176" s="70"/>
      <c r="K176" s="70"/>
      <c r="L176" s="20"/>
      <c r="M176" s="20"/>
      <c r="N176" s="20"/>
      <c r="O176" s="20"/>
      <c r="P176" s="20"/>
      <c r="Q176" s="20"/>
      <c r="R176" s="70"/>
      <c r="S176" s="70"/>
      <c r="T176" s="70"/>
      <c r="U176" s="70"/>
      <c r="V176" s="70"/>
      <c r="W176" s="58"/>
      <c r="X176" s="1"/>
      <c r="Y176" s="1"/>
      <c r="Z176" s="1"/>
      <c r="AA176" s="1"/>
      <c r="AB176" s="1"/>
      <c r="AC176" s="1"/>
      <c r="AD176" s="1"/>
      <c r="AE176" s="1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</row>
    <row r="177" spans="1:47" ht="15.75" customHeight="1">
      <c r="A177" s="76"/>
      <c r="B177" s="77"/>
      <c r="C177" s="78"/>
      <c r="D177" s="78"/>
      <c r="E177" s="202"/>
      <c r="F177" s="78"/>
      <c r="G177" s="78"/>
      <c r="H177" s="191"/>
      <c r="I177" s="78"/>
      <c r="J177" s="70"/>
      <c r="K177" s="70"/>
      <c r="L177" s="20"/>
      <c r="M177" s="20"/>
      <c r="N177" s="20"/>
      <c r="O177" s="20"/>
      <c r="P177" s="20"/>
      <c r="Q177" s="20"/>
      <c r="R177" s="70"/>
      <c r="S177" s="70"/>
      <c r="T177" s="70"/>
      <c r="U177" s="70"/>
      <c r="V177" s="70"/>
      <c r="W177" s="58"/>
      <c r="X177" s="1"/>
      <c r="Y177" s="1"/>
      <c r="Z177" s="1"/>
      <c r="AA177" s="1"/>
      <c r="AB177" s="1"/>
      <c r="AC177" s="1"/>
      <c r="AD177" s="1"/>
      <c r="AE177" s="1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</row>
    <row r="178" spans="1:47" ht="15.75" customHeight="1">
      <c r="A178" s="76"/>
      <c r="B178" s="77"/>
      <c r="C178" s="78"/>
      <c r="D178" s="78"/>
      <c r="E178" s="202"/>
      <c r="F178" s="78"/>
      <c r="G178" s="78"/>
      <c r="H178" s="191"/>
      <c r="I178" s="78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58"/>
      <c r="X178" s="1"/>
      <c r="Y178" s="1"/>
      <c r="Z178" s="1"/>
      <c r="AA178" s="1"/>
      <c r="AB178" s="1"/>
      <c r="AC178" s="1"/>
      <c r="AD178" s="1"/>
      <c r="AE178" s="1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</row>
    <row r="179" spans="1:47" ht="15.75" customHeight="1" thickBot="1">
      <c r="A179" s="82"/>
      <c r="B179" s="83"/>
      <c r="C179" s="84"/>
      <c r="D179" s="84"/>
      <c r="E179" s="204"/>
      <c r="F179" s="84"/>
      <c r="G179" s="84"/>
      <c r="H179" s="193"/>
      <c r="I179" s="84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61"/>
      <c r="X179" s="1"/>
      <c r="Y179" s="1"/>
      <c r="Z179" s="1"/>
      <c r="AA179" s="1"/>
      <c r="AB179" s="1"/>
      <c r="AC179" s="1"/>
      <c r="AD179" s="1"/>
      <c r="AE179" s="1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</row>
    <row r="180" spans="1:47" ht="15.75" customHeight="1">
      <c r="A180" s="85"/>
      <c r="B180" s="86"/>
      <c r="C180" s="87"/>
      <c r="D180" s="88"/>
      <c r="E180" s="205"/>
      <c r="F180" s="87"/>
      <c r="G180" s="87"/>
      <c r="H180" s="194"/>
      <c r="I180" s="87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89"/>
      <c r="X180" s="1"/>
      <c r="Y180" s="1"/>
      <c r="Z180" s="1"/>
      <c r="AA180" s="1"/>
      <c r="AB180" s="1"/>
      <c r="AC180" s="1"/>
      <c r="AD180" s="1"/>
      <c r="AE180" s="1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</row>
    <row r="181" spans="1:47" ht="15.75" customHeight="1">
      <c r="A181" s="76"/>
      <c r="B181" s="77"/>
      <c r="C181" s="78"/>
      <c r="D181" s="79"/>
      <c r="E181" s="202"/>
      <c r="F181" s="78"/>
      <c r="G181" s="78"/>
      <c r="H181" s="191"/>
      <c r="I181" s="78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58"/>
      <c r="X181" s="1"/>
      <c r="Y181" s="1"/>
      <c r="Z181" s="1"/>
      <c r="AA181" s="1"/>
      <c r="AB181" s="1"/>
      <c r="AC181" s="1"/>
      <c r="AD181" s="1"/>
      <c r="AE181" s="1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</row>
    <row r="182" spans="1:47" ht="15.75" customHeight="1">
      <c r="A182" s="76"/>
      <c r="B182" s="80"/>
      <c r="C182" s="79"/>
      <c r="D182" s="73"/>
      <c r="E182" s="203"/>
      <c r="F182" s="79"/>
      <c r="G182" s="79"/>
      <c r="H182" s="192"/>
      <c r="I182" s="79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70"/>
      <c r="W182" s="58"/>
      <c r="X182" s="1"/>
      <c r="Y182" s="1"/>
      <c r="Z182" s="1"/>
      <c r="AA182" s="1"/>
      <c r="AB182" s="1"/>
      <c r="AC182" s="1"/>
      <c r="AD182" s="1"/>
      <c r="AE182" s="1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</row>
    <row r="183" spans="1:47" ht="15.75" customHeight="1">
      <c r="A183" s="76"/>
      <c r="B183" s="77"/>
      <c r="C183" s="78"/>
      <c r="D183" s="78"/>
      <c r="E183" s="202"/>
      <c r="F183" s="78"/>
      <c r="G183" s="78"/>
      <c r="H183" s="191"/>
      <c r="I183" s="78"/>
      <c r="J183" s="70"/>
      <c r="K183" s="70"/>
      <c r="L183" s="20"/>
      <c r="M183" s="20"/>
      <c r="N183" s="20"/>
      <c r="O183" s="20"/>
      <c r="P183" s="20"/>
      <c r="Q183" s="20"/>
      <c r="R183" s="70"/>
      <c r="S183" s="70"/>
      <c r="T183" s="20"/>
      <c r="U183" s="20"/>
      <c r="V183" s="70"/>
      <c r="W183" s="58"/>
      <c r="X183" s="1"/>
      <c r="Y183" s="1"/>
      <c r="Z183" s="1"/>
      <c r="AA183" s="1"/>
      <c r="AB183" s="1"/>
      <c r="AC183" s="1"/>
      <c r="AD183" s="1"/>
      <c r="AE183" s="1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</row>
    <row r="184" spans="1:47" ht="15.75" customHeight="1">
      <c r="A184" s="76"/>
      <c r="B184" s="77"/>
      <c r="C184" s="78"/>
      <c r="D184" s="78"/>
      <c r="E184" s="202"/>
      <c r="F184" s="78"/>
      <c r="G184" s="78"/>
      <c r="H184" s="191"/>
      <c r="I184" s="78"/>
      <c r="J184" s="70"/>
      <c r="K184" s="70"/>
      <c r="L184" s="20"/>
      <c r="M184" s="20"/>
      <c r="N184" s="20"/>
      <c r="O184" s="20"/>
      <c r="P184" s="20"/>
      <c r="Q184" s="20"/>
      <c r="R184" s="70"/>
      <c r="S184" s="70"/>
      <c r="T184" s="20"/>
      <c r="U184" s="20"/>
      <c r="V184" s="70"/>
      <c r="W184" s="58"/>
      <c r="X184" s="1"/>
      <c r="Y184" s="1"/>
      <c r="Z184" s="1"/>
      <c r="AA184" s="1"/>
      <c r="AB184" s="1"/>
      <c r="AC184" s="1"/>
      <c r="AD184" s="1"/>
      <c r="AE184" s="1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</row>
    <row r="185" spans="1:47" ht="15.75" customHeight="1">
      <c r="A185" s="76"/>
      <c r="B185" s="77"/>
      <c r="C185" s="78"/>
      <c r="D185" s="78"/>
      <c r="E185" s="202"/>
      <c r="F185" s="78"/>
      <c r="G185" s="78"/>
      <c r="H185" s="191"/>
      <c r="I185" s="78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58"/>
      <c r="X185" s="1"/>
      <c r="Y185" s="1"/>
      <c r="Z185" s="1"/>
      <c r="AA185" s="1"/>
      <c r="AB185" s="1"/>
      <c r="AC185" s="1"/>
      <c r="AD185" s="1"/>
      <c r="AE185" s="1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</row>
    <row r="186" spans="1:47" ht="15.75" customHeight="1" thickBot="1">
      <c r="A186" s="82"/>
      <c r="B186" s="83"/>
      <c r="C186" s="84"/>
      <c r="D186" s="84"/>
      <c r="E186" s="204"/>
      <c r="F186" s="84"/>
      <c r="G186" s="84"/>
      <c r="H186" s="193"/>
      <c r="I186" s="84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61"/>
      <c r="X186" s="1"/>
      <c r="Y186" s="1"/>
      <c r="Z186" s="1"/>
      <c r="AA186" s="1"/>
      <c r="AB186" s="1"/>
      <c r="AC186" s="1"/>
      <c r="AD186" s="1"/>
      <c r="AE186" s="1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</row>
    <row r="187" spans="1:47" ht="15.75" customHeight="1">
      <c r="A187" s="85"/>
      <c r="B187" s="86"/>
      <c r="C187" s="87"/>
      <c r="D187" s="88"/>
      <c r="E187" s="205"/>
      <c r="F187" s="87"/>
      <c r="G187" s="87"/>
      <c r="H187" s="194"/>
      <c r="I187" s="87"/>
      <c r="J187" s="86"/>
      <c r="K187" s="86"/>
      <c r="L187" s="15"/>
      <c r="M187" s="15"/>
      <c r="N187" s="86"/>
      <c r="O187" s="86"/>
      <c r="P187" s="86"/>
      <c r="Q187" s="86"/>
      <c r="R187" s="86"/>
      <c r="S187" s="86"/>
      <c r="T187" s="86"/>
      <c r="U187" s="86"/>
      <c r="V187" s="15"/>
      <c r="W187" s="89"/>
      <c r="X187" s="1"/>
      <c r="Y187" s="1"/>
      <c r="Z187" s="1"/>
      <c r="AA187" s="1"/>
      <c r="AB187" s="1"/>
      <c r="AC187" s="1"/>
      <c r="AD187" s="1"/>
      <c r="AE187" s="1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</row>
    <row r="188" spans="1:47" ht="15.75" customHeight="1">
      <c r="A188" s="76"/>
      <c r="B188" s="77"/>
      <c r="C188" s="78"/>
      <c r="D188" s="79"/>
      <c r="E188" s="202"/>
      <c r="F188" s="78"/>
      <c r="G188" s="78"/>
      <c r="H188" s="191"/>
      <c r="I188" s="78"/>
      <c r="J188" s="80"/>
      <c r="K188" s="80"/>
      <c r="L188" s="20"/>
      <c r="M188" s="20"/>
      <c r="N188" s="80"/>
      <c r="O188" s="80"/>
      <c r="P188" s="80"/>
      <c r="Q188" s="80"/>
      <c r="R188" s="80"/>
      <c r="S188" s="80"/>
      <c r="T188" s="80"/>
      <c r="U188" s="80"/>
      <c r="V188" s="20"/>
      <c r="W188" s="58"/>
      <c r="X188" s="1"/>
      <c r="Y188" s="1"/>
      <c r="Z188" s="1"/>
      <c r="AA188" s="1"/>
      <c r="AB188" s="1"/>
      <c r="AC188" s="1"/>
      <c r="AD188" s="1"/>
      <c r="AE188" s="1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</row>
    <row r="189" spans="1:47" ht="15.75" customHeight="1">
      <c r="A189" s="76"/>
      <c r="B189" s="80"/>
      <c r="C189" s="79"/>
      <c r="D189" s="73"/>
      <c r="E189" s="203"/>
      <c r="F189" s="79"/>
      <c r="G189" s="79"/>
      <c r="H189" s="192"/>
      <c r="I189" s="79"/>
      <c r="J189" s="90"/>
      <c r="K189" s="90"/>
      <c r="L189" s="20"/>
      <c r="M189" s="20"/>
      <c r="N189" s="80"/>
      <c r="O189" s="80"/>
      <c r="P189" s="80"/>
      <c r="Q189" s="80"/>
      <c r="R189" s="80"/>
      <c r="S189" s="80"/>
      <c r="T189" s="80"/>
      <c r="U189" s="80"/>
      <c r="V189" s="70"/>
      <c r="W189" s="58"/>
      <c r="X189" s="1"/>
      <c r="Y189" s="1"/>
      <c r="Z189" s="1"/>
      <c r="AA189" s="1"/>
      <c r="AB189" s="1"/>
      <c r="AC189" s="1"/>
      <c r="AD189" s="1"/>
      <c r="AE189" s="1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</row>
    <row r="190" spans="1:47" ht="15.75" customHeight="1">
      <c r="A190" s="76"/>
      <c r="B190" s="77"/>
      <c r="C190" s="78"/>
      <c r="D190" s="78"/>
      <c r="E190" s="202"/>
      <c r="F190" s="78"/>
      <c r="G190" s="78"/>
      <c r="H190" s="191"/>
      <c r="I190" s="78"/>
      <c r="J190" s="90"/>
      <c r="K190" s="90"/>
      <c r="L190" s="20"/>
      <c r="M190" s="20"/>
      <c r="N190" s="80"/>
      <c r="O190" s="80"/>
      <c r="P190" s="80"/>
      <c r="Q190" s="80"/>
      <c r="R190" s="90"/>
      <c r="S190" s="90"/>
      <c r="T190" s="80"/>
      <c r="U190" s="80"/>
      <c r="V190" s="70"/>
      <c r="W190" s="58"/>
      <c r="X190" s="1"/>
      <c r="Y190" s="1"/>
      <c r="Z190" s="1"/>
      <c r="AA190" s="1"/>
      <c r="AB190" s="1"/>
      <c r="AC190" s="1"/>
      <c r="AD190" s="1"/>
      <c r="AE190" s="1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</row>
    <row r="191" spans="1:47" ht="15.75" customHeight="1">
      <c r="A191" s="76"/>
      <c r="B191" s="77"/>
      <c r="C191" s="78"/>
      <c r="D191" s="78"/>
      <c r="E191" s="202"/>
      <c r="F191" s="78"/>
      <c r="G191" s="78"/>
      <c r="H191" s="191"/>
      <c r="I191" s="78"/>
      <c r="J191" s="90"/>
      <c r="K191" s="90"/>
      <c r="L191" s="20"/>
      <c r="M191" s="20"/>
      <c r="N191" s="80"/>
      <c r="O191" s="80"/>
      <c r="P191" s="80"/>
      <c r="Q191" s="80"/>
      <c r="R191" s="90"/>
      <c r="S191" s="90"/>
      <c r="T191" s="90"/>
      <c r="U191" s="90"/>
      <c r="V191" s="70"/>
      <c r="W191" s="58"/>
      <c r="X191" s="1"/>
      <c r="Y191" s="1"/>
      <c r="Z191" s="1"/>
      <c r="AA191" s="1"/>
      <c r="AB191" s="1"/>
      <c r="AC191" s="1"/>
      <c r="AD191" s="1"/>
      <c r="AE191" s="1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</row>
    <row r="192" spans="1:47" ht="15.75" customHeight="1">
      <c r="A192" s="76"/>
      <c r="B192" s="77"/>
      <c r="C192" s="78"/>
      <c r="D192" s="78"/>
      <c r="E192" s="202"/>
      <c r="F192" s="78"/>
      <c r="G192" s="78"/>
      <c r="H192" s="191"/>
      <c r="I192" s="78"/>
      <c r="J192" s="90"/>
      <c r="K192" s="90"/>
      <c r="L192" s="20"/>
      <c r="M192" s="20"/>
      <c r="N192" s="90"/>
      <c r="O192" s="90"/>
      <c r="P192" s="90"/>
      <c r="Q192" s="90"/>
      <c r="R192" s="90"/>
      <c r="S192" s="90"/>
      <c r="T192" s="90"/>
      <c r="U192" s="90"/>
      <c r="V192" s="70"/>
      <c r="W192" s="58"/>
      <c r="X192" s="1"/>
      <c r="Y192" s="1"/>
      <c r="Z192" s="1"/>
      <c r="AA192" s="1"/>
      <c r="AB192" s="1"/>
      <c r="AC192" s="1"/>
      <c r="AD192" s="1"/>
      <c r="AE192" s="1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</row>
    <row r="193" spans="1:47" ht="15.75" customHeight="1" thickBot="1">
      <c r="A193" s="82"/>
      <c r="B193" s="83"/>
      <c r="C193" s="84"/>
      <c r="D193" s="84"/>
      <c r="E193" s="204"/>
      <c r="F193" s="84"/>
      <c r="G193" s="84"/>
      <c r="H193" s="193"/>
      <c r="I193" s="84"/>
      <c r="J193" s="91"/>
      <c r="K193" s="91"/>
      <c r="L193" s="72"/>
      <c r="M193" s="72"/>
      <c r="N193" s="91"/>
      <c r="O193" s="91"/>
      <c r="P193" s="91"/>
      <c r="Q193" s="91"/>
      <c r="R193" s="91"/>
      <c r="S193" s="91"/>
      <c r="T193" s="91"/>
      <c r="U193" s="91"/>
      <c r="V193" s="72"/>
      <c r="W193" s="61"/>
      <c r="X193" s="1"/>
      <c r="Y193" s="1"/>
      <c r="Z193" s="1"/>
      <c r="AA193" s="1"/>
      <c r="AB193" s="1"/>
      <c r="AC193" s="1"/>
      <c r="AD193" s="1"/>
      <c r="AE193" s="1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</row>
    <row r="194" spans="1:47" ht="15.75" customHeight="1">
      <c r="A194" s="85"/>
      <c r="B194" s="86"/>
      <c r="C194" s="87"/>
      <c r="D194" s="88"/>
      <c r="E194" s="205"/>
      <c r="F194" s="87"/>
      <c r="G194" s="87"/>
      <c r="H194" s="194"/>
      <c r="I194" s="87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15"/>
      <c r="W194" s="89"/>
      <c r="X194" s="18"/>
      <c r="Y194" s="18"/>
      <c r="Z194" s="18"/>
      <c r="AA194" s="18"/>
      <c r="AB194" s="18"/>
      <c r="AC194" s="18"/>
      <c r="AD194" s="18"/>
      <c r="AE194" s="18"/>
      <c r="AF194" s="19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</row>
    <row r="195" spans="1:47" ht="15" customHeight="1">
      <c r="A195" s="76"/>
      <c r="B195" s="77"/>
      <c r="C195" s="78"/>
      <c r="D195" s="79"/>
      <c r="E195" s="202"/>
      <c r="F195" s="78"/>
      <c r="G195" s="78"/>
      <c r="H195" s="191"/>
      <c r="I195" s="78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20"/>
      <c r="W195" s="58"/>
      <c r="X195" s="59"/>
      <c r="Y195" s="59"/>
      <c r="Z195" s="59"/>
      <c r="AA195" s="59"/>
      <c r="AB195" s="59"/>
      <c r="AC195" s="59"/>
      <c r="AD195" s="59"/>
      <c r="AE195" s="59"/>
      <c r="AF195" s="19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</row>
    <row r="196" spans="1:47" ht="15" customHeight="1">
      <c r="A196" s="76"/>
      <c r="B196" s="80"/>
      <c r="C196" s="79"/>
      <c r="D196" s="73"/>
      <c r="E196" s="203"/>
      <c r="F196" s="79"/>
      <c r="G196" s="79"/>
      <c r="H196" s="192"/>
      <c r="I196" s="79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70"/>
      <c r="W196" s="58"/>
      <c r="X196" s="59"/>
      <c r="Y196" s="59"/>
      <c r="Z196" s="59"/>
      <c r="AA196" s="59"/>
      <c r="AB196" s="59"/>
      <c r="AC196" s="59"/>
      <c r="AD196" s="59"/>
      <c r="AE196" s="59"/>
      <c r="AF196" s="19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</row>
    <row r="197" spans="1:47" ht="15" customHeight="1">
      <c r="A197" s="76"/>
      <c r="B197" s="77"/>
      <c r="C197" s="78"/>
      <c r="D197" s="78"/>
      <c r="E197" s="202"/>
      <c r="F197" s="78"/>
      <c r="G197" s="78"/>
      <c r="H197" s="191"/>
      <c r="I197" s="78"/>
      <c r="J197" s="90"/>
      <c r="K197" s="90"/>
      <c r="L197" s="80"/>
      <c r="M197" s="80"/>
      <c r="N197" s="80"/>
      <c r="O197" s="80"/>
      <c r="P197" s="80"/>
      <c r="Q197" s="80"/>
      <c r="R197" s="90"/>
      <c r="S197" s="90"/>
      <c r="T197" s="80"/>
      <c r="U197" s="80"/>
      <c r="V197" s="70"/>
      <c r="W197" s="58"/>
      <c r="X197" s="59"/>
      <c r="Y197" s="59"/>
      <c r="Z197" s="59"/>
      <c r="AA197" s="59"/>
      <c r="AB197" s="59"/>
      <c r="AC197" s="59"/>
      <c r="AD197" s="59"/>
      <c r="AE197" s="59"/>
      <c r="AF197" s="19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</row>
    <row r="198" spans="1:47" ht="15" customHeight="1">
      <c r="A198" s="76"/>
      <c r="B198" s="77"/>
      <c r="C198" s="78"/>
      <c r="D198" s="78"/>
      <c r="E198" s="202"/>
      <c r="F198" s="78"/>
      <c r="G198" s="78"/>
      <c r="H198" s="191"/>
      <c r="I198" s="78"/>
      <c r="J198" s="90"/>
      <c r="K198" s="90"/>
      <c r="L198" s="80"/>
      <c r="M198" s="80"/>
      <c r="N198" s="80"/>
      <c r="O198" s="80"/>
      <c r="P198" s="80"/>
      <c r="Q198" s="80"/>
      <c r="R198" s="90"/>
      <c r="S198" s="90"/>
      <c r="T198" s="90"/>
      <c r="U198" s="90"/>
      <c r="V198" s="70"/>
      <c r="W198" s="58"/>
      <c r="X198" s="59"/>
      <c r="Y198" s="59"/>
      <c r="Z198" s="59"/>
      <c r="AA198" s="59"/>
      <c r="AB198" s="59"/>
      <c r="AC198" s="59"/>
      <c r="AD198" s="59"/>
      <c r="AE198" s="59"/>
      <c r="AF198" s="19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</row>
    <row r="199" spans="1:47" ht="15" customHeight="1">
      <c r="A199" s="76"/>
      <c r="B199" s="77"/>
      <c r="C199" s="78"/>
      <c r="D199" s="78"/>
      <c r="E199" s="202"/>
      <c r="F199" s="78"/>
      <c r="G199" s="78"/>
      <c r="H199" s="191"/>
      <c r="I199" s="78"/>
      <c r="J199" s="90"/>
      <c r="K199" s="90"/>
      <c r="L199" s="90"/>
      <c r="M199" s="90"/>
      <c r="N199" s="80"/>
      <c r="O199" s="80"/>
      <c r="P199" s="90"/>
      <c r="Q199" s="90"/>
      <c r="R199" s="90"/>
      <c r="S199" s="90"/>
      <c r="T199" s="90"/>
      <c r="U199" s="90"/>
      <c r="V199" s="70"/>
      <c r="W199" s="58"/>
      <c r="X199" s="59"/>
      <c r="Y199" s="59"/>
      <c r="Z199" s="59"/>
      <c r="AA199" s="59"/>
      <c r="AB199" s="59"/>
      <c r="AC199" s="59"/>
      <c r="AD199" s="59"/>
      <c r="AE199" s="59"/>
      <c r="AF199" s="19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</row>
    <row r="200" spans="1:47" ht="15" customHeight="1" thickBot="1">
      <c r="A200" s="82"/>
      <c r="B200" s="83"/>
      <c r="C200" s="84"/>
      <c r="D200" s="84"/>
      <c r="E200" s="204"/>
      <c r="F200" s="84"/>
      <c r="G200" s="84"/>
      <c r="H200" s="193"/>
      <c r="I200" s="84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72"/>
      <c r="W200" s="61"/>
      <c r="X200" s="59"/>
      <c r="Y200" s="59"/>
      <c r="Z200" s="59"/>
      <c r="AA200" s="59"/>
      <c r="AB200" s="59"/>
      <c r="AC200" s="59"/>
      <c r="AD200" s="59"/>
      <c r="AE200" s="59"/>
      <c r="AF200" s="19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</row>
    <row r="201" spans="1:47" ht="15.75" customHeight="1">
      <c r="A201" s="85"/>
      <c r="B201" s="86"/>
      <c r="C201" s="87"/>
      <c r="D201" s="88"/>
      <c r="E201" s="205"/>
      <c r="F201" s="87"/>
      <c r="G201" s="87"/>
      <c r="H201" s="194"/>
      <c r="I201" s="87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6"/>
      <c r="X201" s="18"/>
      <c r="Y201" s="18"/>
      <c r="Z201" s="18"/>
      <c r="AA201" s="18"/>
      <c r="AB201" s="18"/>
      <c r="AC201" s="18"/>
      <c r="AD201" s="18"/>
      <c r="AE201" s="18"/>
      <c r="AF201" s="19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</row>
    <row r="202" spans="1:47" ht="15" customHeight="1">
      <c r="A202" s="76"/>
      <c r="B202" s="77"/>
      <c r="C202" s="78"/>
      <c r="D202" s="79"/>
      <c r="E202" s="202"/>
      <c r="F202" s="78"/>
      <c r="G202" s="78"/>
      <c r="H202" s="191"/>
      <c r="I202" s="78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1"/>
      <c r="X202" s="59"/>
      <c r="Y202" s="59"/>
      <c r="Z202" s="59"/>
      <c r="AA202" s="59"/>
      <c r="AB202" s="59"/>
      <c r="AC202" s="59"/>
      <c r="AD202" s="59"/>
      <c r="AE202" s="59"/>
      <c r="AF202" s="19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</row>
    <row r="203" spans="1:47" ht="15" customHeight="1">
      <c r="A203" s="76"/>
      <c r="B203" s="80"/>
      <c r="C203" s="79"/>
      <c r="D203" s="73"/>
      <c r="E203" s="203"/>
      <c r="F203" s="79"/>
      <c r="G203" s="79"/>
      <c r="H203" s="192"/>
      <c r="I203" s="79"/>
      <c r="J203" s="70"/>
      <c r="K203" s="7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70"/>
      <c r="W203" s="58"/>
      <c r="X203" s="59"/>
      <c r="Y203" s="59"/>
      <c r="Z203" s="59"/>
      <c r="AA203" s="59"/>
      <c r="AB203" s="59"/>
      <c r="AC203" s="59"/>
      <c r="AD203" s="59"/>
      <c r="AE203" s="59"/>
      <c r="AF203" s="19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</row>
    <row r="204" spans="1:47" ht="15" customHeight="1">
      <c r="A204" s="76"/>
      <c r="B204" s="77"/>
      <c r="C204" s="78"/>
      <c r="D204" s="78"/>
      <c r="E204" s="202"/>
      <c r="F204" s="78"/>
      <c r="G204" s="78"/>
      <c r="H204" s="191"/>
      <c r="I204" s="78"/>
      <c r="J204" s="70"/>
      <c r="K204" s="70"/>
      <c r="L204" s="20"/>
      <c r="M204" s="20"/>
      <c r="N204" s="20"/>
      <c r="O204" s="20"/>
      <c r="P204" s="20"/>
      <c r="Q204" s="20"/>
      <c r="R204" s="70"/>
      <c r="S204" s="70"/>
      <c r="T204" s="20"/>
      <c r="U204" s="20"/>
      <c r="V204" s="70"/>
      <c r="W204" s="58"/>
      <c r="X204" s="59"/>
      <c r="Y204" s="59"/>
      <c r="Z204" s="59"/>
      <c r="AA204" s="59"/>
      <c r="AB204" s="59"/>
      <c r="AC204" s="59"/>
      <c r="AD204" s="59"/>
      <c r="AE204" s="59"/>
      <c r="AF204" s="19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</row>
    <row r="205" spans="1:47" ht="15" customHeight="1">
      <c r="A205" s="76"/>
      <c r="B205" s="77"/>
      <c r="C205" s="78"/>
      <c r="D205" s="78"/>
      <c r="E205" s="202"/>
      <c r="F205" s="78"/>
      <c r="G205" s="78"/>
      <c r="H205" s="191"/>
      <c r="I205" s="78"/>
      <c r="J205" s="70"/>
      <c r="K205" s="70"/>
      <c r="L205" s="20"/>
      <c r="M205" s="70"/>
      <c r="N205" s="20"/>
      <c r="O205" s="20"/>
      <c r="P205" s="70"/>
      <c r="Q205" s="70"/>
      <c r="R205" s="70"/>
      <c r="S205" s="70"/>
      <c r="T205" s="20"/>
      <c r="U205" s="20"/>
      <c r="V205" s="70"/>
      <c r="W205" s="58"/>
      <c r="X205" s="59"/>
      <c r="Y205" s="59"/>
      <c r="Z205" s="59"/>
      <c r="AA205" s="59"/>
      <c r="AB205" s="59"/>
      <c r="AC205" s="59"/>
      <c r="AD205" s="59"/>
      <c r="AE205" s="59"/>
      <c r="AF205" s="19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</row>
    <row r="206" spans="1:47" ht="15" customHeight="1">
      <c r="A206" s="76"/>
      <c r="B206" s="77"/>
      <c r="C206" s="78"/>
      <c r="D206" s="78"/>
      <c r="E206" s="202"/>
      <c r="F206" s="78"/>
      <c r="G206" s="78"/>
      <c r="H206" s="191"/>
      <c r="I206" s="78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58"/>
      <c r="X206" s="59"/>
      <c r="Y206" s="59"/>
      <c r="Z206" s="59"/>
      <c r="AA206" s="59"/>
      <c r="AB206" s="59"/>
      <c r="AC206" s="59"/>
      <c r="AD206" s="59"/>
      <c r="AE206" s="59"/>
      <c r="AF206" s="19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</row>
    <row r="207" spans="1:47" ht="15" customHeight="1" thickBot="1">
      <c r="A207" s="82"/>
      <c r="B207" s="83"/>
      <c r="C207" s="84"/>
      <c r="D207" s="84"/>
      <c r="E207" s="204"/>
      <c r="F207" s="84"/>
      <c r="G207" s="84"/>
      <c r="H207" s="193"/>
      <c r="I207" s="84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61"/>
      <c r="X207" s="59"/>
      <c r="Y207" s="59"/>
      <c r="Z207" s="59"/>
      <c r="AA207" s="59"/>
      <c r="AB207" s="59"/>
      <c r="AC207" s="59"/>
      <c r="AD207" s="59"/>
      <c r="AE207" s="59"/>
      <c r="AF207" s="19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</row>
    <row r="208" spans="1:47" ht="16.5" customHeight="1">
      <c r="A208" s="85"/>
      <c r="B208" s="86"/>
      <c r="C208" s="87"/>
      <c r="D208" s="88"/>
      <c r="E208" s="205"/>
      <c r="F208" s="87"/>
      <c r="G208" s="87"/>
      <c r="H208" s="194"/>
      <c r="I208" s="87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89"/>
      <c r="X208" s="18"/>
      <c r="Y208" s="18"/>
      <c r="Z208" s="18"/>
      <c r="AA208" s="18"/>
      <c r="AB208" s="18"/>
      <c r="AC208" s="18"/>
      <c r="AD208" s="18"/>
      <c r="AE208" s="18"/>
      <c r="AF208" s="19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</row>
    <row r="209" spans="1:47" ht="15" customHeight="1">
      <c r="A209" s="76"/>
      <c r="B209" s="77"/>
      <c r="C209" s="78"/>
      <c r="D209" s="79"/>
      <c r="E209" s="202"/>
      <c r="F209" s="78"/>
      <c r="G209" s="78"/>
      <c r="H209" s="191"/>
      <c r="I209" s="78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58"/>
      <c r="X209" s="59"/>
      <c r="Y209" s="59"/>
      <c r="Z209" s="59"/>
      <c r="AA209" s="59"/>
      <c r="AB209" s="59"/>
      <c r="AC209" s="59"/>
      <c r="AD209" s="59"/>
      <c r="AE209" s="59"/>
      <c r="AF209" s="19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</row>
    <row r="210" spans="1:47" ht="15" customHeight="1">
      <c r="A210" s="76"/>
      <c r="B210" s="80"/>
      <c r="C210" s="79"/>
      <c r="D210" s="73"/>
      <c r="E210" s="203"/>
      <c r="F210" s="79"/>
      <c r="G210" s="79"/>
      <c r="H210" s="192"/>
      <c r="I210" s="79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70"/>
      <c r="W210" s="58"/>
      <c r="X210" s="59"/>
      <c r="Y210" s="59"/>
      <c r="Z210" s="59"/>
      <c r="AA210" s="59"/>
      <c r="AB210" s="59"/>
      <c r="AC210" s="59"/>
      <c r="AD210" s="59"/>
      <c r="AE210" s="59"/>
      <c r="AF210" s="19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</row>
    <row r="211" spans="1:47" ht="15" customHeight="1">
      <c r="A211" s="76"/>
      <c r="B211" s="77"/>
      <c r="C211" s="78"/>
      <c r="D211" s="78"/>
      <c r="E211" s="202"/>
      <c r="F211" s="78"/>
      <c r="G211" s="78"/>
      <c r="H211" s="191"/>
      <c r="I211" s="78"/>
      <c r="J211" s="70"/>
      <c r="K211" s="70"/>
      <c r="L211" s="20"/>
      <c r="M211" s="20"/>
      <c r="N211" s="20"/>
      <c r="O211" s="20"/>
      <c r="P211" s="20"/>
      <c r="Q211" s="20"/>
      <c r="R211" s="70"/>
      <c r="S211" s="70"/>
      <c r="T211" s="70"/>
      <c r="U211" s="70"/>
      <c r="V211" s="70"/>
      <c r="W211" s="58"/>
      <c r="X211" s="59"/>
      <c r="Y211" s="59"/>
      <c r="Z211" s="59"/>
      <c r="AA211" s="59"/>
      <c r="AB211" s="59"/>
      <c r="AC211" s="59"/>
      <c r="AD211" s="59"/>
      <c r="AE211" s="59"/>
      <c r="AF211" s="19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</row>
    <row r="212" spans="1:47" ht="15" customHeight="1">
      <c r="A212" s="76"/>
      <c r="B212" s="77"/>
      <c r="C212" s="78"/>
      <c r="D212" s="78"/>
      <c r="E212" s="202"/>
      <c r="F212" s="78"/>
      <c r="G212" s="78"/>
      <c r="H212" s="191"/>
      <c r="I212" s="78"/>
      <c r="J212" s="70"/>
      <c r="K212" s="70"/>
      <c r="L212" s="20"/>
      <c r="M212" s="20"/>
      <c r="N212" s="20"/>
      <c r="O212" s="20"/>
      <c r="P212" s="20"/>
      <c r="Q212" s="70"/>
      <c r="R212" s="70"/>
      <c r="S212" s="70"/>
      <c r="T212" s="70"/>
      <c r="U212" s="70"/>
      <c r="V212" s="70"/>
      <c r="W212" s="58"/>
      <c r="X212" s="59"/>
      <c r="Y212" s="59"/>
      <c r="Z212" s="59"/>
      <c r="AA212" s="59"/>
      <c r="AB212" s="59"/>
      <c r="AC212" s="59"/>
      <c r="AD212" s="59"/>
      <c r="AE212" s="59"/>
      <c r="AF212" s="19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</row>
    <row r="213" spans="1:47" ht="15" customHeight="1">
      <c r="A213" s="76"/>
      <c r="B213" s="77"/>
      <c r="C213" s="78"/>
      <c r="D213" s="78"/>
      <c r="E213" s="202"/>
      <c r="F213" s="78"/>
      <c r="G213" s="78"/>
      <c r="H213" s="191"/>
      <c r="I213" s="78"/>
      <c r="J213" s="70"/>
      <c r="K213" s="70"/>
      <c r="L213" s="70"/>
      <c r="M213" s="70"/>
      <c r="N213" s="20"/>
      <c r="O213" s="70"/>
      <c r="P213" s="70"/>
      <c r="Q213" s="70"/>
      <c r="R213" s="70"/>
      <c r="S213" s="70"/>
      <c r="T213" s="70"/>
      <c r="U213" s="70"/>
      <c r="V213" s="70"/>
      <c r="W213" s="58"/>
      <c r="X213" s="59"/>
      <c r="Y213" s="59"/>
      <c r="Z213" s="59"/>
      <c r="AA213" s="59"/>
      <c r="AB213" s="59"/>
      <c r="AC213" s="59"/>
      <c r="AD213" s="59"/>
      <c r="AE213" s="59"/>
      <c r="AF213" s="19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</row>
    <row r="214" spans="1:47" ht="15" customHeight="1" thickBot="1">
      <c r="A214" s="82"/>
      <c r="B214" s="83"/>
      <c r="C214" s="84"/>
      <c r="D214" s="84"/>
      <c r="E214" s="204"/>
      <c r="F214" s="84"/>
      <c r="G214" s="84"/>
      <c r="H214" s="193"/>
      <c r="I214" s="84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61"/>
      <c r="X214" s="59"/>
      <c r="Y214" s="59"/>
      <c r="Z214" s="59"/>
      <c r="AA214" s="59"/>
      <c r="AB214" s="59"/>
      <c r="AC214" s="59"/>
      <c r="AD214" s="59"/>
      <c r="AE214" s="59"/>
      <c r="AF214" s="19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</row>
    <row r="215" spans="1:47" ht="16.5" customHeight="1">
      <c r="A215" s="85"/>
      <c r="B215" s="86"/>
      <c r="C215" s="87"/>
      <c r="D215" s="88"/>
      <c r="E215" s="205"/>
      <c r="F215" s="87"/>
      <c r="G215" s="87"/>
      <c r="H215" s="194"/>
      <c r="I215" s="87"/>
      <c r="J215" s="451"/>
      <c r="K215" s="452"/>
      <c r="L215" s="451"/>
      <c r="M215" s="452"/>
      <c r="N215" s="451"/>
      <c r="O215" s="452"/>
      <c r="P215" s="451"/>
      <c r="Q215" s="452"/>
      <c r="R215" s="451"/>
      <c r="S215" s="452"/>
      <c r="T215" s="451"/>
      <c r="U215" s="452"/>
      <c r="V215" s="15"/>
      <c r="W215" s="89"/>
      <c r="X215" s="18"/>
      <c r="Y215" s="18"/>
      <c r="Z215" s="18"/>
      <c r="AA215" s="18"/>
      <c r="AB215" s="18"/>
      <c r="AC215" s="18"/>
      <c r="AD215" s="18"/>
      <c r="AE215" s="18"/>
      <c r="AF215" s="19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</row>
    <row r="216" spans="1:47" ht="15" customHeight="1">
      <c r="A216" s="76"/>
      <c r="B216" s="77"/>
      <c r="C216" s="78"/>
      <c r="D216" s="79"/>
      <c r="E216" s="202"/>
      <c r="F216" s="78"/>
      <c r="G216" s="78"/>
      <c r="H216" s="191"/>
      <c r="I216" s="78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58"/>
      <c r="X216" s="59"/>
      <c r="Y216" s="59"/>
      <c r="Z216" s="59"/>
      <c r="AA216" s="59"/>
      <c r="AB216" s="59"/>
      <c r="AC216" s="59"/>
      <c r="AD216" s="59"/>
      <c r="AE216" s="59"/>
      <c r="AF216" s="19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</row>
    <row r="217" spans="1:47" ht="15" customHeight="1">
      <c r="A217" s="76"/>
      <c r="B217" s="80"/>
      <c r="C217" s="79"/>
      <c r="D217" s="73"/>
      <c r="E217" s="203"/>
      <c r="F217" s="79"/>
      <c r="G217" s="79"/>
      <c r="H217" s="192"/>
      <c r="I217" s="79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70"/>
      <c r="W217" s="58"/>
      <c r="X217" s="59"/>
      <c r="Y217" s="59"/>
      <c r="Z217" s="59"/>
      <c r="AA217" s="59"/>
      <c r="AB217" s="59"/>
      <c r="AC217" s="59"/>
      <c r="AD217" s="59"/>
      <c r="AE217" s="59"/>
      <c r="AF217" s="19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</row>
    <row r="218" spans="1:47" ht="15" customHeight="1">
      <c r="A218" s="76"/>
      <c r="B218" s="77"/>
      <c r="C218" s="78"/>
      <c r="D218" s="78"/>
      <c r="E218" s="202"/>
      <c r="F218" s="78"/>
      <c r="G218" s="78"/>
      <c r="H218" s="191"/>
      <c r="I218" s="78"/>
      <c r="J218" s="70"/>
      <c r="K218" s="70"/>
      <c r="L218" s="20"/>
      <c r="M218" s="20"/>
      <c r="N218" s="20"/>
      <c r="O218" s="20"/>
      <c r="P218" s="20"/>
      <c r="Q218" s="20"/>
      <c r="R218" s="70"/>
      <c r="S218" s="70"/>
      <c r="T218" s="20"/>
      <c r="U218" s="20"/>
      <c r="V218" s="70"/>
      <c r="W218" s="58"/>
      <c r="X218" s="59"/>
      <c r="Y218" s="59"/>
      <c r="Z218" s="59"/>
      <c r="AA218" s="59"/>
      <c r="AB218" s="59"/>
      <c r="AC218" s="59"/>
      <c r="AD218" s="59"/>
      <c r="AE218" s="59"/>
      <c r="AF218" s="19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</row>
    <row r="219" spans="1:47" ht="15" customHeight="1">
      <c r="A219" s="76"/>
      <c r="B219" s="77"/>
      <c r="C219" s="78"/>
      <c r="D219" s="78"/>
      <c r="E219" s="202"/>
      <c r="F219" s="78"/>
      <c r="G219" s="78"/>
      <c r="H219" s="191"/>
      <c r="I219" s="78"/>
      <c r="J219" s="70"/>
      <c r="K219" s="70"/>
      <c r="L219" s="20"/>
      <c r="M219" s="20"/>
      <c r="N219" s="20"/>
      <c r="O219" s="20"/>
      <c r="P219" s="20"/>
      <c r="Q219" s="70"/>
      <c r="R219" s="70"/>
      <c r="S219" s="70"/>
      <c r="T219" s="70"/>
      <c r="U219" s="70"/>
      <c r="V219" s="70"/>
      <c r="W219" s="58"/>
      <c r="X219" s="59"/>
      <c r="Y219" s="59"/>
      <c r="Z219" s="59"/>
      <c r="AA219" s="59"/>
      <c r="AB219" s="59"/>
      <c r="AC219" s="59"/>
      <c r="AD219" s="59"/>
      <c r="AE219" s="59"/>
      <c r="AF219" s="19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</row>
    <row r="220" spans="1:47" ht="15" customHeight="1">
      <c r="A220" s="76"/>
      <c r="B220" s="77"/>
      <c r="C220" s="78"/>
      <c r="D220" s="78"/>
      <c r="E220" s="202"/>
      <c r="F220" s="78"/>
      <c r="G220" s="78"/>
      <c r="H220" s="191"/>
      <c r="I220" s="78"/>
      <c r="J220" s="70"/>
      <c r="K220" s="70"/>
      <c r="L220" s="20"/>
      <c r="M220" s="70"/>
      <c r="N220" s="70"/>
      <c r="O220" s="70"/>
      <c r="P220" s="20"/>
      <c r="Q220" s="70"/>
      <c r="R220" s="70"/>
      <c r="S220" s="70"/>
      <c r="T220" s="70"/>
      <c r="U220" s="70"/>
      <c r="V220" s="70"/>
      <c r="W220" s="58"/>
      <c r="X220" s="59"/>
      <c r="Y220" s="59"/>
      <c r="Z220" s="59"/>
      <c r="AA220" s="59"/>
      <c r="AB220" s="59"/>
      <c r="AC220" s="59"/>
      <c r="AD220" s="59"/>
      <c r="AE220" s="59"/>
      <c r="AF220" s="19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</row>
    <row r="221" spans="1:47" ht="15" customHeight="1" thickBot="1">
      <c r="A221" s="82"/>
      <c r="B221" s="83"/>
      <c r="C221" s="84"/>
      <c r="D221" s="84"/>
      <c r="E221" s="204"/>
      <c r="F221" s="84"/>
      <c r="G221" s="84"/>
      <c r="H221" s="193"/>
      <c r="I221" s="84"/>
      <c r="J221" s="72"/>
      <c r="K221" s="72"/>
      <c r="L221" s="72"/>
      <c r="M221" s="72"/>
      <c r="N221" s="72"/>
      <c r="O221" s="72"/>
      <c r="P221" s="23"/>
      <c r="Q221" s="23"/>
      <c r="R221" s="72"/>
      <c r="S221" s="72"/>
      <c r="T221" s="72"/>
      <c r="U221" s="72"/>
      <c r="V221" s="72"/>
      <c r="W221" s="61"/>
      <c r="X221" s="59"/>
      <c r="Y221" s="59"/>
      <c r="Z221" s="59"/>
      <c r="AA221" s="59"/>
      <c r="AB221" s="59"/>
      <c r="AC221" s="59"/>
      <c r="AD221" s="59"/>
      <c r="AE221" s="59"/>
      <c r="AF221" s="19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</row>
    <row r="222" spans="1:47" ht="15.75" customHeight="1">
      <c r="A222" s="48"/>
      <c r="B222" s="18"/>
      <c r="C222" s="92"/>
      <c r="D222" s="92"/>
      <c r="E222" s="206"/>
      <c r="F222" s="92"/>
      <c r="G222" s="92"/>
      <c r="H222" s="195"/>
      <c r="I222" s="9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8"/>
      <c r="X222" s="1"/>
      <c r="Y222" s="1"/>
      <c r="Z222" s="1"/>
      <c r="AA222" s="1"/>
      <c r="AB222" s="1"/>
      <c r="AC222" s="1"/>
      <c r="AD222" s="1"/>
      <c r="AE222" s="1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</row>
    <row r="223" spans="1:47" ht="15.75" customHeight="1">
      <c r="A223" s="48"/>
      <c r="B223" s="18"/>
      <c r="C223" s="92"/>
      <c r="D223" s="92"/>
      <c r="E223" s="206"/>
      <c r="F223" s="92"/>
      <c r="G223" s="92"/>
      <c r="H223" s="195"/>
      <c r="I223" s="9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8"/>
      <c r="X223" s="1"/>
      <c r="Y223" s="1"/>
      <c r="Z223" s="1"/>
      <c r="AA223" s="1"/>
      <c r="AB223" s="1"/>
      <c r="AC223" s="1"/>
      <c r="AD223" s="1"/>
      <c r="AE223" s="1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</row>
    <row r="224" spans="1:47" ht="15.75" customHeight="1">
      <c r="A224" s="48"/>
      <c r="B224" s="18"/>
      <c r="C224" s="92"/>
      <c r="D224" s="92"/>
      <c r="E224" s="206"/>
      <c r="F224" s="92"/>
      <c r="G224" s="92"/>
      <c r="H224" s="195"/>
      <c r="I224" s="9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8"/>
      <c r="X224" s="1"/>
      <c r="Y224" s="1"/>
      <c r="Z224" s="1"/>
      <c r="AA224" s="1"/>
      <c r="AB224" s="1"/>
      <c r="AC224" s="1"/>
      <c r="AD224" s="1"/>
      <c r="AE224" s="1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</row>
    <row r="225" spans="1:47" ht="15.75" customHeight="1">
      <c r="A225" s="48"/>
      <c r="B225" s="18"/>
      <c r="C225" s="92"/>
      <c r="D225" s="92"/>
      <c r="E225" s="206"/>
      <c r="F225" s="92"/>
      <c r="G225" s="92"/>
      <c r="H225" s="195"/>
      <c r="I225" s="9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8"/>
      <c r="X225" s="1"/>
      <c r="Y225" s="1"/>
      <c r="Z225" s="1"/>
      <c r="AA225" s="1"/>
      <c r="AB225" s="1"/>
      <c r="AC225" s="1"/>
      <c r="AD225" s="1"/>
      <c r="AE225" s="1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</row>
    <row r="226" spans="1:47" ht="15.75" customHeight="1">
      <c r="A226" s="48"/>
      <c r="B226" s="18"/>
      <c r="C226" s="92"/>
      <c r="D226" s="92"/>
      <c r="E226" s="206"/>
      <c r="F226" s="92"/>
      <c r="G226" s="92"/>
      <c r="H226" s="195"/>
      <c r="I226" s="9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8"/>
      <c r="X226" s="1"/>
      <c r="Y226" s="1"/>
      <c r="Z226" s="1"/>
      <c r="AA226" s="1"/>
      <c r="AB226" s="1"/>
      <c r="AC226" s="1"/>
      <c r="AD226" s="1"/>
      <c r="AE226" s="1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</row>
    <row r="227" spans="1:47" ht="15.75" customHeight="1">
      <c r="A227" s="48"/>
      <c r="B227" s="18"/>
      <c r="C227" s="92"/>
      <c r="D227" s="92"/>
      <c r="E227" s="206"/>
      <c r="F227" s="92"/>
      <c r="G227" s="92"/>
      <c r="H227" s="195"/>
      <c r="I227" s="9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8"/>
      <c r="X227" s="1"/>
      <c r="Y227" s="1"/>
      <c r="Z227" s="1"/>
      <c r="AA227" s="1"/>
      <c r="AB227" s="1"/>
      <c r="AC227" s="1"/>
      <c r="AD227" s="1"/>
      <c r="AE227" s="1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</row>
    <row r="228" spans="1:47" ht="15.75" customHeight="1">
      <c r="A228" s="48"/>
      <c r="B228" s="18"/>
      <c r="C228" s="92"/>
      <c r="D228" s="92"/>
      <c r="E228" s="206"/>
      <c r="F228" s="92"/>
      <c r="G228" s="92"/>
      <c r="H228" s="195"/>
      <c r="I228" s="9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8"/>
      <c r="X228" s="1"/>
      <c r="Y228" s="1"/>
      <c r="Z228" s="1"/>
      <c r="AA228" s="1"/>
      <c r="AB228" s="1"/>
      <c r="AC228" s="1"/>
      <c r="AD228" s="1"/>
      <c r="AE228" s="1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</row>
    <row r="229" spans="1:47" ht="15.75" customHeight="1">
      <c r="A229" s="48"/>
      <c r="B229" s="18"/>
      <c r="C229" s="92"/>
      <c r="D229" s="92"/>
      <c r="E229" s="206"/>
      <c r="F229" s="92"/>
      <c r="G229" s="92"/>
      <c r="H229" s="195"/>
      <c r="I229" s="9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8"/>
      <c r="X229" s="1"/>
      <c r="Y229" s="1"/>
      <c r="Z229" s="1"/>
      <c r="AA229" s="1"/>
      <c r="AB229" s="1"/>
      <c r="AC229" s="1"/>
      <c r="AD229" s="1"/>
      <c r="AE229" s="1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</row>
    <row r="230" spans="1:47" ht="15.75" customHeight="1">
      <c r="A230" s="48"/>
      <c r="B230" s="18"/>
      <c r="C230" s="92"/>
      <c r="D230" s="92"/>
      <c r="E230" s="206"/>
      <c r="F230" s="92"/>
      <c r="G230" s="92"/>
      <c r="H230" s="195"/>
      <c r="I230" s="9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8"/>
      <c r="X230" s="1"/>
      <c r="Y230" s="1"/>
      <c r="Z230" s="1"/>
      <c r="AA230" s="1"/>
      <c r="AB230" s="1"/>
      <c r="AC230" s="1"/>
      <c r="AD230" s="1"/>
      <c r="AE230" s="1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</row>
    <row r="231" spans="1:47" ht="15.75" customHeight="1">
      <c r="A231" s="48"/>
      <c r="B231" s="18"/>
      <c r="C231" s="92"/>
      <c r="D231" s="92"/>
      <c r="E231" s="206"/>
      <c r="F231" s="92"/>
      <c r="G231" s="92"/>
      <c r="H231" s="195"/>
      <c r="I231" s="9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8"/>
      <c r="X231" s="1"/>
      <c r="Y231" s="1"/>
      <c r="Z231" s="1"/>
      <c r="AA231" s="1"/>
      <c r="AB231" s="1"/>
      <c r="AC231" s="1"/>
      <c r="AD231" s="1"/>
      <c r="AE231" s="1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</row>
    <row r="232" spans="1:47" ht="15.75" customHeight="1">
      <c r="A232" s="48"/>
      <c r="B232" s="18"/>
      <c r="C232" s="92"/>
      <c r="D232" s="92"/>
      <c r="E232" s="206"/>
      <c r="F232" s="92"/>
      <c r="G232" s="92"/>
      <c r="H232" s="195"/>
      <c r="I232" s="9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8"/>
      <c r="X232" s="1"/>
      <c r="Y232" s="1"/>
      <c r="Z232" s="1"/>
      <c r="AA232" s="1"/>
      <c r="AB232" s="1"/>
      <c r="AC232" s="1"/>
      <c r="AD232" s="1"/>
      <c r="AE232" s="1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</row>
    <row r="233" spans="1:47" ht="15.75" customHeight="1">
      <c r="A233" s="48"/>
      <c r="B233" s="18"/>
      <c r="C233" s="92"/>
      <c r="D233" s="92"/>
      <c r="E233" s="206"/>
      <c r="F233" s="92"/>
      <c r="G233" s="92"/>
      <c r="H233" s="195"/>
      <c r="I233" s="9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8"/>
      <c r="X233" s="1"/>
      <c r="Y233" s="1"/>
      <c r="Z233" s="1"/>
      <c r="AA233" s="1"/>
      <c r="AB233" s="1"/>
      <c r="AC233" s="1"/>
      <c r="AD233" s="1"/>
      <c r="AE233" s="1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</row>
    <row r="234" spans="1:47" ht="15.75" customHeight="1">
      <c r="A234" s="48"/>
      <c r="B234" s="18"/>
      <c r="C234" s="92"/>
      <c r="D234" s="92"/>
      <c r="E234" s="206"/>
      <c r="F234" s="92"/>
      <c r="G234" s="92"/>
      <c r="H234" s="195"/>
      <c r="I234" s="9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8"/>
      <c r="X234" s="1"/>
      <c r="Y234" s="1"/>
      <c r="Z234" s="1"/>
      <c r="AA234" s="1"/>
      <c r="AB234" s="1"/>
      <c r="AC234" s="1"/>
      <c r="AD234" s="1"/>
      <c r="AE234" s="1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</row>
    <row r="235" spans="1:47" ht="15.75" customHeight="1">
      <c r="A235" s="48"/>
      <c r="B235" s="18"/>
      <c r="C235" s="92"/>
      <c r="D235" s="92"/>
      <c r="E235" s="206"/>
      <c r="F235" s="92"/>
      <c r="G235" s="92"/>
      <c r="H235" s="195"/>
      <c r="I235" s="9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8"/>
      <c r="X235" s="1"/>
      <c r="Y235" s="1"/>
      <c r="Z235" s="1"/>
      <c r="AA235" s="1"/>
      <c r="AB235" s="1"/>
      <c r="AC235" s="1"/>
      <c r="AD235" s="1"/>
      <c r="AE235" s="1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</row>
    <row r="236" spans="1:47" ht="15.75" customHeight="1">
      <c r="A236" s="48"/>
      <c r="B236" s="18"/>
      <c r="C236" s="92"/>
      <c r="D236" s="92"/>
      <c r="E236" s="206"/>
      <c r="F236" s="92"/>
      <c r="G236" s="92"/>
      <c r="H236" s="195"/>
      <c r="I236" s="9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8"/>
      <c r="X236" s="1"/>
      <c r="Y236" s="1"/>
      <c r="Z236" s="1"/>
      <c r="AA236" s="1"/>
      <c r="AB236" s="1"/>
      <c r="AC236" s="1"/>
      <c r="AD236" s="1"/>
      <c r="AE236" s="1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</row>
    <row r="237" spans="1:47" ht="15.75" customHeight="1">
      <c r="A237" s="48"/>
      <c r="B237" s="18"/>
      <c r="C237" s="92"/>
      <c r="D237" s="92"/>
      <c r="E237" s="206"/>
      <c r="F237" s="92"/>
      <c r="G237" s="92"/>
      <c r="H237" s="195"/>
      <c r="I237" s="9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8"/>
      <c r="X237" s="1"/>
      <c r="Y237" s="1"/>
      <c r="Z237" s="1"/>
      <c r="AA237" s="1"/>
      <c r="AB237" s="1"/>
      <c r="AC237" s="1"/>
      <c r="AD237" s="1"/>
      <c r="AE237" s="1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</row>
    <row r="238" spans="1:47" ht="15.75" customHeight="1">
      <c r="A238" s="48"/>
      <c r="B238" s="18"/>
      <c r="C238" s="92"/>
      <c r="D238" s="92"/>
      <c r="E238" s="206"/>
      <c r="F238" s="92"/>
      <c r="G238" s="92"/>
      <c r="H238" s="195"/>
      <c r="I238" s="9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8"/>
      <c r="X238" s="1"/>
      <c r="Y238" s="1"/>
      <c r="Z238" s="1"/>
      <c r="AA238" s="1"/>
      <c r="AB238" s="1"/>
      <c r="AC238" s="1"/>
      <c r="AD238" s="1"/>
      <c r="AE238" s="1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</row>
    <row r="239" spans="1:47" ht="15.75" customHeight="1">
      <c r="A239" s="48"/>
      <c r="B239" s="18"/>
      <c r="C239" s="92"/>
      <c r="D239" s="92"/>
      <c r="E239" s="206"/>
      <c r="F239" s="92"/>
      <c r="G239" s="92"/>
      <c r="H239" s="195"/>
      <c r="I239" s="9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8"/>
      <c r="X239" s="1"/>
      <c r="Y239" s="1"/>
      <c r="Z239" s="1"/>
      <c r="AA239" s="1"/>
      <c r="AB239" s="1"/>
      <c r="AC239" s="1"/>
      <c r="AD239" s="1"/>
      <c r="AE239" s="1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</row>
    <row r="240" spans="1:47" ht="15.75" customHeight="1">
      <c r="A240" s="48"/>
      <c r="B240" s="18"/>
      <c r="C240" s="92"/>
      <c r="D240" s="92"/>
      <c r="E240" s="206"/>
      <c r="F240" s="92"/>
      <c r="G240" s="92"/>
      <c r="H240" s="195"/>
      <c r="I240" s="9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8"/>
      <c r="X240" s="1"/>
      <c r="Y240" s="1"/>
      <c r="Z240" s="1"/>
      <c r="AA240" s="1"/>
      <c r="AB240" s="1"/>
      <c r="AC240" s="1"/>
      <c r="AD240" s="1"/>
      <c r="AE240" s="1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</row>
    <row r="241" spans="1:47" ht="15.75" customHeight="1">
      <c r="A241" s="48"/>
      <c r="B241" s="18"/>
      <c r="C241" s="92"/>
      <c r="D241" s="92"/>
      <c r="E241" s="206"/>
      <c r="F241" s="92"/>
      <c r="G241" s="92"/>
      <c r="H241" s="195"/>
      <c r="I241" s="9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8"/>
      <c r="X241" s="1"/>
      <c r="Y241" s="1"/>
      <c r="Z241" s="1"/>
      <c r="AA241" s="1"/>
      <c r="AB241" s="1"/>
      <c r="AC241" s="1"/>
      <c r="AD241" s="1"/>
      <c r="AE241" s="1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</row>
    <row r="242" spans="1:47" ht="15.75" customHeight="1">
      <c r="A242" s="48"/>
      <c r="B242" s="18"/>
      <c r="C242" s="92"/>
      <c r="D242" s="92"/>
      <c r="E242" s="206"/>
      <c r="F242" s="92"/>
      <c r="G242" s="92"/>
      <c r="H242" s="195"/>
      <c r="I242" s="9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8"/>
      <c r="X242" s="1"/>
      <c r="Y242" s="1"/>
      <c r="Z242" s="1"/>
      <c r="AA242" s="1"/>
      <c r="AB242" s="1"/>
      <c r="AC242" s="1"/>
      <c r="AD242" s="1"/>
      <c r="AE242" s="1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</row>
    <row r="243" spans="1:47" ht="15.75" customHeight="1">
      <c r="A243" s="48"/>
      <c r="B243" s="18"/>
      <c r="C243" s="92"/>
      <c r="D243" s="92"/>
      <c r="E243" s="206"/>
      <c r="F243" s="92"/>
      <c r="G243" s="92"/>
      <c r="H243" s="195"/>
      <c r="I243" s="9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8"/>
      <c r="X243" s="1"/>
      <c r="Y243" s="1"/>
      <c r="Z243" s="1"/>
      <c r="AA243" s="1"/>
      <c r="AB243" s="1"/>
      <c r="AC243" s="1"/>
      <c r="AD243" s="1"/>
      <c r="AE243" s="1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</row>
    <row r="244" spans="1:47" ht="15.75" customHeight="1">
      <c r="A244" s="48"/>
      <c r="B244" s="18"/>
      <c r="C244" s="92"/>
      <c r="D244" s="92"/>
      <c r="E244" s="206"/>
      <c r="F244" s="92"/>
      <c r="G244" s="92"/>
      <c r="H244" s="195"/>
      <c r="I244" s="9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8"/>
      <c r="X244" s="1"/>
      <c r="Y244" s="1"/>
      <c r="Z244" s="1"/>
      <c r="AA244" s="1"/>
      <c r="AB244" s="1"/>
      <c r="AC244" s="1"/>
      <c r="AD244" s="1"/>
      <c r="AE244" s="1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</row>
    <row r="245" spans="1:47" ht="15.75" customHeight="1">
      <c r="A245" s="48"/>
      <c r="B245" s="18"/>
      <c r="C245" s="92"/>
      <c r="D245" s="92"/>
      <c r="E245" s="206"/>
      <c r="F245" s="92"/>
      <c r="G245" s="92"/>
      <c r="H245" s="195"/>
      <c r="I245" s="9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8"/>
      <c r="X245" s="1"/>
      <c r="Y245" s="1"/>
      <c r="Z245" s="1"/>
      <c r="AA245" s="1"/>
      <c r="AB245" s="1"/>
      <c r="AC245" s="1"/>
      <c r="AD245" s="1"/>
      <c r="AE245" s="1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</row>
    <row r="246" spans="1:47" ht="15.75" customHeight="1">
      <c r="A246" s="48"/>
      <c r="B246" s="18"/>
      <c r="C246" s="92"/>
      <c r="D246" s="92"/>
      <c r="E246" s="206"/>
      <c r="F246" s="92"/>
      <c r="G246" s="92"/>
      <c r="H246" s="195"/>
      <c r="I246" s="9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8"/>
      <c r="X246" s="1"/>
      <c r="Y246" s="1"/>
      <c r="Z246" s="1"/>
      <c r="AA246" s="1"/>
      <c r="AB246" s="1"/>
      <c r="AC246" s="1"/>
      <c r="AD246" s="1"/>
      <c r="AE246" s="1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</row>
    <row r="247" spans="1:47" ht="15.75" customHeight="1">
      <c r="A247" s="48"/>
      <c r="B247" s="18"/>
      <c r="C247" s="92"/>
      <c r="D247" s="92"/>
      <c r="E247" s="206"/>
      <c r="F247" s="92"/>
      <c r="G247" s="92"/>
      <c r="H247" s="195"/>
      <c r="I247" s="9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8"/>
      <c r="X247" s="1"/>
      <c r="Y247" s="1"/>
      <c r="Z247" s="1"/>
      <c r="AA247" s="1"/>
      <c r="AB247" s="1"/>
      <c r="AC247" s="1"/>
      <c r="AD247" s="1"/>
      <c r="AE247" s="1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</row>
    <row r="248" spans="1:47" ht="15.75" customHeight="1">
      <c r="A248" s="48"/>
      <c r="B248" s="18"/>
      <c r="C248" s="92"/>
      <c r="D248" s="92"/>
      <c r="E248" s="206"/>
      <c r="F248" s="92"/>
      <c r="G248" s="92"/>
      <c r="H248" s="195"/>
      <c r="I248" s="9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8"/>
      <c r="X248" s="1"/>
      <c r="Y248" s="1"/>
      <c r="Z248" s="1"/>
      <c r="AA248" s="1"/>
      <c r="AB248" s="1"/>
      <c r="AC248" s="1"/>
      <c r="AD248" s="1"/>
      <c r="AE248" s="1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</row>
    <row r="249" spans="1:47" ht="15.75" customHeight="1">
      <c r="A249" s="48"/>
      <c r="B249" s="18"/>
      <c r="C249" s="92"/>
      <c r="D249" s="92"/>
      <c r="E249" s="206"/>
      <c r="F249" s="92"/>
      <c r="G249" s="92"/>
      <c r="H249" s="195"/>
      <c r="I249" s="9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8"/>
      <c r="X249" s="1"/>
      <c r="Y249" s="1"/>
      <c r="Z249" s="1"/>
      <c r="AA249" s="1"/>
      <c r="AB249" s="1"/>
      <c r="AC249" s="1"/>
      <c r="AD249" s="1"/>
      <c r="AE249" s="1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</row>
    <row r="250" spans="1:47" ht="15.75" customHeight="1">
      <c r="A250" s="48"/>
      <c r="B250" s="18"/>
      <c r="C250" s="92"/>
      <c r="D250" s="92"/>
      <c r="E250" s="206"/>
      <c r="F250" s="92"/>
      <c r="G250" s="92"/>
      <c r="H250" s="195"/>
      <c r="I250" s="9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8"/>
      <c r="X250" s="1"/>
      <c r="Y250" s="1"/>
      <c r="Z250" s="1"/>
      <c r="AA250" s="1"/>
      <c r="AB250" s="1"/>
      <c r="AC250" s="1"/>
      <c r="AD250" s="1"/>
      <c r="AE250" s="1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</row>
    <row r="251" spans="1:47" ht="15.75" customHeight="1">
      <c r="A251" s="48"/>
      <c r="B251" s="18"/>
      <c r="C251" s="92"/>
      <c r="D251" s="92"/>
      <c r="E251" s="206"/>
      <c r="F251" s="92"/>
      <c r="G251" s="92"/>
      <c r="H251" s="195"/>
      <c r="I251" s="9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8"/>
      <c r="X251" s="1"/>
      <c r="Y251" s="1"/>
      <c r="Z251" s="1"/>
      <c r="AA251" s="1"/>
      <c r="AB251" s="1"/>
      <c r="AC251" s="1"/>
      <c r="AD251" s="1"/>
      <c r="AE251" s="1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</row>
    <row r="252" spans="1:47" ht="15.75" customHeight="1">
      <c r="A252" s="48"/>
      <c r="B252" s="18"/>
      <c r="C252" s="92"/>
      <c r="D252" s="92"/>
      <c r="E252" s="206"/>
      <c r="F252" s="92"/>
      <c r="G252" s="92"/>
      <c r="H252" s="195"/>
      <c r="I252" s="9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8"/>
      <c r="X252" s="1"/>
      <c r="Y252" s="1"/>
      <c r="Z252" s="1"/>
      <c r="AA252" s="1"/>
      <c r="AB252" s="1"/>
      <c r="AC252" s="1"/>
      <c r="AD252" s="1"/>
      <c r="AE252" s="1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</row>
    <row r="253" spans="1:47" ht="15.75" customHeight="1">
      <c r="A253" s="48"/>
      <c r="B253" s="18"/>
      <c r="C253" s="92"/>
      <c r="D253" s="92"/>
      <c r="E253" s="206"/>
      <c r="F253" s="92"/>
      <c r="G253" s="92"/>
      <c r="H253" s="195"/>
      <c r="I253" s="9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8"/>
      <c r="X253" s="1"/>
      <c r="Y253" s="1"/>
      <c r="Z253" s="1"/>
      <c r="AA253" s="1"/>
      <c r="AB253" s="1"/>
      <c r="AC253" s="1"/>
      <c r="AD253" s="1"/>
      <c r="AE253" s="1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</row>
    <row r="254" spans="1:47" ht="15.75" customHeight="1">
      <c r="A254" s="48"/>
      <c r="B254" s="18"/>
      <c r="C254" s="92"/>
      <c r="D254" s="92"/>
      <c r="E254" s="206"/>
      <c r="F254" s="92"/>
      <c r="G254" s="92"/>
      <c r="H254" s="195"/>
      <c r="I254" s="9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8"/>
      <c r="X254" s="1"/>
      <c r="Y254" s="1"/>
      <c r="Z254" s="1"/>
      <c r="AA254" s="1"/>
      <c r="AB254" s="1"/>
      <c r="AC254" s="1"/>
      <c r="AD254" s="1"/>
      <c r="AE254" s="1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</row>
    <row r="255" spans="1:47" ht="15.75" customHeight="1">
      <c r="A255" s="48"/>
      <c r="B255" s="18"/>
      <c r="C255" s="92"/>
      <c r="D255" s="92"/>
      <c r="E255" s="206"/>
      <c r="F255" s="92"/>
      <c r="G255" s="92"/>
      <c r="H255" s="195"/>
      <c r="I255" s="9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8"/>
      <c r="X255" s="1"/>
      <c r="Y255" s="1"/>
      <c r="Z255" s="1"/>
      <c r="AA255" s="1"/>
      <c r="AB255" s="1"/>
      <c r="AC255" s="1"/>
      <c r="AD255" s="1"/>
      <c r="AE255" s="1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</row>
    <row r="256" spans="1:47" ht="15.75" customHeight="1">
      <c r="A256" s="48"/>
      <c r="B256" s="18"/>
      <c r="C256" s="92"/>
      <c r="D256" s="92"/>
      <c r="E256" s="206"/>
      <c r="F256" s="92"/>
      <c r="G256" s="92"/>
      <c r="H256" s="195"/>
      <c r="I256" s="9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8"/>
      <c r="X256" s="1"/>
      <c r="Y256" s="1"/>
      <c r="Z256" s="1"/>
      <c r="AA256" s="1"/>
      <c r="AB256" s="1"/>
      <c r="AC256" s="1"/>
      <c r="AD256" s="1"/>
      <c r="AE256" s="1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</row>
    <row r="257" spans="1:47" ht="15.75" customHeight="1">
      <c r="A257" s="48"/>
      <c r="B257" s="18"/>
      <c r="C257" s="92"/>
      <c r="D257" s="92"/>
      <c r="E257" s="206"/>
      <c r="F257" s="92"/>
      <c r="G257" s="92"/>
      <c r="H257" s="195"/>
      <c r="I257" s="9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8"/>
      <c r="X257" s="1"/>
      <c r="Y257" s="1"/>
      <c r="Z257" s="1"/>
      <c r="AA257" s="1"/>
      <c r="AB257" s="1"/>
      <c r="AC257" s="1"/>
      <c r="AD257" s="1"/>
      <c r="AE257" s="1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</row>
    <row r="258" spans="1:47" ht="15.75" customHeight="1">
      <c r="A258" s="48"/>
      <c r="B258" s="18"/>
      <c r="C258" s="92"/>
      <c r="D258" s="92"/>
      <c r="E258" s="206"/>
      <c r="F258" s="92"/>
      <c r="G258" s="92"/>
      <c r="H258" s="195"/>
      <c r="I258" s="9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8"/>
      <c r="X258" s="1"/>
      <c r="Y258" s="1"/>
      <c r="Z258" s="1"/>
      <c r="AA258" s="1"/>
      <c r="AB258" s="1"/>
      <c r="AC258" s="1"/>
      <c r="AD258" s="1"/>
      <c r="AE258" s="1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</row>
    <row r="259" spans="1:47" ht="15.75" customHeight="1">
      <c r="A259" s="48"/>
      <c r="B259" s="18"/>
      <c r="C259" s="92"/>
      <c r="D259" s="92"/>
      <c r="E259" s="206"/>
      <c r="F259" s="92"/>
      <c r="G259" s="92"/>
      <c r="H259" s="195"/>
      <c r="I259" s="9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8"/>
      <c r="X259" s="1"/>
      <c r="Y259" s="1"/>
      <c r="Z259" s="1"/>
      <c r="AA259" s="1"/>
      <c r="AB259" s="1"/>
      <c r="AC259" s="1"/>
      <c r="AD259" s="1"/>
      <c r="AE259" s="1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</row>
    <row r="260" spans="1:47" ht="15.75" customHeight="1">
      <c r="A260" s="48"/>
      <c r="B260" s="18"/>
      <c r="C260" s="92"/>
      <c r="D260" s="92"/>
      <c r="E260" s="206"/>
      <c r="F260" s="92"/>
      <c r="G260" s="92"/>
      <c r="H260" s="195"/>
      <c r="I260" s="9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8"/>
      <c r="X260" s="1"/>
      <c r="Y260" s="1"/>
      <c r="Z260" s="1"/>
      <c r="AA260" s="1"/>
      <c r="AB260" s="1"/>
      <c r="AC260" s="1"/>
      <c r="AD260" s="1"/>
      <c r="AE260" s="1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</row>
    <row r="261" spans="1:47" ht="15.75" customHeight="1">
      <c r="A261" s="48"/>
      <c r="B261" s="18"/>
      <c r="C261" s="92"/>
      <c r="D261" s="92"/>
      <c r="E261" s="206"/>
      <c r="F261" s="92"/>
      <c r="G261" s="92"/>
      <c r="H261" s="195"/>
      <c r="I261" s="9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8"/>
      <c r="X261" s="1"/>
      <c r="Y261" s="1"/>
      <c r="Z261" s="1"/>
      <c r="AA261" s="1"/>
      <c r="AB261" s="1"/>
      <c r="AC261" s="1"/>
      <c r="AD261" s="1"/>
      <c r="AE261" s="1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</row>
    <row r="262" spans="1:47" ht="15.75" customHeight="1">
      <c r="A262" s="48"/>
      <c r="B262" s="18"/>
      <c r="C262" s="92"/>
      <c r="D262" s="92"/>
      <c r="E262" s="206"/>
      <c r="F262" s="92"/>
      <c r="G262" s="92"/>
      <c r="H262" s="195"/>
      <c r="I262" s="9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8"/>
      <c r="X262" s="1"/>
      <c r="Y262" s="1"/>
      <c r="Z262" s="1"/>
      <c r="AA262" s="1"/>
      <c r="AB262" s="1"/>
      <c r="AC262" s="1"/>
      <c r="AD262" s="1"/>
      <c r="AE262" s="1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</row>
    <row r="263" spans="1:47" ht="15.75" customHeight="1">
      <c r="A263" s="48"/>
      <c r="B263" s="18"/>
      <c r="C263" s="92"/>
      <c r="D263" s="92"/>
      <c r="E263" s="206"/>
      <c r="F263" s="92"/>
      <c r="G263" s="92"/>
      <c r="H263" s="195"/>
      <c r="I263" s="9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8"/>
      <c r="X263" s="1"/>
      <c r="Y263" s="1"/>
      <c r="Z263" s="1"/>
      <c r="AA263" s="1"/>
      <c r="AB263" s="1"/>
      <c r="AC263" s="1"/>
      <c r="AD263" s="1"/>
      <c r="AE263" s="1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</row>
    <row r="264" spans="1:47" ht="15.75" customHeight="1">
      <c r="A264" s="48"/>
      <c r="B264" s="18"/>
      <c r="C264" s="92"/>
      <c r="D264" s="92"/>
      <c r="E264" s="206"/>
      <c r="F264" s="92"/>
      <c r="G264" s="92"/>
      <c r="H264" s="195"/>
      <c r="I264" s="9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8"/>
      <c r="X264" s="1"/>
      <c r="Y264" s="1"/>
      <c r="Z264" s="1"/>
      <c r="AA264" s="1"/>
      <c r="AB264" s="1"/>
      <c r="AC264" s="1"/>
      <c r="AD264" s="1"/>
      <c r="AE264" s="1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</row>
    <row r="265" spans="1:47" ht="15.75" customHeight="1">
      <c r="A265" s="48"/>
      <c r="B265" s="18"/>
      <c r="C265" s="92"/>
      <c r="D265" s="92"/>
      <c r="E265" s="206"/>
      <c r="F265" s="92"/>
      <c r="G265" s="92"/>
      <c r="H265" s="195"/>
      <c r="I265" s="9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8"/>
      <c r="X265" s="1"/>
      <c r="Y265" s="1"/>
      <c r="Z265" s="1"/>
      <c r="AA265" s="1"/>
      <c r="AB265" s="1"/>
      <c r="AC265" s="1"/>
      <c r="AD265" s="1"/>
      <c r="AE265" s="1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</row>
    <row r="266" spans="1:47" ht="15.75" customHeight="1">
      <c r="A266" s="48"/>
      <c r="B266" s="18"/>
      <c r="C266" s="92"/>
      <c r="D266" s="92"/>
      <c r="E266" s="206"/>
      <c r="F266" s="92"/>
      <c r="G266" s="92"/>
      <c r="H266" s="195"/>
      <c r="I266" s="9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8"/>
      <c r="X266" s="1"/>
      <c r="Y266" s="1"/>
      <c r="Z266" s="1"/>
      <c r="AA266" s="1"/>
      <c r="AB266" s="1"/>
      <c r="AC266" s="1"/>
      <c r="AD266" s="1"/>
      <c r="AE266" s="1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</row>
    <row r="267" spans="1:47" ht="15.75" customHeight="1">
      <c r="A267" s="48"/>
      <c r="B267" s="18"/>
      <c r="C267" s="92"/>
      <c r="D267" s="92"/>
      <c r="E267" s="206"/>
      <c r="F267" s="92"/>
      <c r="G267" s="92"/>
      <c r="H267" s="195"/>
      <c r="I267" s="9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8"/>
      <c r="X267" s="1"/>
      <c r="Y267" s="1"/>
      <c r="Z267" s="1"/>
      <c r="AA267" s="1"/>
      <c r="AB267" s="1"/>
      <c r="AC267" s="1"/>
      <c r="AD267" s="1"/>
      <c r="AE267" s="1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</row>
    <row r="268" spans="1:47" ht="15.75" customHeight="1">
      <c r="A268" s="48"/>
      <c r="B268" s="18"/>
      <c r="C268" s="92"/>
      <c r="D268" s="92"/>
      <c r="E268" s="206"/>
      <c r="F268" s="92"/>
      <c r="G268" s="92"/>
      <c r="H268" s="195"/>
      <c r="I268" s="9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8"/>
      <c r="X268" s="1"/>
      <c r="Y268" s="1"/>
      <c r="Z268" s="1"/>
      <c r="AA268" s="1"/>
      <c r="AB268" s="1"/>
      <c r="AC268" s="1"/>
      <c r="AD268" s="1"/>
      <c r="AE268" s="1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</row>
    <row r="269" spans="1:47" ht="15.75" customHeight="1">
      <c r="A269" s="48"/>
      <c r="B269" s="18"/>
      <c r="C269" s="92"/>
      <c r="D269" s="92"/>
      <c r="E269" s="206"/>
      <c r="F269" s="92"/>
      <c r="G269" s="92"/>
      <c r="H269" s="195"/>
      <c r="I269" s="9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8"/>
      <c r="X269" s="1"/>
      <c r="Y269" s="1"/>
      <c r="Z269" s="1"/>
      <c r="AA269" s="1"/>
      <c r="AB269" s="1"/>
      <c r="AC269" s="1"/>
      <c r="AD269" s="1"/>
      <c r="AE269" s="1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</row>
    <row r="270" spans="1:47" ht="15.75" customHeight="1">
      <c r="A270" s="48"/>
      <c r="B270" s="18"/>
      <c r="C270" s="92"/>
      <c r="D270" s="92"/>
      <c r="E270" s="206"/>
      <c r="F270" s="92"/>
      <c r="G270" s="92"/>
      <c r="H270" s="195"/>
      <c r="I270" s="9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8"/>
      <c r="X270" s="1"/>
      <c r="Y270" s="1"/>
      <c r="Z270" s="1"/>
      <c r="AA270" s="1"/>
      <c r="AB270" s="1"/>
      <c r="AC270" s="1"/>
      <c r="AD270" s="1"/>
      <c r="AE270" s="1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</row>
    <row r="271" spans="1:47" ht="15.75" customHeight="1">
      <c r="A271" s="48"/>
      <c r="B271" s="18"/>
      <c r="C271" s="92"/>
      <c r="D271" s="92"/>
      <c r="E271" s="206"/>
      <c r="F271" s="92"/>
      <c r="G271" s="92"/>
      <c r="H271" s="195"/>
      <c r="I271" s="9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8"/>
      <c r="X271" s="1"/>
      <c r="Y271" s="1"/>
      <c r="Z271" s="1"/>
      <c r="AA271" s="1"/>
      <c r="AB271" s="1"/>
      <c r="AC271" s="1"/>
      <c r="AD271" s="1"/>
      <c r="AE271" s="1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</row>
    <row r="272" spans="1:47" ht="15.75" customHeight="1">
      <c r="A272" s="48"/>
      <c r="B272" s="18"/>
      <c r="C272" s="92"/>
      <c r="D272" s="92"/>
      <c r="E272" s="206"/>
      <c r="F272" s="92"/>
      <c r="G272" s="92"/>
      <c r="H272" s="195"/>
      <c r="I272" s="9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8"/>
      <c r="X272" s="1"/>
      <c r="Y272" s="1"/>
      <c r="Z272" s="1"/>
      <c r="AA272" s="1"/>
      <c r="AB272" s="1"/>
      <c r="AC272" s="1"/>
      <c r="AD272" s="1"/>
      <c r="AE272" s="1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</row>
    <row r="273" spans="1:47" ht="15.75" customHeight="1">
      <c r="A273" s="48"/>
      <c r="B273" s="18"/>
      <c r="C273" s="92"/>
      <c r="D273" s="92"/>
      <c r="E273" s="206"/>
      <c r="F273" s="92"/>
      <c r="G273" s="92"/>
      <c r="H273" s="195"/>
      <c r="I273" s="9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8"/>
      <c r="X273" s="1"/>
      <c r="Y273" s="1"/>
      <c r="Z273" s="1"/>
      <c r="AA273" s="1"/>
      <c r="AB273" s="1"/>
      <c r="AC273" s="1"/>
      <c r="AD273" s="1"/>
      <c r="AE273" s="1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</row>
    <row r="274" spans="1:47" ht="15.75" customHeight="1">
      <c r="A274" s="48"/>
      <c r="B274" s="18"/>
      <c r="C274" s="92"/>
      <c r="D274" s="92"/>
      <c r="E274" s="206"/>
      <c r="F274" s="92"/>
      <c r="G274" s="92"/>
      <c r="H274" s="195"/>
      <c r="I274" s="9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8"/>
      <c r="X274" s="1"/>
      <c r="Y274" s="1"/>
      <c r="Z274" s="1"/>
      <c r="AA274" s="1"/>
      <c r="AB274" s="1"/>
      <c r="AC274" s="1"/>
      <c r="AD274" s="1"/>
      <c r="AE274" s="1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</row>
    <row r="275" spans="1:47" ht="15.75" customHeight="1">
      <c r="A275" s="48"/>
      <c r="B275" s="18"/>
      <c r="C275" s="92"/>
      <c r="D275" s="92"/>
      <c r="E275" s="206"/>
      <c r="F275" s="92"/>
      <c r="G275" s="92"/>
      <c r="H275" s="195"/>
      <c r="I275" s="9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8"/>
      <c r="X275" s="1"/>
      <c r="Y275" s="1"/>
      <c r="Z275" s="1"/>
      <c r="AA275" s="1"/>
      <c r="AB275" s="1"/>
      <c r="AC275" s="1"/>
      <c r="AD275" s="1"/>
      <c r="AE275" s="1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</row>
    <row r="276" spans="1:47" ht="15.75" customHeight="1">
      <c r="A276" s="48"/>
      <c r="B276" s="18"/>
      <c r="C276" s="92"/>
      <c r="D276" s="92"/>
      <c r="E276" s="206"/>
      <c r="F276" s="92"/>
      <c r="G276" s="92"/>
      <c r="H276" s="195"/>
      <c r="I276" s="9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8"/>
      <c r="X276" s="1"/>
      <c r="Y276" s="1"/>
      <c r="Z276" s="1"/>
      <c r="AA276" s="1"/>
      <c r="AB276" s="1"/>
      <c r="AC276" s="1"/>
      <c r="AD276" s="1"/>
      <c r="AE276" s="1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</row>
    <row r="277" spans="1:47" ht="15.75" customHeight="1">
      <c r="A277" s="48"/>
      <c r="B277" s="18"/>
      <c r="C277" s="92"/>
      <c r="D277" s="92"/>
      <c r="E277" s="206"/>
      <c r="F277" s="92"/>
      <c r="G277" s="92"/>
      <c r="H277" s="195"/>
      <c r="I277" s="9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8"/>
      <c r="X277" s="1"/>
      <c r="Y277" s="1"/>
      <c r="Z277" s="1"/>
      <c r="AA277" s="1"/>
      <c r="AB277" s="1"/>
      <c r="AC277" s="1"/>
      <c r="AD277" s="1"/>
      <c r="AE277" s="1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</row>
    <row r="278" spans="1:47" ht="15.75" customHeight="1">
      <c r="A278" s="48"/>
      <c r="B278" s="18"/>
      <c r="C278" s="92"/>
      <c r="D278" s="92"/>
      <c r="E278" s="206"/>
      <c r="F278" s="92"/>
      <c r="G278" s="92"/>
      <c r="H278" s="195"/>
      <c r="I278" s="9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8"/>
      <c r="X278" s="1"/>
      <c r="Y278" s="1"/>
      <c r="Z278" s="1"/>
      <c r="AA278" s="1"/>
      <c r="AB278" s="1"/>
      <c r="AC278" s="1"/>
      <c r="AD278" s="1"/>
      <c r="AE278" s="1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</row>
    <row r="279" spans="1:47" ht="15.75" customHeight="1">
      <c r="A279" s="48"/>
      <c r="B279" s="18"/>
      <c r="C279" s="92"/>
      <c r="D279" s="92"/>
      <c r="E279" s="206"/>
      <c r="F279" s="92"/>
      <c r="G279" s="92"/>
      <c r="H279" s="195"/>
      <c r="I279" s="9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8"/>
      <c r="X279" s="1"/>
      <c r="Y279" s="1"/>
      <c r="Z279" s="1"/>
      <c r="AA279" s="1"/>
      <c r="AB279" s="1"/>
      <c r="AC279" s="1"/>
      <c r="AD279" s="1"/>
      <c r="AE279" s="1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</row>
    <row r="280" spans="1:47" ht="15.75" customHeight="1">
      <c r="A280" s="48"/>
      <c r="B280" s="18"/>
      <c r="C280" s="92"/>
      <c r="D280" s="92"/>
      <c r="E280" s="206"/>
      <c r="F280" s="92"/>
      <c r="G280" s="92"/>
      <c r="H280" s="195"/>
      <c r="I280" s="9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8"/>
      <c r="X280" s="1"/>
      <c r="Y280" s="1"/>
      <c r="Z280" s="1"/>
      <c r="AA280" s="1"/>
      <c r="AB280" s="1"/>
      <c r="AC280" s="1"/>
      <c r="AD280" s="1"/>
      <c r="AE280" s="1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</row>
    <row r="281" spans="1:47" ht="15.75" customHeight="1">
      <c r="A281" s="48"/>
      <c r="B281" s="18"/>
      <c r="C281" s="92"/>
      <c r="D281" s="92"/>
      <c r="E281" s="206"/>
      <c r="F281" s="92"/>
      <c r="G281" s="92"/>
      <c r="H281" s="195"/>
      <c r="I281" s="9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8"/>
      <c r="X281" s="1"/>
      <c r="Y281" s="1"/>
      <c r="Z281" s="1"/>
      <c r="AA281" s="1"/>
      <c r="AB281" s="1"/>
      <c r="AC281" s="1"/>
      <c r="AD281" s="1"/>
      <c r="AE281" s="1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</row>
    <row r="282" spans="1:47" ht="15.75" customHeight="1">
      <c r="A282" s="48"/>
      <c r="B282" s="18"/>
      <c r="C282" s="92"/>
      <c r="D282" s="92"/>
      <c r="E282" s="206"/>
      <c r="F282" s="92"/>
      <c r="G282" s="92"/>
      <c r="H282" s="195"/>
      <c r="I282" s="9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8"/>
      <c r="X282" s="1"/>
      <c r="Y282" s="1"/>
      <c r="Z282" s="1"/>
      <c r="AA282" s="1"/>
      <c r="AB282" s="1"/>
      <c r="AC282" s="1"/>
      <c r="AD282" s="1"/>
      <c r="AE282" s="1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</row>
    <row r="283" spans="1:47" ht="15.75" customHeight="1">
      <c r="A283" s="48"/>
      <c r="B283" s="18"/>
      <c r="C283" s="92"/>
      <c r="D283" s="92"/>
      <c r="E283" s="206"/>
      <c r="F283" s="92"/>
      <c r="G283" s="92"/>
      <c r="H283" s="195"/>
      <c r="I283" s="9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8"/>
      <c r="X283" s="1"/>
      <c r="Y283" s="1"/>
      <c r="Z283" s="1"/>
      <c r="AA283" s="1"/>
      <c r="AB283" s="1"/>
      <c r="AC283" s="1"/>
      <c r="AD283" s="1"/>
      <c r="AE283" s="1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</row>
    <row r="284" spans="1:47" ht="15.75" customHeight="1">
      <c r="A284" s="48"/>
      <c r="B284" s="18"/>
      <c r="C284" s="92"/>
      <c r="D284" s="92"/>
      <c r="E284" s="206"/>
      <c r="F284" s="92"/>
      <c r="G284" s="92"/>
      <c r="H284" s="195"/>
      <c r="I284" s="9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8"/>
      <c r="X284" s="1"/>
      <c r="Y284" s="1"/>
      <c r="Z284" s="1"/>
      <c r="AA284" s="1"/>
      <c r="AB284" s="1"/>
      <c r="AC284" s="1"/>
      <c r="AD284" s="1"/>
      <c r="AE284" s="1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</row>
    <row r="285" spans="1:47" ht="15.75" customHeight="1">
      <c r="A285" s="48"/>
      <c r="B285" s="18"/>
      <c r="C285" s="92"/>
      <c r="D285" s="92"/>
      <c r="E285" s="206"/>
      <c r="F285" s="92"/>
      <c r="G285" s="92"/>
      <c r="H285" s="195"/>
      <c r="I285" s="9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8"/>
      <c r="X285" s="1"/>
      <c r="Y285" s="1"/>
      <c r="Z285" s="1"/>
      <c r="AA285" s="1"/>
      <c r="AB285" s="1"/>
      <c r="AC285" s="1"/>
      <c r="AD285" s="1"/>
      <c r="AE285" s="1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</row>
    <row r="286" spans="1:47" ht="15.75" customHeight="1">
      <c r="A286" s="48"/>
      <c r="B286" s="18"/>
      <c r="C286" s="92"/>
      <c r="D286" s="92"/>
      <c r="E286" s="206"/>
      <c r="F286" s="92"/>
      <c r="G286" s="92"/>
      <c r="H286" s="195"/>
      <c r="I286" s="9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8"/>
      <c r="X286" s="1"/>
      <c r="Y286" s="1"/>
      <c r="Z286" s="1"/>
      <c r="AA286" s="1"/>
      <c r="AB286" s="1"/>
      <c r="AC286" s="1"/>
      <c r="AD286" s="1"/>
      <c r="AE286" s="1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</row>
    <row r="287" spans="1:47" ht="15.75" customHeight="1">
      <c r="A287" s="48"/>
      <c r="B287" s="18"/>
      <c r="C287" s="92"/>
      <c r="D287" s="92"/>
      <c r="E287" s="206"/>
      <c r="F287" s="92"/>
      <c r="G287" s="92"/>
      <c r="H287" s="195"/>
      <c r="I287" s="9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8"/>
      <c r="X287" s="1"/>
      <c r="Y287" s="1"/>
      <c r="Z287" s="1"/>
      <c r="AA287" s="1"/>
      <c r="AB287" s="1"/>
      <c r="AC287" s="1"/>
      <c r="AD287" s="1"/>
      <c r="AE287" s="1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</row>
    <row r="288" spans="1:47" ht="15.75" customHeight="1">
      <c r="A288" s="48"/>
      <c r="B288" s="18"/>
      <c r="C288" s="92"/>
      <c r="D288" s="92"/>
      <c r="E288" s="206"/>
      <c r="F288" s="92"/>
      <c r="G288" s="92"/>
      <c r="H288" s="195"/>
      <c r="I288" s="9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8"/>
      <c r="X288" s="1"/>
      <c r="Y288" s="1"/>
      <c r="Z288" s="1"/>
      <c r="AA288" s="1"/>
      <c r="AB288" s="1"/>
      <c r="AC288" s="1"/>
      <c r="AD288" s="1"/>
      <c r="AE288" s="1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</row>
    <row r="289" spans="1:47" ht="15.75" customHeight="1">
      <c r="A289" s="48"/>
      <c r="B289" s="18"/>
      <c r="C289" s="92"/>
      <c r="D289" s="92"/>
      <c r="E289" s="206"/>
      <c r="F289" s="92"/>
      <c r="G289" s="92"/>
      <c r="H289" s="195"/>
      <c r="I289" s="9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8"/>
      <c r="X289" s="1"/>
      <c r="Y289" s="1"/>
      <c r="Z289" s="1"/>
      <c r="AA289" s="1"/>
      <c r="AB289" s="1"/>
      <c r="AC289" s="1"/>
      <c r="AD289" s="1"/>
      <c r="AE289" s="1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</row>
    <row r="290" spans="1:47" ht="15.75" customHeight="1">
      <c r="A290" s="48"/>
      <c r="B290" s="18"/>
      <c r="C290" s="92"/>
      <c r="D290" s="92"/>
      <c r="E290" s="206"/>
      <c r="F290" s="92"/>
      <c r="G290" s="92"/>
      <c r="H290" s="195"/>
      <c r="I290" s="9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8"/>
      <c r="X290" s="1"/>
      <c r="Y290" s="1"/>
      <c r="Z290" s="1"/>
      <c r="AA290" s="1"/>
      <c r="AB290" s="1"/>
      <c r="AC290" s="1"/>
      <c r="AD290" s="1"/>
      <c r="AE290" s="1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</row>
    <row r="291" spans="1:47" ht="15.75" customHeight="1">
      <c r="A291" s="48"/>
      <c r="B291" s="18"/>
      <c r="C291" s="92"/>
      <c r="D291" s="92"/>
      <c r="E291" s="206"/>
      <c r="F291" s="92"/>
      <c r="G291" s="92"/>
      <c r="H291" s="195"/>
      <c r="I291" s="9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8"/>
      <c r="X291" s="1"/>
      <c r="Y291" s="1"/>
      <c r="Z291" s="1"/>
      <c r="AA291" s="1"/>
      <c r="AB291" s="1"/>
      <c r="AC291" s="1"/>
      <c r="AD291" s="1"/>
      <c r="AE291" s="1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</row>
    <row r="292" spans="1:47" ht="15.75" customHeight="1">
      <c r="A292" s="48"/>
      <c r="B292" s="18"/>
      <c r="C292" s="92"/>
      <c r="D292" s="92"/>
      <c r="E292" s="206"/>
      <c r="F292" s="92"/>
      <c r="G292" s="92"/>
      <c r="H292" s="195"/>
      <c r="I292" s="9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8"/>
      <c r="X292" s="1"/>
      <c r="Y292" s="1"/>
      <c r="Z292" s="1"/>
      <c r="AA292" s="1"/>
      <c r="AB292" s="1"/>
      <c r="AC292" s="1"/>
      <c r="AD292" s="1"/>
      <c r="AE292" s="1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</row>
    <row r="293" spans="1:47" ht="15.75" customHeight="1">
      <c r="A293" s="48"/>
      <c r="B293" s="18"/>
      <c r="C293" s="92"/>
      <c r="D293" s="92"/>
      <c r="E293" s="206"/>
      <c r="F293" s="92"/>
      <c r="G293" s="92"/>
      <c r="H293" s="195"/>
      <c r="I293" s="9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8"/>
      <c r="X293" s="1"/>
      <c r="Y293" s="1"/>
      <c r="Z293" s="1"/>
      <c r="AA293" s="1"/>
      <c r="AB293" s="1"/>
      <c r="AC293" s="1"/>
      <c r="AD293" s="1"/>
      <c r="AE293" s="1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</row>
    <row r="294" spans="1:47" ht="15.75" customHeight="1">
      <c r="A294" s="48"/>
      <c r="B294" s="18"/>
      <c r="C294" s="92"/>
      <c r="D294" s="92"/>
      <c r="E294" s="206"/>
      <c r="F294" s="92"/>
      <c r="G294" s="92"/>
      <c r="H294" s="195"/>
      <c r="I294" s="9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8"/>
      <c r="X294" s="1"/>
      <c r="Y294" s="1"/>
      <c r="Z294" s="1"/>
      <c r="AA294" s="1"/>
      <c r="AB294" s="1"/>
      <c r="AC294" s="1"/>
      <c r="AD294" s="1"/>
      <c r="AE294" s="1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</row>
    <row r="295" spans="1:47" ht="15.75" customHeight="1">
      <c r="A295" s="48"/>
      <c r="B295" s="18"/>
      <c r="C295" s="92"/>
      <c r="D295" s="92"/>
      <c r="E295" s="206"/>
      <c r="F295" s="92"/>
      <c r="G295" s="92"/>
      <c r="H295" s="195"/>
      <c r="I295" s="9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8"/>
      <c r="X295" s="1"/>
      <c r="Y295" s="1"/>
      <c r="Z295" s="1"/>
      <c r="AA295" s="1"/>
      <c r="AB295" s="1"/>
      <c r="AC295" s="1"/>
      <c r="AD295" s="1"/>
      <c r="AE295" s="1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</row>
    <row r="296" spans="1:47" ht="15.75" customHeight="1">
      <c r="A296" s="48"/>
      <c r="B296" s="18"/>
      <c r="C296" s="92"/>
      <c r="D296" s="92"/>
      <c r="E296" s="206"/>
      <c r="F296" s="92"/>
      <c r="G296" s="92"/>
      <c r="H296" s="195"/>
      <c r="I296" s="9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8"/>
      <c r="X296" s="1"/>
      <c r="Y296" s="1"/>
      <c r="Z296" s="1"/>
      <c r="AA296" s="1"/>
      <c r="AB296" s="1"/>
      <c r="AC296" s="1"/>
      <c r="AD296" s="1"/>
      <c r="AE296" s="1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</row>
    <row r="297" spans="1:47" ht="15.75" customHeight="1">
      <c r="A297" s="48"/>
      <c r="B297" s="18"/>
      <c r="C297" s="92"/>
      <c r="D297" s="92"/>
      <c r="E297" s="206"/>
      <c r="F297" s="92"/>
      <c r="G297" s="92"/>
      <c r="H297" s="195"/>
      <c r="I297" s="9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8"/>
      <c r="X297" s="1"/>
      <c r="Y297" s="1"/>
      <c r="Z297" s="1"/>
      <c r="AA297" s="1"/>
      <c r="AB297" s="1"/>
      <c r="AC297" s="1"/>
      <c r="AD297" s="1"/>
      <c r="AE297" s="1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</row>
    <row r="298" spans="1:47" ht="15.75" customHeight="1">
      <c r="A298" s="48"/>
      <c r="B298" s="18"/>
      <c r="C298" s="92"/>
      <c r="D298" s="92"/>
      <c r="E298" s="206"/>
      <c r="F298" s="92"/>
      <c r="G298" s="92"/>
      <c r="H298" s="195"/>
      <c r="I298" s="9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8"/>
      <c r="X298" s="1"/>
      <c r="Y298" s="1"/>
      <c r="Z298" s="1"/>
      <c r="AA298" s="1"/>
      <c r="AB298" s="1"/>
      <c r="AC298" s="1"/>
      <c r="AD298" s="1"/>
      <c r="AE298" s="1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</row>
    <row r="299" spans="1:47" ht="15.75" customHeight="1">
      <c r="A299" s="48"/>
      <c r="B299" s="18"/>
      <c r="C299" s="92"/>
      <c r="D299" s="92"/>
      <c r="E299" s="206"/>
      <c r="F299" s="92"/>
      <c r="G299" s="92"/>
      <c r="H299" s="195"/>
      <c r="I299" s="9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8"/>
      <c r="X299" s="1"/>
      <c r="Y299" s="1"/>
      <c r="Z299" s="1"/>
      <c r="AA299" s="1"/>
      <c r="AB299" s="1"/>
      <c r="AC299" s="1"/>
      <c r="AD299" s="1"/>
      <c r="AE299" s="1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</row>
    <row r="300" spans="1:47" ht="15.75" customHeight="1">
      <c r="A300" s="48"/>
      <c r="B300" s="18"/>
      <c r="C300" s="92"/>
      <c r="D300" s="92"/>
      <c r="E300" s="206"/>
      <c r="F300" s="92"/>
      <c r="G300" s="92"/>
      <c r="H300" s="195"/>
      <c r="I300" s="9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8"/>
      <c r="X300" s="1"/>
      <c r="Y300" s="1"/>
      <c r="Z300" s="1"/>
      <c r="AA300" s="1"/>
      <c r="AB300" s="1"/>
      <c r="AC300" s="1"/>
      <c r="AD300" s="1"/>
      <c r="AE300" s="1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</row>
    <row r="301" spans="1:47" ht="15.75" customHeight="1">
      <c r="A301" s="48"/>
      <c r="B301" s="18"/>
      <c r="C301" s="92"/>
      <c r="D301" s="92"/>
      <c r="E301" s="206"/>
      <c r="F301" s="92"/>
      <c r="G301" s="92"/>
      <c r="H301" s="195"/>
      <c r="I301" s="9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8"/>
      <c r="X301" s="1"/>
      <c r="Y301" s="1"/>
      <c r="Z301" s="1"/>
      <c r="AA301" s="1"/>
      <c r="AB301" s="1"/>
      <c r="AC301" s="1"/>
      <c r="AD301" s="1"/>
      <c r="AE301" s="1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</row>
    <row r="302" spans="1:47" ht="15.75" customHeight="1">
      <c r="A302" s="48"/>
      <c r="B302" s="18"/>
      <c r="C302" s="92"/>
      <c r="D302" s="92"/>
      <c r="E302" s="206"/>
      <c r="F302" s="92"/>
      <c r="G302" s="92"/>
      <c r="H302" s="195"/>
      <c r="I302" s="9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8"/>
      <c r="X302" s="1"/>
      <c r="Y302" s="1"/>
      <c r="Z302" s="1"/>
      <c r="AA302" s="1"/>
      <c r="AB302" s="1"/>
      <c r="AC302" s="1"/>
      <c r="AD302" s="1"/>
      <c r="AE302" s="1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</row>
    <row r="303" spans="1:47" ht="15.75" customHeight="1">
      <c r="A303" s="48"/>
      <c r="B303" s="18"/>
      <c r="C303" s="92"/>
      <c r="D303" s="92"/>
      <c r="E303" s="206"/>
      <c r="F303" s="92"/>
      <c r="G303" s="92"/>
      <c r="H303" s="195"/>
      <c r="I303" s="9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8"/>
      <c r="X303" s="1"/>
      <c r="Y303" s="1"/>
      <c r="Z303" s="1"/>
      <c r="AA303" s="1"/>
      <c r="AB303" s="1"/>
      <c r="AC303" s="1"/>
      <c r="AD303" s="1"/>
      <c r="AE303" s="1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</row>
    <row r="304" spans="1:47" ht="15.75" customHeight="1">
      <c r="A304" s="48"/>
      <c r="B304" s="18"/>
      <c r="C304" s="92"/>
      <c r="D304" s="92"/>
      <c r="E304" s="206"/>
      <c r="F304" s="92"/>
      <c r="G304" s="92"/>
      <c r="H304" s="195"/>
      <c r="I304" s="9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8"/>
      <c r="X304" s="1"/>
      <c r="Y304" s="1"/>
      <c r="Z304" s="1"/>
      <c r="AA304" s="1"/>
      <c r="AB304" s="1"/>
      <c r="AC304" s="1"/>
      <c r="AD304" s="1"/>
      <c r="AE304" s="1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</row>
    <row r="305" spans="1:47" ht="15.75" customHeight="1">
      <c r="A305" s="48"/>
      <c r="B305" s="18"/>
      <c r="C305" s="92"/>
      <c r="D305" s="92"/>
      <c r="E305" s="206"/>
      <c r="F305" s="92"/>
      <c r="G305" s="92"/>
      <c r="H305" s="195"/>
      <c r="I305" s="9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8"/>
      <c r="X305" s="1"/>
      <c r="Y305" s="1"/>
      <c r="Z305" s="1"/>
      <c r="AA305" s="1"/>
      <c r="AB305" s="1"/>
      <c r="AC305" s="1"/>
      <c r="AD305" s="1"/>
      <c r="AE305" s="1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</row>
    <row r="306" spans="1:47" ht="15.75" customHeight="1">
      <c r="A306" s="48"/>
      <c r="B306" s="18"/>
      <c r="C306" s="92"/>
      <c r="D306" s="92"/>
      <c r="E306" s="206"/>
      <c r="F306" s="92"/>
      <c r="G306" s="92"/>
      <c r="H306" s="195"/>
      <c r="I306" s="9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8"/>
      <c r="X306" s="1"/>
      <c r="Y306" s="1"/>
      <c r="Z306" s="1"/>
      <c r="AA306" s="1"/>
      <c r="AB306" s="1"/>
      <c r="AC306" s="1"/>
      <c r="AD306" s="1"/>
      <c r="AE306" s="1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</row>
    <row r="307" spans="1:47" ht="15.75" customHeight="1">
      <c r="A307" s="48"/>
      <c r="B307" s="18"/>
      <c r="C307" s="92"/>
      <c r="D307" s="92"/>
      <c r="E307" s="206"/>
      <c r="F307" s="92"/>
      <c r="G307" s="92"/>
      <c r="H307" s="195"/>
      <c r="I307" s="9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8"/>
      <c r="X307" s="1"/>
      <c r="Y307" s="1"/>
      <c r="Z307" s="1"/>
      <c r="AA307" s="1"/>
      <c r="AB307" s="1"/>
      <c r="AC307" s="1"/>
      <c r="AD307" s="1"/>
      <c r="AE307" s="1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</row>
    <row r="308" spans="1:47" ht="15.75" customHeight="1">
      <c r="A308" s="48"/>
      <c r="B308" s="18"/>
      <c r="C308" s="92"/>
      <c r="D308" s="92"/>
      <c r="E308" s="206"/>
      <c r="F308" s="92"/>
      <c r="G308" s="92"/>
      <c r="H308" s="195"/>
      <c r="I308" s="9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8"/>
      <c r="X308" s="1"/>
      <c r="Y308" s="1"/>
      <c r="Z308" s="1"/>
      <c r="AA308" s="1"/>
      <c r="AB308" s="1"/>
      <c r="AC308" s="1"/>
      <c r="AD308" s="1"/>
      <c r="AE308" s="1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</row>
    <row r="309" spans="1:47" ht="15.75" customHeight="1">
      <c r="A309" s="48"/>
      <c r="B309" s="18"/>
      <c r="C309" s="92"/>
      <c r="D309" s="92"/>
      <c r="E309" s="206"/>
      <c r="F309" s="92"/>
      <c r="G309" s="92"/>
      <c r="H309" s="195"/>
      <c r="I309" s="9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8"/>
      <c r="X309" s="1"/>
      <c r="Y309" s="1"/>
      <c r="Z309" s="1"/>
      <c r="AA309" s="1"/>
      <c r="AB309" s="1"/>
      <c r="AC309" s="1"/>
      <c r="AD309" s="1"/>
      <c r="AE309" s="1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</row>
    <row r="310" spans="1:47" ht="15.75" customHeight="1">
      <c r="A310" s="48"/>
      <c r="B310" s="18"/>
      <c r="C310" s="92"/>
      <c r="D310" s="92"/>
      <c r="E310" s="206"/>
      <c r="F310" s="92"/>
      <c r="G310" s="92"/>
      <c r="H310" s="195"/>
      <c r="I310" s="9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8"/>
      <c r="X310" s="1"/>
      <c r="Y310" s="1"/>
      <c r="Z310" s="1"/>
      <c r="AA310" s="1"/>
      <c r="AB310" s="1"/>
      <c r="AC310" s="1"/>
      <c r="AD310" s="1"/>
      <c r="AE310" s="1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</row>
    <row r="311" spans="1:47" ht="15.75" customHeight="1">
      <c r="A311" s="48"/>
      <c r="B311" s="18"/>
      <c r="C311" s="92"/>
      <c r="D311" s="92"/>
      <c r="E311" s="206"/>
      <c r="F311" s="92"/>
      <c r="G311" s="92"/>
      <c r="H311" s="195"/>
      <c r="I311" s="9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8"/>
      <c r="X311" s="1"/>
      <c r="Y311" s="1"/>
      <c r="Z311" s="1"/>
      <c r="AA311" s="1"/>
      <c r="AB311" s="1"/>
      <c r="AC311" s="1"/>
      <c r="AD311" s="1"/>
      <c r="AE311" s="1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</row>
    <row r="312" spans="1:47" ht="15.75" customHeight="1">
      <c r="A312" s="48"/>
      <c r="B312" s="18"/>
      <c r="C312" s="92"/>
      <c r="D312" s="92"/>
      <c r="E312" s="206"/>
      <c r="F312" s="92"/>
      <c r="G312" s="92"/>
      <c r="H312" s="195"/>
      <c r="I312" s="9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8"/>
      <c r="X312" s="1"/>
      <c r="Y312" s="1"/>
      <c r="Z312" s="1"/>
      <c r="AA312" s="1"/>
      <c r="AB312" s="1"/>
      <c r="AC312" s="1"/>
      <c r="AD312" s="1"/>
      <c r="AE312" s="1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</row>
    <row r="313" spans="1:47" ht="15.75" customHeight="1">
      <c r="A313" s="48"/>
      <c r="B313" s="18"/>
      <c r="C313" s="92"/>
      <c r="D313" s="92"/>
      <c r="E313" s="206"/>
      <c r="F313" s="92"/>
      <c r="G313" s="92"/>
      <c r="H313" s="195"/>
      <c r="I313" s="9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8"/>
      <c r="X313" s="1"/>
      <c r="Y313" s="1"/>
      <c r="Z313" s="1"/>
      <c r="AA313" s="1"/>
      <c r="AB313" s="1"/>
      <c r="AC313" s="1"/>
      <c r="AD313" s="1"/>
      <c r="AE313" s="1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</row>
    <row r="314" spans="1:47" ht="15.75" customHeight="1">
      <c r="A314" s="48"/>
      <c r="B314" s="18"/>
      <c r="C314" s="92"/>
      <c r="D314" s="92"/>
      <c r="E314" s="206"/>
      <c r="F314" s="92"/>
      <c r="G314" s="92"/>
      <c r="H314" s="195"/>
      <c r="I314" s="9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8"/>
      <c r="X314" s="1"/>
      <c r="Y314" s="1"/>
      <c r="Z314" s="1"/>
      <c r="AA314" s="1"/>
      <c r="AB314" s="1"/>
      <c r="AC314" s="1"/>
      <c r="AD314" s="1"/>
      <c r="AE314" s="1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</row>
    <row r="315" spans="1:47" ht="15.75" customHeight="1">
      <c r="A315" s="48"/>
      <c r="B315" s="18"/>
      <c r="C315" s="92"/>
      <c r="D315" s="92"/>
      <c r="E315" s="206"/>
      <c r="F315" s="92"/>
      <c r="G315" s="92"/>
      <c r="H315" s="195"/>
      <c r="I315" s="9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8"/>
      <c r="X315" s="1"/>
      <c r="Y315" s="1"/>
      <c r="Z315" s="1"/>
      <c r="AA315" s="1"/>
      <c r="AB315" s="1"/>
      <c r="AC315" s="1"/>
      <c r="AD315" s="1"/>
      <c r="AE315" s="1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</row>
    <row r="316" spans="1:47" ht="15.75" customHeight="1">
      <c r="A316" s="48"/>
      <c r="B316" s="18"/>
      <c r="C316" s="92"/>
      <c r="D316" s="92"/>
      <c r="E316" s="206"/>
      <c r="F316" s="92"/>
      <c r="G316" s="92"/>
      <c r="H316" s="195"/>
      <c r="I316" s="9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8"/>
      <c r="X316" s="1"/>
      <c r="Y316" s="1"/>
      <c r="Z316" s="1"/>
      <c r="AA316" s="1"/>
      <c r="AB316" s="1"/>
      <c r="AC316" s="1"/>
      <c r="AD316" s="1"/>
      <c r="AE316" s="1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</row>
    <row r="317" spans="1:47" ht="15.75" customHeight="1">
      <c r="A317" s="48"/>
      <c r="B317" s="18"/>
      <c r="C317" s="92"/>
      <c r="D317" s="92"/>
      <c r="E317" s="206"/>
      <c r="F317" s="92"/>
      <c r="G317" s="92"/>
      <c r="H317" s="195"/>
      <c r="I317" s="9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8"/>
      <c r="X317" s="1"/>
      <c r="Y317" s="1"/>
      <c r="Z317" s="1"/>
      <c r="AA317" s="1"/>
      <c r="AB317" s="1"/>
      <c r="AC317" s="1"/>
      <c r="AD317" s="1"/>
      <c r="AE317" s="1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</row>
    <row r="318" spans="1:47" ht="15.75" customHeight="1">
      <c r="A318" s="48"/>
      <c r="B318" s="18"/>
      <c r="C318" s="92"/>
      <c r="D318" s="92"/>
      <c r="E318" s="206"/>
      <c r="F318" s="92"/>
      <c r="G318" s="92"/>
      <c r="H318" s="195"/>
      <c r="I318" s="9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8"/>
      <c r="X318" s="1"/>
      <c r="Y318" s="1"/>
      <c r="Z318" s="1"/>
      <c r="AA318" s="1"/>
      <c r="AB318" s="1"/>
      <c r="AC318" s="1"/>
      <c r="AD318" s="1"/>
      <c r="AE318" s="1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</row>
    <row r="319" spans="1:47" ht="15.75" customHeight="1">
      <c r="A319" s="48"/>
      <c r="B319" s="18"/>
      <c r="C319" s="92"/>
      <c r="D319" s="92"/>
      <c r="E319" s="206"/>
      <c r="F319" s="92"/>
      <c r="G319" s="92"/>
      <c r="H319" s="195"/>
      <c r="I319" s="9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8"/>
      <c r="X319" s="1"/>
      <c r="Y319" s="1"/>
      <c r="Z319" s="1"/>
      <c r="AA319" s="1"/>
      <c r="AB319" s="1"/>
      <c r="AC319" s="1"/>
      <c r="AD319" s="1"/>
      <c r="AE319" s="1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</row>
    <row r="320" spans="1:47" ht="15.75" customHeight="1">
      <c r="A320" s="48"/>
      <c r="B320" s="18"/>
      <c r="C320" s="92"/>
      <c r="D320" s="92"/>
      <c r="E320" s="206"/>
      <c r="F320" s="92"/>
      <c r="G320" s="92"/>
      <c r="H320" s="195"/>
      <c r="I320" s="9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8"/>
      <c r="X320" s="1"/>
      <c r="Y320" s="1"/>
      <c r="Z320" s="1"/>
      <c r="AA320" s="1"/>
      <c r="AB320" s="1"/>
      <c r="AC320" s="1"/>
      <c r="AD320" s="1"/>
      <c r="AE320" s="1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</row>
    <row r="321" spans="1:47" ht="15.75" customHeight="1">
      <c r="A321" s="48"/>
      <c r="B321" s="18"/>
      <c r="C321" s="92"/>
      <c r="D321" s="92"/>
      <c r="E321" s="206"/>
      <c r="F321" s="92"/>
      <c r="G321" s="92"/>
      <c r="H321" s="195"/>
      <c r="I321" s="9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8"/>
      <c r="X321" s="1"/>
      <c r="Y321" s="1"/>
      <c r="Z321" s="1"/>
      <c r="AA321" s="1"/>
      <c r="AB321" s="1"/>
      <c r="AC321" s="1"/>
      <c r="AD321" s="1"/>
      <c r="AE321" s="1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</row>
    <row r="322" spans="1:47" ht="15.75" customHeight="1">
      <c r="A322" s="48"/>
      <c r="B322" s="18"/>
      <c r="C322" s="92"/>
      <c r="D322" s="92"/>
      <c r="E322" s="206"/>
      <c r="F322" s="92"/>
      <c r="G322" s="92"/>
      <c r="H322" s="195"/>
      <c r="I322" s="9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8"/>
      <c r="X322" s="1"/>
      <c r="Y322" s="1"/>
      <c r="Z322" s="1"/>
      <c r="AA322" s="1"/>
      <c r="AB322" s="1"/>
      <c r="AC322" s="1"/>
      <c r="AD322" s="1"/>
      <c r="AE322" s="1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</row>
    <row r="323" spans="1:47" ht="15.75" customHeight="1">
      <c r="A323" s="48"/>
      <c r="B323" s="18"/>
      <c r="C323" s="92"/>
      <c r="D323" s="92"/>
      <c r="E323" s="206"/>
      <c r="F323" s="92"/>
      <c r="G323" s="92"/>
      <c r="H323" s="195"/>
      <c r="I323" s="9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8"/>
      <c r="X323" s="1"/>
      <c r="Y323" s="1"/>
      <c r="Z323" s="1"/>
      <c r="AA323" s="1"/>
      <c r="AB323" s="1"/>
      <c r="AC323" s="1"/>
      <c r="AD323" s="1"/>
      <c r="AE323" s="1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</row>
    <row r="324" spans="1:47" ht="15.75" customHeight="1">
      <c r="A324" s="48"/>
      <c r="B324" s="18"/>
      <c r="C324" s="92"/>
      <c r="D324" s="92"/>
      <c r="E324" s="206"/>
      <c r="F324" s="92"/>
      <c r="G324" s="92"/>
      <c r="H324" s="195"/>
      <c r="I324" s="9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8"/>
      <c r="X324" s="1"/>
      <c r="Y324" s="1"/>
      <c r="Z324" s="1"/>
      <c r="AA324" s="1"/>
      <c r="AB324" s="1"/>
      <c r="AC324" s="1"/>
      <c r="AD324" s="1"/>
      <c r="AE324" s="1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</row>
    <row r="325" spans="1:47" ht="15.75" customHeight="1">
      <c r="A325" s="48"/>
      <c r="B325" s="18"/>
      <c r="C325" s="92"/>
      <c r="D325" s="92"/>
      <c r="E325" s="206"/>
      <c r="F325" s="92"/>
      <c r="G325" s="92"/>
      <c r="H325" s="195"/>
      <c r="I325" s="9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8"/>
      <c r="X325" s="1"/>
      <c r="Y325" s="1"/>
      <c r="Z325" s="1"/>
      <c r="AA325" s="1"/>
      <c r="AB325" s="1"/>
      <c r="AC325" s="1"/>
      <c r="AD325" s="1"/>
      <c r="AE325" s="1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</row>
    <row r="326" spans="1:47" ht="15.75" customHeight="1">
      <c r="A326" s="48"/>
      <c r="B326" s="18"/>
      <c r="C326" s="92"/>
      <c r="D326" s="92"/>
      <c r="E326" s="206"/>
      <c r="F326" s="92"/>
      <c r="G326" s="92"/>
      <c r="H326" s="195"/>
      <c r="I326" s="9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8"/>
      <c r="X326" s="1"/>
      <c r="Y326" s="1"/>
      <c r="Z326" s="1"/>
      <c r="AA326" s="1"/>
      <c r="AB326" s="1"/>
      <c r="AC326" s="1"/>
      <c r="AD326" s="1"/>
      <c r="AE326" s="1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</row>
    <row r="327" spans="1:47" ht="15.75" customHeight="1">
      <c r="A327" s="48"/>
      <c r="B327" s="18"/>
      <c r="C327" s="92"/>
      <c r="D327" s="92"/>
      <c r="E327" s="206"/>
      <c r="F327" s="92"/>
      <c r="G327" s="92"/>
      <c r="H327" s="195"/>
      <c r="I327" s="9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8"/>
      <c r="X327" s="1"/>
      <c r="Y327" s="1"/>
      <c r="Z327" s="1"/>
      <c r="AA327" s="1"/>
      <c r="AB327" s="1"/>
      <c r="AC327" s="1"/>
      <c r="AD327" s="1"/>
      <c r="AE327" s="1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</row>
    <row r="328" spans="1:47" ht="15.75" customHeight="1">
      <c r="A328" s="48"/>
      <c r="B328" s="18"/>
      <c r="C328" s="92"/>
      <c r="D328" s="92"/>
      <c r="E328" s="206"/>
      <c r="F328" s="92"/>
      <c r="G328" s="92"/>
      <c r="H328" s="195"/>
      <c r="I328" s="9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8"/>
      <c r="X328" s="1"/>
      <c r="Y328" s="1"/>
      <c r="Z328" s="1"/>
      <c r="AA328" s="1"/>
      <c r="AB328" s="1"/>
      <c r="AC328" s="1"/>
      <c r="AD328" s="1"/>
      <c r="AE328" s="1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</row>
    <row r="329" spans="1:47" ht="15.75" customHeight="1">
      <c r="A329" s="48"/>
      <c r="B329" s="18"/>
      <c r="C329" s="92"/>
      <c r="D329" s="92"/>
      <c r="E329" s="206"/>
      <c r="F329" s="92"/>
      <c r="G329" s="92"/>
      <c r="H329" s="195"/>
      <c r="I329" s="9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8"/>
      <c r="X329" s="1"/>
      <c r="Y329" s="1"/>
      <c r="Z329" s="1"/>
      <c r="AA329" s="1"/>
      <c r="AB329" s="1"/>
      <c r="AC329" s="1"/>
      <c r="AD329" s="1"/>
      <c r="AE329" s="1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</row>
    <row r="330" spans="1:47" ht="15.75" customHeight="1">
      <c r="A330" s="48"/>
      <c r="B330" s="18"/>
      <c r="C330" s="92"/>
      <c r="D330" s="92"/>
      <c r="E330" s="206"/>
      <c r="F330" s="92"/>
      <c r="G330" s="92"/>
      <c r="H330" s="195"/>
      <c r="I330" s="9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8"/>
      <c r="X330" s="1"/>
      <c r="Y330" s="1"/>
      <c r="Z330" s="1"/>
      <c r="AA330" s="1"/>
      <c r="AB330" s="1"/>
      <c r="AC330" s="1"/>
      <c r="AD330" s="1"/>
      <c r="AE330" s="1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</row>
    <row r="331" spans="1:47" ht="15.75" customHeight="1">
      <c r="A331" s="48"/>
      <c r="B331" s="18"/>
      <c r="C331" s="92"/>
      <c r="D331" s="92"/>
      <c r="E331" s="206"/>
      <c r="F331" s="92"/>
      <c r="G331" s="92"/>
      <c r="H331" s="195"/>
      <c r="I331" s="9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8"/>
      <c r="X331" s="1"/>
      <c r="Y331" s="1"/>
      <c r="Z331" s="1"/>
      <c r="AA331" s="1"/>
      <c r="AB331" s="1"/>
      <c r="AC331" s="1"/>
      <c r="AD331" s="1"/>
      <c r="AE331" s="1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</row>
    <row r="332" spans="1:47" ht="15.75" customHeight="1">
      <c r="A332" s="48"/>
      <c r="B332" s="18"/>
      <c r="C332" s="92"/>
      <c r="D332" s="92"/>
      <c r="E332" s="206"/>
      <c r="F332" s="92"/>
      <c r="G332" s="92"/>
      <c r="H332" s="195"/>
      <c r="I332" s="9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8"/>
      <c r="X332" s="1"/>
      <c r="Y332" s="1"/>
      <c r="Z332" s="1"/>
      <c r="AA332" s="1"/>
      <c r="AB332" s="1"/>
      <c r="AC332" s="1"/>
      <c r="AD332" s="1"/>
      <c r="AE332" s="1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</row>
    <row r="333" spans="1:47" ht="15.75" customHeight="1">
      <c r="A333" s="48"/>
      <c r="B333" s="18"/>
      <c r="C333" s="92"/>
      <c r="D333" s="92"/>
      <c r="E333" s="206"/>
      <c r="F333" s="92"/>
      <c r="G333" s="92"/>
      <c r="H333" s="195"/>
      <c r="I333" s="9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8"/>
      <c r="X333" s="1"/>
      <c r="Y333" s="1"/>
      <c r="Z333" s="1"/>
      <c r="AA333" s="1"/>
      <c r="AB333" s="1"/>
      <c r="AC333" s="1"/>
      <c r="AD333" s="1"/>
      <c r="AE333" s="1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</row>
    <row r="334" spans="1:47" ht="15.75" customHeight="1">
      <c r="A334" s="48"/>
      <c r="B334" s="18"/>
      <c r="C334" s="92"/>
      <c r="D334" s="92"/>
      <c r="E334" s="206"/>
      <c r="F334" s="92"/>
      <c r="G334" s="92"/>
      <c r="H334" s="195"/>
      <c r="I334" s="9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8"/>
      <c r="X334" s="1"/>
      <c r="Y334" s="1"/>
      <c r="Z334" s="1"/>
      <c r="AA334" s="1"/>
      <c r="AB334" s="1"/>
      <c r="AC334" s="1"/>
      <c r="AD334" s="1"/>
      <c r="AE334" s="1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</row>
    <row r="335" spans="1:47" ht="15.75" customHeight="1">
      <c r="A335" s="48"/>
      <c r="B335" s="18"/>
      <c r="C335" s="92"/>
      <c r="D335" s="92"/>
      <c r="E335" s="206"/>
      <c r="F335" s="92"/>
      <c r="G335" s="92"/>
      <c r="H335" s="195"/>
      <c r="I335" s="9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8"/>
      <c r="X335" s="1"/>
      <c r="Y335" s="1"/>
      <c r="Z335" s="1"/>
      <c r="AA335" s="1"/>
      <c r="AB335" s="1"/>
      <c r="AC335" s="1"/>
      <c r="AD335" s="1"/>
      <c r="AE335" s="1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</row>
    <row r="336" spans="1:47" ht="15.75" customHeight="1">
      <c r="A336" s="48"/>
      <c r="B336" s="18"/>
      <c r="C336" s="92"/>
      <c r="D336" s="92"/>
      <c r="E336" s="206"/>
      <c r="F336" s="92"/>
      <c r="G336" s="92"/>
      <c r="H336" s="195"/>
      <c r="I336" s="9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8"/>
      <c r="X336" s="1"/>
      <c r="Y336" s="1"/>
      <c r="Z336" s="1"/>
      <c r="AA336" s="1"/>
      <c r="AB336" s="1"/>
      <c r="AC336" s="1"/>
      <c r="AD336" s="1"/>
      <c r="AE336" s="1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</row>
    <row r="337" spans="1:47" ht="15.75" customHeight="1">
      <c r="A337" s="48"/>
      <c r="B337" s="18"/>
      <c r="C337" s="92"/>
      <c r="D337" s="92"/>
      <c r="E337" s="206"/>
      <c r="F337" s="92"/>
      <c r="G337" s="92"/>
      <c r="H337" s="195"/>
      <c r="I337" s="9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8"/>
      <c r="X337" s="1"/>
      <c r="Y337" s="1"/>
      <c r="Z337" s="1"/>
      <c r="AA337" s="1"/>
      <c r="AB337" s="1"/>
      <c r="AC337" s="1"/>
      <c r="AD337" s="1"/>
      <c r="AE337" s="1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</row>
    <row r="338" spans="1:47" ht="15.75" customHeight="1">
      <c r="A338" s="48"/>
      <c r="B338" s="18"/>
      <c r="C338" s="92"/>
      <c r="D338" s="92"/>
      <c r="E338" s="206"/>
      <c r="F338" s="92"/>
      <c r="G338" s="92"/>
      <c r="H338" s="195"/>
      <c r="I338" s="9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8"/>
      <c r="X338" s="1"/>
      <c r="Y338" s="1"/>
      <c r="Z338" s="1"/>
      <c r="AA338" s="1"/>
      <c r="AB338" s="1"/>
      <c r="AC338" s="1"/>
      <c r="AD338" s="1"/>
      <c r="AE338" s="1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</row>
    <row r="339" spans="1:47" ht="15.75" customHeight="1">
      <c r="A339" s="48"/>
      <c r="B339" s="18"/>
      <c r="C339" s="92"/>
      <c r="D339" s="92"/>
      <c r="E339" s="206"/>
      <c r="F339" s="92"/>
      <c r="G339" s="92"/>
      <c r="H339" s="195"/>
      <c r="I339" s="9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8"/>
      <c r="X339" s="1"/>
      <c r="Y339" s="1"/>
      <c r="Z339" s="1"/>
      <c r="AA339" s="1"/>
      <c r="AB339" s="1"/>
      <c r="AC339" s="1"/>
      <c r="AD339" s="1"/>
      <c r="AE339" s="1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</row>
    <row r="340" spans="1:47" ht="15.75" customHeight="1">
      <c r="A340" s="48"/>
      <c r="B340" s="18"/>
      <c r="C340" s="92"/>
      <c r="D340" s="92"/>
      <c r="E340" s="206"/>
      <c r="F340" s="92"/>
      <c r="G340" s="92"/>
      <c r="H340" s="195"/>
      <c r="I340" s="9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8"/>
      <c r="X340" s="1"/>
      <c r="Y340" s="1"/>
      <c r="Z340" s="1"/>
      <c r="AA340" s="1"/>
      <c r="AB340" s="1"/>
      <c r="AC340" s="1"/>
      <c r="AD340" s="1"/>
      <c r="AE340" s="1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</row>
    <row r="341" spans="1:47" ht="15.75" customHeight="1">
      <c r="A341" s="48"/>
      <c r="B341" s="18"/>
      <c r="C341" s="92"/>
      <c r="D341" s="92"/>
      <c r="E341" s="206"/>
      <c r="F341" s="92"/>
      <c r="G341" s="92"/>
      <c r="H341" s="195"/>
      <c r="I341" s="9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8"/>
      <c r="X341" s="1"/>
      <c r="Y341" s="1"/>
      <c r="Z341" s="1"/>
      <c r="AA341" s="1"/>
      <c r="AB341" s="1"/>
      <c r="AC341" s="1"/>
      <c r="AD341" s="1"/>
      <c r="AE341" s="1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</row>
    <row r="342" spans="1:47" ht="15.75" customHeight="1">
      <c r="A342" s="48"/>
      <c r="B342" s="18"/>
      <c r="C342" s="92"/>
      <c r="D342" s="92"/>
      <c r="E342" s="206"/>
      <c r="F342" s="92"/>
      <c r="G342" s="92"/>
      <c r="H342" s="195"/>
      <c r="I342" s="9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8"/>
      <c r="X342" s="1"/>
      <c r="Y342" s="1"/>
      <c r="Z342" s="1"/>
      <c r="AA342" s="1"/>
      <c r="AB342" s="1"/>
      <c r="AC342" s="1"/>
      <c r="AD342" s="1"/>
      <c r="AE342" s="1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</row>
    <row r="343" spans="1:47" ht="15.75" customHeight="1">
      <c r="A343" s="48"/>
      <c r="B343" s="18"/>
      <c r="C343" s="92"/>
      <c r="D343" s="92"/>
      <c r="E343" s="206"/>
      <c r="F343" s="92"/>
      <c r="G343" s="92"/>
      <c r="H343" s="195"/>
      <c r="I343" s="9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8"/>
      <c r="X343" s="1"/>
      <c r="Y343" s="1"/>
      <c r="Z343" s="1"/>
      <c r="AA343" s="1"/>
      <c r="AB343" s="1"/>
      <c r="AC343" s="1"/>
      <c r="AD343" s="1"/>
      <c r="AE343" s="1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</row>
    <row r="344" spans="1:47" ht="15.75" customHeight="1">
      <c r="A344" s="48"/>
      <c r="B344" s="18"/>
      <c r="C344" s="92"/>
      <c r="D344" s="92"/>
      <c r="E344" s="206"/>
      <c r="F344" s="92"/>
      <c r="G344" s="92"/>
      <c r="H344" s="195"/>
      <c r="I344" s="9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8"/>
      <c r="X344" s="1"/>
      <c r="Y344" s="1"/>
      <c r="Z344" s="1"/>
      <c r="AA344" s="1"/>
      <c r="AB344" s="1"/>
      <c r="AC344" s="1"/>
      <c r="AD344" s="1"/>
      <c r="AE344" s="1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</row>
    <row r="345" spans="1:47" ht="15.75" customHeight="1">
      <c r="A345" s="48"/>
      <c r="B345" s="18"/>
      <c r="C345" s="92"/>
      <c r="D345" s="92"/>
      <c r="E345" s="206"/>
      <c r="F345" s="92"/>
      <c r="G345" s="92"/>
      <c r="H345" s="195"/>
      <c r="I345" s="9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8"/>
      <c r="X345" s="1"/>
      <c r="Y345" s="1"/>
      <c r="Z345" s="1"/>
      <c r="AA345" s="1"/>
      <c r="AB345" s="1"/>
      <c r="AC345" s="1"/>
      <c r="AD345" s="1"/>
      <c r="AE345" s="1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</row>
    <row r="346" spans="1:47" ht="15.75" customHeight="1">
      <c r="A346" s="48"/>
      <c r="B346" s="18"/>
      <c r="C346" s="92"/>
      <c r="D346" s="92"/>
      <c r="E346" s="206"/>
      <c r="F346" s="92"/>
      <c r="G346" s="92"/>
      <c r="H346" s="195"/>
      <c r="I346" s="9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8"/>
      <c r="X346" s="1"/>
      <c r="Y346" s="1"/>
      <c r="Z346" s="1"/>
      <c r="AA346" s="1"/>
      <c r="AB346" s="1"/>
      <c r="AC346" s="1"/>
      <c r="AD346" s="1"/>
      <c r="AE346" s="1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</row>
    <row r="347" spans="1:47" ht="15.75" customHeight="1">
      <c r="A347" s="48"/>
      <c r="B347" s="18"/>
      <c r="C347" s="92"/>
      <c r="D347" s="92"/>
      <c r="E347" s="206"/>
      <c r="F347" s="92"/>
      <c r="G347" s="92"/>
      <c r="H347" s="195"/>
      <c r="I347" s="9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8"/>
      <c r="X347" s="1"/>
      <c r="Y347" s="1"/>
      <c r="Z347" s="1"/>
      <c r="AA347" s="1"/>
      <c r="AB347" s="1"/>
      <c r="AC347" s="1"/>
      <c r="AD347" s="1"/>
      <c r="AE347" s="1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</row>
    <row r="348" spans="1:47" ht="15.75" customHeight="1">
      <c r="A348" s="48"/>
      <c r="B348" s="18"/>
      <c r="C348" s="92"/>
      <c r="D348" s="92"/>
      <c r="E348" s="206"/>
      <c r="F348" s="92"/>
      <c r="G348" s="92"/>
      <c r="H348" s="195"/>
      <c r="I348" s="9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8"/>
      <c r="X348" s="1"/>
      <c r="Y348" s="1"/>
      <c r="Z348" s="1"/>
      <c r="AA348" s="1"/>
      <c r="AB348" s="1"/>
      <c r="AC348" s="1"/>
      <c r="AD348" s="1"/>
      <c r="AE348" s="1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</row>
    <row r="349" spans="1:47" ht="15.75" customHeight="1">
      <c r="A349" s="48"/>
      <c r="B349" s="18"/>
      <c r="C349" s="92"/>
      <c r="D349" s="92"/>
      <c r="E349" s="206"/>
      <c r="F349" s="92"/>
      <c r="G349" s="92"/>
      <c r="H349" s="195"/>
      <c r="I349" s="9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8"/>
      <c r="X349" s="1"/>
      <c r="Y349" s="1"/>
      <c r="Z349" s="1"/>
      <c r="AA349" s="1"/>
      <c r="AB349" s="1"/>
      <c r="AC349" s="1"/>
      <c r="AD349" s="1"/>
      <c r="AE349" s="1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</row>
    <row r="350" spans="1:47" ht="15.75" customHeight="1">
      <c r="A350" s="48"/>
      <c r="B350" s="18"/>
      <c r="C350" s="92"/>
      <c r="D350" s="92"/>
      <c r="E350" s="206"/>
      <c r="F350" s="92"/>
      <c r="G350" s="92"/>
      <c r="H350" s="195"/>
      <c r="I350" s="9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8"/>
      <c r="X350" s="1"/>
      <c r="Y350" s="1"/>
      <c r="Z350" s="1"/>
      <c r="AA350" s="1"/>
      <c r="AB350" s="1"/>
      <c r="AC350" s="1"/>
      <c r="AD350" s="1"/>
      <c r="AE350" s="1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</row>
    <row r="351" spans="1:47" ht="15.75" customHeight="1"/>
    <row r="352" spans="1:4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8">
    <mergeCell ref="AV117:AW117"/>
    <mergeCell ref="AX117:AY117"/>
    <mergeCell ref="AH97:AI97"/>
    <mergeCell ref="AH50:AI50"/>
    <mergeCell ref="AR41:AS41"/>
    <mergeCell ref="J124:K124"/>
    <mergeCell ref="L124:M124"/>
    <mergeCell ref="N124:O124"/>
    <mergeCell ref="P124:Q124"/>
    <mergeCell ref="R124:S124"/>
    <mergeCell ref="AH41:AI41"/>
    <mergeCell ref="T82:U82"/>
    <mergeCell ref="R75:S75"/>
    <mergeCell ref="T75:U75"/>
    <mergeCell ref="J75:K75"/>
    <mergeCell ref="J82:K82"/>
    <mergeCell ref="L82:M82"/>
    <mergeCell ref="N75:O75"/>
    <mergeCell ref="P75:Q75"/>
    <mergeCell ref="AG96:AH96"/>
    <mergeCell ref="AT117:AU117"/>
    <mergeCell ref="AN117:AO117"/>
    <mergeCell ref="AP117:AQ117"/>
    <mergeCell ref="AR117:AS117"/>
    <mergeCell ref="J89:K89"/>
    <mergeCell ref="L89:M89"/>
    <mergeCell ref="N89:O89"/>
    <mergeCell ref="P89:Q89"/>
    <mergeCell ref="R89:S89"/>
    <mergeCell ref="T89:U89"/>
    <mergeCell ref="J96:K96"/>
    <mergeCell ref="T96:U96"/>
    <mergeCell ref="P96:Q96"/>
    <mergeCell ref="J26:K26"/>
    <mergeCell ref="L26:M26"/>
    <mergeCell ref="N26:O26"/>
    <mergeCell ref="P26:Q26"/>
    <mergeCell ref="R26:S26"/>
    <mergeCell ref="T26:U26"/>
    <mergeCell ref="J61:K61"/>
    <mergeCell ref="J68:K68"/>
    <mergeCell ref="A2:W2"/>
    <mergeCell ref="A3:W3"/>
    <mergeCell ref="P12:Q12"/>
    <mergeCell ref="R12:S12"/>
    <mergeCell ref="J5:K5"/>
    <mergeCell ref="L5:M5"/>
    <mergeCell ref="N5:O5"/>
    <mergeCell ref="P5:Q5"/>
    <mergeCell ref="R5:S5"/>
    <mergeCell ref="T5:U5"/>
    <mergeCell ref="J12:K12"/>
    <mergeCell ref="L40:M40"/>
    <mergeCell ref="J47:K47"/>
    <mergeCell ref="J54:K54"/>
    <mergeCell ref="T54:U54"/>
    <mergeCell ref="T12:U12"/>
    <mergeCell ref="L12:M12"/>
    <mergeCell ref="N12:O12"/>
    <mergeCell ref="T68:U68"/>
    <mergeCell ref="P40:Q40"/>
    <mergeCell ref="R40:S40"/>
    <mergeCell ref="L54:M54"/>
    <mergeCell ref="N54:O54"/>
    <mergeCell ref="P54:Q54"/>
    <mergeCell ref="R54:S54"/>
    <mergeCell ref="T19:U19"/>
    <mergeCell ref="L61:M61"/>
    <mergeCell ref="N61:O61"/>
    <mergeCell ref="P61:Q61"/>
    <mergeCell ref="R61:S61"/>
    <mergeCell ref="T61:U61"/>
    <mergeCell ref="N145:O145"/>
    <mergeCell ref="AH131:AI131"/>
    <mergeCell ref="L117:M117"/>
    <mergeCell ref="N117:O117"/>
    <mergeCell ref="T124:U124"/>
    <mergeCell ref="P117:Q117"/>
    <mergeCell ref="R117:S117"/>
    <mergeCell ref="R96:S96"/>
    <mergeCell ref="L110:M110"/>
    <mergeCell ref="N110:O110"/>
    <mergeCell ref="P110:Q110"/>
    <mergeCell ref="R110:S110"/>
    <mergeCell ref="T110:U110"/>
    <mergeCell ref="T103:U103"/>
    <mergeCell ref="P82:Q82"/>
    <mergeCell ref="R82:S82"/>
    <mergeCell ref="N152:O152"/>
    <mergeCell ref="J131:K131"/>
    <mergeCell ref="L131:M131"/>
    <mergeCell ref="N131:O131"/>
    <mergeCell ref="P131:Q131"/>
    <mergeCell ref="R131:S131"/>
    <mergeCell ref="T131:U131"/>
    <mergeCell ref="P145:Q145"/>
    <mergeCell ref="R145:S145"/>
    <mergeCell ref="T145:U145"/>
    <mergeCell ref="T152:U152"/>
    <mergeCell ref="J138:K138"/>
    <mergeCell ref="L138:M138"/>
    <mergeCell ref="N138:O138"/>
    <mergeCell ref="P138:Q138"/>
    <mergeCell ref="R138:S138"/>
    <mergeCell ref="T138:U138"/>
    <mergeCell ref="R152:S152"/>
    <mergeCell ref="J145:K145"/>
    <mergeCell ref="L145:M145"/>
    <mergeCell ref="P152:Q152"/>
    <mergeCell ref="L152:M152"/>
    <mergeCell ref="R159:S159"/>
    <mergeCell ref="T159:U159"/>
    <mergeCell ref="J33:K33"/>
    <mergeCell ref="N33:O33"/>
    <mergeCell ref="P33:Q33"/>
    <mergeCell ref="R33:S33"/>
    <mergeCell ref="T33:U33"/>
    <mergeCell ref="J40:K40"/>
    <mergeCell ref="T40:U40"/>
    <mergeCell ref="N40:O40"/>
    <mergeCell ref="J117:K117"/>
    <mergeCell ref="T117:U117"/>
    <mergeCell ref="L47:M47"/>
    <mergeCell ref="N47:O47"/>
    <mergeCell ref="P47:Q47"/>
    <mergeCell ref="R47:S47"/>
    <mergeCell ref="T47:U47"/>
    <mergeCell ref="P68:Q68"/>
    <mergeCell ref="R68:S68"/>
    <mergeCell ref="J110:K110"/>
    <mergeCell ref="L68:M68"/>
    <mergeCell ref="N68:O68"/>
    <mergeCell ref="L75:M75"/>
    <mergeCell ref="N82:O82"/>
    <mergeCell ref="A1:I1"/>
    <mergeCell ref="J1:L1"/>
    <mergeCell ref="M1:O1"/>
    <mergeCell ref="P1:R1"/>
    <mergeCell ref="S1:U1"/>
    <mergeCell ref="V1:X1"/>
    <mergeCell ref="Y1:Z1"/>
    <mergeCell ref="J215:K215"/>
    <mergeCell ref="L215:M215"/>
    <mergeCell ref="N215:O215"/>
    <mergeCell ref="P215:Q215"/>
    <mergeCell ref="R215:S215"/>
    <mergeCell ref="T215:U215"/>
    <mergeCell ref="L96:M96"/>
    <mergeCell ref="N96:O96"/>
    <mergeCell ref="J103:K103"/>
    <mergeCell ref="L103:M103"/>
    <mergeCell ref="N103:O103"/>
    <mergeCell ref="P103:Q103"/>
    <mergeCell ref="R103:S103"/>
    <mergeCell ref="J159:K159"/>
    <mergeCell ref="L159:M159"/>
    <mergeCell ref="N159:O159"/>
    <mergeCell ref="P159:Q159"/>
  </mergeCells>
  <phoneticPr fontId="24" type="noConversion"/>
  <printOptions horizontalCentered="1"/>
  <pageMargins left="0" right="0" top="0" bottom="0" header="0" footer="0"/>
  <pageSetup paperSize="9" orientation="landscape"/>
  <rowBreaks count="3" manualBreakCount="3">
    <brk id="81" man="1"/>
    <brk id="18" man="1"/>
    <brk id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001"/>
  <sheetViews>
    <sheetView workbookViewId="0">
      <pane ySplit="4" topLeftCell="A11" activePane="bottomLeft" state="frozen"/>
      <selection pane="bottomLeft" activeCell="A28" sqref="A28:B32"/>
    </sheetView>
  </sheetViews>
  <sheetFormatPr defaultColWidth="11.25" defaultRowHeight="15" customHeight="1"/>
  <cols>
    <col min="1" max="1" width="6" bestFit="1" customWidth="1"/>
    <col min="2" max="2" width="3.875" customWidth="1"/>
    <col min="3" max="3" width="8.75" customWidth="1"/>
    <col min="4" max="4" width="7" customWidth="1"/>
    <col min="5" max="5" width="14" customWidth="1"/>
    <col min="6" max="6" width="12" customWidth="1"/>
    <col min="7" max="7" width="9.875" customWidth="1"/>
    <col min="8" max="8" width="12" customWidth="1"/>
    <col min="9" max="9" width="5.75" customWidth="1"/>
    <col min="10" max="10" width="6.75" customWidth="1"/>
    <col min="11" max="11" width="10.75" customWidth="1"/>
    <col min="12" max="12" width="12" customWidth="1"/>
    <col min="13" max="13" width="6.75" customWidth="1"/>
    <col min="14" max="14" width="9.625" customWidth="1"/>
    <col min="15" max="21" width="5.375" customWidth="1"/>
    <col min="22" max="24" width="6.75" customWidth="1"/>
  </cols>
  <sheetData>
    <row r="1" spans="1:24" s="350" customFormat="1" ht="35.25" customHeight="1" thickBot="1">
      <c r="A1" s="441" t="s">
        <v>517</v>
      </c>
      <c r="B1" s="442"/>
      <c r="C1" s="442"/>
      <c r="D1" s="443" t="s">
        <v>510</v>
      </c>
      <c r="E1" s="443"/>
      <c r="F1" s="443" t="s">
        <v>511</v>
      </c>
      <c r="G1" s="443"/>
      <c r="H1" s="383" t="s">
        <v>512</v>
      </c>
      <c r="I1" s="442" t="s">
        <v>513</v>
      </c>
      <c r="J1" s="442"/>
      <c r="K1" s="442" t="s">
        <v>514</v>
      </c>
      <c r="L1" s="442"/>
      <c r="M1" s="442" t="s">
        <v>1</v>
      </c>
      <c r="N1" s="444"/>
    </row>
    <row r="2" spans="1:24" ht="18" customHeight="1" thickBot="1">
      <c r="A2" s="8"/>
      <c r="B2" s="361"/>
      <c r="C2" s="281"/>
      <c r="D2" s="147"/>
      <c r="E2" s="362"/>
      <c r="F2" s="363"/>
      <c r="G2" s="281"/>
      <c r="H2" s="147"/>
      <c r="I2" s="364"/>
      <c r="J2" s="365"/>
      <c r="K2" s="361"/>
      <c r="L2" s="366"/>
      <c r="M2" s="367"/>
      <c r="N2" s="281"/>
    </row>
    <row r="3" spans="1:24" ht="15.75" customHeight="1">
      <c r="A3" s="486" t="s">
        <v>502</v>
      </c>
      <c r="B3" s="482" t="s">
        <v>3</v>
      </c>
      <c r="C3" s="482" t="s">
        <v>11</v>
      </c>
      <c r="D3" s="489" t="s">
        <v>22</v>
      </c>
      <c r="E3" s="482" t="s">
        <v>13</v>
      </c>
      <c r="F3" s="480" t="s">
        <v>503</v>
      </c>
      <c r="G3" s="482" t="s">
        <v>14</v>
      </c>
      <c r="H3" s="480" t="s">
        <v>504</v>
      </c>
      <c r="I3" s="482" t="s">
        <v>141</v>
      </c>
      <c r="J3" s="480" t="s">
        <v>505</v>
      </c>
      <c r="K3" s="482" t="s">
        <v>17</v>
      </c>
      <c r="L3" s="480" t="s">
        <v>506</v>
      </c>
      <c r="M3" s="482" t="s">
        <v>18</v>
      </c>
      <c r="N3" s="484" t="s">
        <v>19</v>
      </c>
      <c r="O3" s="486" t="s">
        <v>507</v>
      </c>
      <c r="P3" s="482"/>
      <c r="Q3" s="482"/>
      <c r="R3" s="482"/>
      <c r="S3" s="482"/>
      <c r="T3" s="482"/>
      <c r="U3" s="487"/>
    </row>
    <row r="4" spans="1:24" ht="15.75" customHeight="1" thickBot="1">
      <c r="A4" s="488"/>
      <c r="B4" s="483"/>
      <c r="C4" s="483"/>
      <c r="D4" s="490"/>
      <c r="E4" s="483"/>
      <c r="F4" s="481"/>
      <c r="G4" s="483"/>
      <c r="H4" s="481"/>
      <c r="I4" s="483"/>
      <c r="J4" s="481"/>
      <c r="K4" s="483"/>
      <c r="L4" s="481"/>
      <c r="M4" s="483"/>
      <c r="N4" s="485"/>
      <c r="O4" s="375" t="s">
        <v>4</v>
      </c>
      <c r="P4" s="368" t="s">
        <v>9</v>
      </c>
      <c r="Q4" s="368" t="s">
        <v>6</v>
      </c>
      <c r="R4" s="368" t="s">
        <v>5</v>
      </c>
      <c r="S4" s="368" t="s">
        <v>7</v>
      </c>
      <c r="T4" s="368" t="s">
        <v>8</v>
      </c>
      <c r="U4" s="369" t="s">
        <v>10</v>
      </c>
    </row>
    <row r="5" spans="1:24" ht="19.5" customHeight="1">
      <c r="A5" s="290">
        <v>45628</v>
      </c>
      <c r="B5" s="291" t="str">
        <f>'偏鄉國小O1-S2'!AL5</f>
        <v>O1</v>
      </c>
      <c r="C5" s="291" t="str">
        <f>'偏鄉國小O1-S2(素)'!AH5</f>
        <v>白米飯</v>
      </c>
      <c r="D5" s="292" t="str">
        <f>'偏鄉國小O1-S2(素)'!AI5</f>
        <v xml:space="preserve">米     </v>
      </c>
      <c r="E5" s="291" t="str">
        <f>'偏鄉國小O1-S2(素)'!AJ5</f>
        <v>京醬毛豆</v>
      </c>
      <c r="F5" s="292" t="str">
        <f>'偏鄉國小O1-S2(素)'!AK5</f>
        <v xml:space="preserve">冷凍毛豆仁 刈薯 胡蘿蔔 甜麵醬  </v>
      </c>
      <c r="G5" s="291" t="str">
        <f>'偏鄉國小O1-S2(素)'!AL5</f>
        <v>蛋香季豆</v>
      </c>
      <c r="H5" s="292" t="str">
        <f>'偏鄉國小O1-S2(素)'!AM5</f>
        <v xml:space="preserve">雞蛋 季豆 胡蘿蔔 薑  </v>
      </c>
      <c r="I5" s="291" t="str">
        <f>'偏鄉國小O1-S2(素)'!AP5</f>
        <v>時蔬</v>
      </c>
      <c r="J5" s="292" t="str">
        <f>'偏鄉國小O1-S2(素)'!AQ5</f>
        <v xml:space="preserve">蔬菜 薑    </v>
      </c>
      <c r="K5" s="291" t="str">
        <f>'偏鄉國小O1-S2(素)'!AR5</f>
        <v>針菇蔬湯</v>
      </c>
      <c r="L5" s="292" t="str">
        <f>'偏鄉國小O1-S2(素)'!AS5</f>
        <v xml:space="preserve">金針菇 時蔬 薑 素羊肉  </v>
      </c>
      <c r="M5" s="291" t="str">
        <f>'偏鄉國小O1-S2(素)'!AT5</f>
        <v>點心</v>
      </c>
      <c r="N5" s="372">
        <f>'偏鄉國小O1-S2(素)'!AU5</f>
        <v>0</v>
      </c>
      <c r="O5" s="358">
        <f>'偏鄉國小O1-S2(素)'!AV5</f>
        <v>5</v>
      </c>
      <c r="P5" s="291">
        <f>'偏鄉國小O1-S2(素)'!AW5</f>
        <v>1.9</v>
      </c>
      <c r="Q5" s="291">
        <f>'偏鄉國小O1-S2(素)'!AX5</f>
        <v>1.6</v>
      </c>
      <c r="R5" s="291">
        <f>'偏鄉國小O1-S2(素)'!AY5</f>
        <v>0</v>
      </c>
      <c r="S5" s="291">
        <f>'偏鄉國小O1-S2(素)'!AZ5</f>
        <v>0</v>
      </c>
      <c r="T5" s="291">
        <f>'偏鄉國小O1-S2(素)'!BA5</f>
        <v>2.2000000000000002</v>
      </c>
      <c r="U5" s="293">
        <f>'偏鄉國小O1-S2(素)'!BB5</f>
        <v>641</v>
      </c>
      <c r="V5" s="93"/>
      <c r="W5" s="93"/>
      <c r="X5" s="93"/>
    </row>
    <row r="6" spans="1:24" ht="19.5" customHeight="1">
      <c r="A6" s="294">
        <v>45629</v>
      </c>
      <c r="B6" s="288" t="str">
        <f>'偏鄉國小O1-S2'!AL6</f>
        <v>O2</v>
      </c>
      <c r="C6" s="288" t="str">
        <f>'偏鄉國小O1-S2(素)'!AH6</f>
        <v>糙米飯</v>
      </c>
      <c r="D6" s="289" t="str">
        <f>'偏鄉國小O1-S2(素)'!AI6</f>
        <v xml:space="preserve">米 糙米    </v>
      </c>
      <c r="E6" s="288" t="str">
        <f>'偏鄉國小O1-S2(素)'!AJ6</f>
        <v>香滷麵輪</v>
      </c>
      <c r="F6" s="289" t="str">
        <f>'偏鄉國小O1-S2(素)'!AK6</f>
        <v xml:space="preserve">麵輪 白蘿蔔 胡蘿蔔   </v>
      </c>
      <c r="G6" s="288" t="str">
        <f>'偏鄉國小O1-S2(素)'!AL6</f>
        <v>白菜滷</v>
      </c>
      <c r="H6" s="289" t="str">
        <f>'偏鄉國小O1-S2(素)'!AM6</f>
        <v>豆皮 結球白菜 脆筍絲 乾香菇 胡蘿蔔 薑</v>
      </c>
      <c r="I6" s="288" t="str">
        <f>'偏鄉國小O1-S2(素)'!AP6</f>
        <v>時蔬</v>
      </c>
      <c r="J6" s="289" t="str">
        <f>'偏鄉國小O1-S2(素)'!AQ6</f>
        <v xml:space="preserve">蔬菜 薑    </v>
      </c>
      <c r="K6" s="288" t="str">
        <f>'偏鄉國小O1-S2(素)'!AR6</f>
        <v>味噌湯</v>
      </c>
      <c r="L6" s="289" t="str">
        <f>'偏鄉國小O1-S2(素)'!AS6</f>
        <v xml:space="preserve">乾裙帶菜 味噌 薑   </v>
      </c>
      <c r="M6" s="288" t="str">
        <f>'偏鄉國小O1-S2(素)'!AT6</f>
        <v>點心</v>
      </c>
      <c r="N6" s="373">
        <f>'偏鄉國小O1-S2(素)'!AU6</f>
        <v>0</v>
      </c>
      <c r="O6" s="359">
        <f>'偏鄉國小O1-S2(素)'!AV6</f>
        <v>5</v>
      </c>
      <c r="P6" s="288">
        <f>'偏鄉國小O1-S2(素)'!AW6</f>
        <v>2</v>
      </c>
      <c r="Q6" s="288">
        <f>'偏鄉國小O1-S2(素)'!AX6</f>
        <v>1.8</v>
      </c>
      <c r="R6" s="288">
        <f>'偏鄉國小O1-S2(素)'!AY6</f>
        <v>0</v>
      </c>
      <c r="S6" s="288">
        <f>'偏鄉國小O1-S2(素)'!AZ6</f>
        <v>0</v>
      </c>
      <c r="T6" s="288">
        <f>'偏鄉國小O1-S2(素)'!BA6</f>
        <v>2.2000000000000002</v>
      </c>
      <c r="U6" s="295">
        <f>'偏鄉國小O1-S2(素)'!BB6</f>
        <v>646.4</v>
      </c>
      <c r="V6" s="93"/>
      <c r="W6" s="93"/>
      <c r="X6" s="93"/>
    </row>
    <row r="7" spans="1:24" ht="19.5" customHeight="1">
      <c r="A7" s="294">
        <f t="shared" ref="A7:A9" si="0">A6+1</f>
        <v>45630</v>
      </c>
      <c r="B7" s="288" t="str">
        <f>'偏鄉國小O1-S2'!AL7</f>
        <v>O3</v>
      </c>
      <c r="C7" s="288" t="str">
        <f>'偏鄉國小O1-S2(素)'!AH7</f>
        <v>刈包特餐</v>
      </c>
      <c r="D7" s="289" t="str">
        <f>'偏鄉國小O1-S2(素)'!AI7</f>
        <v xml:space="preserve">刈包     </v>
      </c>
      <c r="E7" s="288" t="str">
        <f>'偏鄉國小O1-S2(素)'!AJ7</f>
        <v>香滷素排</v>
      </c>
      <c r="F7" s="289" t="str">
        <f>'偏鄉國小O1-S2(素)'!AK7</f>
        <v xml:space="preserve">素排 薑    </v>
      </c>
      <c r="G7" s="288" t="str">
        <f>'偏鄉國小O1-S2(素)'!AL7</f>
        <v>蜜汁豆干</v>
      </c>
      <c r="H7" s="289" t="str">
        <f>'偏鄉國小O1-S2(素)'!AM7</f>
        <v xml:space="preserve">麵腸 酸菜 胡蘿蔔   </v>
      </c>
      <c r="I7" s="288" t="str">
        <f>'偏鄉國小O1-S2(素)'!AP7</f>
        <v>時蔬</v>
      </c>
      <c r="J7" s="289" t="str">
        <f>'偏鄉國小O1-S2(素)'!AQ7</f>
        <v xml:space="preserve">蔬菜 薑    </v>
      </c>
      <c r="K7" s="288" t="str">
        <f>'偏鄉國小O1-S2(素)'!AR7</f>
        <v>糙米粥</v>
      </c>
      <c r="L7" s="289" t="str">
        <f>'偏鄉國小O1-S2(素)'!AS7</f>
        <v xml:space="preserve">雞蛋 糙米 芹菜 時蔬  </v>
      </c>
      <c r="M7" s="288" t="str">
        <f>'偏鄉國小O1-S2(素)'!AT7</f>
        <v>點心</v>
      </c>
      <c r="N7" s="373">
        <f>'偏鄉國小O1-S2(素)'!AU7</f>
        <v>0</v>
      </c>
      <c r="O7" s="359">
        <f>'偏鄉國小O1-S2(素)'!AV7</f>
        <v>5</v>
      </c>
      <c r="P7" s="288">
        <f>'偏鄉國小O1-S2(素)'!AW7</f>
        <v>2.2000000000000002</v>
      </c>
      <c r="Q7" s="288">
        <f>'偏鄉國小O1-S2(素)'!AX7</f>
        <v>1.5</v>
      </c>
      <c r="R7" s="288">
        <f>'偏鄉國小O1-S2(素)'!AY7</f>
        <v>0</v>
      </c>
      <c r="S7" s="288">
        <f>'偏鄉國小O1-S2(素)'!AZ7</f>
        <v>0</v>
      </c>
      <c r="T7" s="288">
        <f>'偏鄉國小O1-S2(素)'!BA7</f>
        <v>2.8</v>
      </c>
      <c r="U7" s="295">
        <f>'偏鄉國小O1-S2(素)'!BB7</f>
        <v>694.8</v>
      </c>
      <c r="V7" s="93"/>
      <c r="W7" s="93"/>
      <c r="X7" s="93"/>
    </row>
    <row r="8" spans="1:24" ht="19.5" customHeight="1">
      <c r="A8" s="294">
        <f t="shared" si="0"/>
        <v>45631</v>
      </c>
      <c r="B8" s="288" t="str">
        <f>'偏鄉國小O1-S2'!AL8</f>
        <v>O4</v>
      </c>
      <c r="C8" s="288" t="str">
        <f>'偏鄉國小O1-S2(素)'!AH8</f>
        <v>糙米飯</v>
      </c>
      <c r="D8" s="289" t="str">
        <f>'偏鄉國小O1-S2(素)'!AI8</f>
        <v xml:space="preserve">米 糙米    </v>
      </c>
      <c r="E8" s="288" t="str">
        <f>'偏鄉國小O1-S2(素)'!AJ8</f>
        <v>豆瓣麵腸</v>
      </c>
      <c r="F8" s="289" t="str">
        <f>'偏鄉國小O1-S2(素)'!AK8</f>
        <v xml:space="preserve">麵腸 刈薯 胡蘿蔔 薑  </v>
      </c>
      <c r="G8" s="288" t="str">
        <f>'偏鄉國小O1-S2(素)'!AL8</f>
        <v>蔬香冬粉</v>
      </c>
      <c r="H8" s="289" t="str">
        <f>'偏鄉國小O1-S2(素)'!AM8</f>
        <v>豆皮 冬粉 時蔬 乾木耳 薑 胡蘿蔔</v>
      </c>
      <c r="I8" s="288" t="str">
        <f>'偏鄉國小O1-S2(素)'!AP8</f>
        <v>時蔬</v>
      </c>
      <c r="J8" s="289" t="str">
        <f>'偏鄉國小O1-S2(素)'!AQ8</f>
        <v xml:space="preserve">蔬菜 薑    </v>
      </c>
      <c r="K8" s="288" t="str">
        <f>'偏鄉國小O1-S2(素)'!AR8</f>
        <v>黑糖粉圓</v>
      </c>
      <c r="L8" s="289" t="str">
        <f>'偏鄉國小O1-S2(素)'!AS8</f>
        <v xml:space="preserve">粉圓 黑糖    </v>
      </c>
      <c r="M8" s="288" t="str">
        <f>'偏鄉國小O1-S2(素)'!AT8</f>
        <v>點心</v>
      </c>
      <c r="N8" s="373">
        <f>'偏鄉國小O1-S2(素)'!AU8</f>
        <v>0</v>
      </c>
      <c r="O8" s="359">
        <f>'偏鄉國小O1-S2(素)'!AV8</f>
        <v>6.7</v>
      </c>
      <c r="P8" s="288">
        <f>'偏鄉國小O1-S2(素)'!AW8</f>
        <v>1.8</v>
      </c>
      <c r="Q8" s="288">
        <f>'偏鄉國小O1-S2(素)'!AX8</f>
        <v>1.5</v>
      </c>
      <c r="R8" s="288">
        <f>'偏鄉國小O1-S2(素)'!AY8</f>
        <v>0</v>
      </c>
      <c r="S8" s="288">
        <f>'偏鄉國小O1-S2(素)'!AZ8</f>
        <v>0</v>
      </c>
      <c r="T8" s="288">
        <f>'偏鄉國小O1-S2(素)'!BA8</f>
        <v>2.1</v>
      </c>
      <c r="U8" s="295">
        <f>'偏鄉國小O1-S2(素)'!BB8</f>
        <v>742.6</v>
      </c>
      <c r="V8" s="93"/>
      <c r="W8" s="93"/>
      <c r="X8" s="93"/>
    </row>
    <row r="9" spans="1:24" ht="19.5" customHeight="1">
      <c r="A9" s="294">
        <f t="shared" si="0"/>
        <v>45632</v>
      </c>
      <c r="B9" s="288" t="str">
        <f>'偏鄉國小O1-S2'!AL9</f>
        <v>O5</v>
      </c>
      <c r="C9" s="288" t="str">
        <f>'偏鄉國小O1-S2(素)'!AH9</f>
        <v>芝麻飯</v>
      </c>
      <c r="D9" s="289" t="str">
        <f>'偏鄉國小O1-S2(素)'!AI9</f>
        <v xml:space="preserve">米 芝麻(熟)    </v>
      </c>
      <c r="E9" s="288" t="str">
        <f>'偏鄉國小O1-S2(素)'!AJ9</f>
        <v>馬仁若片</v>
      </c>
      <c r="F9" s="289" t="str">
        <f>'偏鄉國小O1-S2(素)'!AK9</f>
        <v xml:space="preserve">素肉 馬鈴薯 胡蘿蔔   </v>
      </c>
      <c r="G9" s="288" t="str">
        <f>'偏鄉國小O1-S2(素)'!AL9</f>
        <v>茄汁豆腐</v>
      </c>
      <c r="H9" s="289" t="str">
        <f>'偏鄉國小O1-S2(素)'!AM9</f>
        <v xml:space="preserve">豆腐 芹菜 番茄糊 蕃茄醬  </v>
      </c>
      <c r="I9" s="288" t="str">
        <f>'偏鄉國小O1-S2(素)'!AP9</f>
        <v>時蔬</v>
      </c>
      <c r="J9" s="289" t="str">
        <f>'偏鄉國小O1-S2(素)'!AQ9</f>
        <v xml:space="preserve">蔬菜 薑    </v>
      </c>
      <c r="K9" s="288" t="str">
        <f>'偏鄉國小O1-S2(素)'!AR9</f>
        <v>時瓜湯</v>
      </c>
      <c r="L9" s="289" t="str">
        <f>'偏鄉國小O1-S2(素)'!AS9</f>
        <v xml:space="preserve">時瓜 薑 素羊肉   </v>
      </c>
      <c r="M9" s="288" t="str">
        <f>'偏鄉國小O1-S2(素)'!AT9</f>
        <v>點心</v>
      </c>
      <c r="N9" s="373">
        <f>'偏鄉國小O1-S2(素)'!AU9</f>
        <v>0</v>
      </c>
      <c r="O9" s="359">
        <f>'偏鄉國小O1-S2(素)'!AV9</f>
        <v>5.3</v>
      </c>
      <c r="P9" s="288">
        <f>'偏鄉國小O1-S2(素)'!AW9</f>
        <v>1.9</v>
      </c>
      <c r="Q9" s="288">
        <f>'偏鄉國小O1-S2(素)'!AX9</f>
        <v>1.5</v>
      </c>
      <c r="R9" s="288">
        <f>'偏鄉國小O1-S2(素)'!AY9</f>
        <v>0</v>
      </c>
      <c r="S9" s="288">
        <f>'偏鄉國小O1-S2(素)'!AZ9</f>
        <v>0</v>
      </c>
      <c r="T9" s="288">
        <f>'偏鄉國小O1-S2(素)'!BA9</f>
        <v>2.2999999999999998</v>
      </c>
      <c r="U9" s="295">
        <f>'偏鄉國小O1-S2(素)'!BB9</f>
        <v>664.4</v>
      </c>
      <c r="V9" s="93"/>
      <c r="W9" s="93"/>
      <c r="X9" s="93"/>
    </row>
    <row r="10" spans="1:24" ht="19.5" customHeight="1" thickBot="1">
      <c r="A10" s="296">
        <f>A9+3</f>
        <v>45635</v>
      </c>
      <c r="B10" s="297" t="str">
        <f>'偏鄉國小O1-S2'!AL10</f>
        <v>P1</v>
      </c>
      <c r="C10" s="297" t="str">
        <f>'偏鄉國小O1-S2(素)'!AH10</f>
        <v>白米飯</v>
      </c>
      <c r="D10" s="298" t="str">
        <f>'偏鄉國小O1-S2(素)'!AI10</f>
        <v xml:space="preserve">米     </v>
      </c>
      <c r="E10" s="297" t="str">
        <f>'偏鄉國小O1-S2(素)'!AJ10</f>
        <v>酥炸豆包</v>
      </c>
      <c r="F10" s="298" t="str">
        <f>'偏鄉國小O1-S2(素)'!AK10</f>
        <v xml:space="preserve">豆包     </v>
      </c>
      <c r="G10" s="297" t="str">
        <f>'偏鄉國小O1-S2(素)'!AL10</f>
        <v>麵筋白菜</v>
      </c>
      <c r="H10" s="298" t="str">
        <f>'偏鄉國小O1-S2(素)'!AM10</f>
        <v xml:space="preserve">結球白菜 胡蘿蔔 麵筋泡 薑  </v>
      </c>
      <c r="I10" s="297" t="str">
        <f>'偏鄉國小O1-S2(素)'!AP10</f>
        <v>時蔬</v>
      </c>
      <c r="J10" s="298" t="str">
        <f>'偏鄉國小O1-S2(素)'!AQ10</f>
        <v xml:space="preserve">蔬菜 薑    </v>
      </c>
      <c r="K10" s="297" t="str">
        <f>'偏鄉國小O1-S2(素)'!AR10</f>
        <v>時蔬湯</v>
      </c>
      <c r="L10" s="298" t="str">
        <f>'偏鄉國小O1-S2(素)'!AS10</f>
        <v xml:space="preserve">時蔬 紅蘿蔔 薑   </v>
      </c>
      <c r="M10" s="297" t="str">
        <f>'偏鄉國小O1-S2(素)'!AT10</f>
        <v>點心</v>
      </c>
      <c r="N10" s="374">
        <f>'偏鄉國小O1-S2(素)'!AU10</f>
        <v>0</v>
      </c>
      <c r="O10" s="360">
        <f>'偏鄉國小O1-S2(素)'!AV10</f>
        <v>5</v>
      </c>
      <c r="P10" s="297">
        <f>'偏鄉國小O1-S2(素)'!AW10</f>
        <v>2.1</v>
      </c>
      <c r="Q10" s="297">
        <f>'偏鄉國小O1-S2(素)'!AX10</f>
        <v>1.7</v>
      </c>
      <c r="R10" s="297">
        <f>'偏鄉國小O1-S2(素)'!AY10</f>
        <v>0</v>
      </c>
      <c r="S10" s="297">
        <f>'偏鄉國小O1-S2(素)'!AZ10</f>
        <v>0</v>
      </c>
      <c r="T10" s="297">
        <f>'偏鄉國小O1-S2(素)'!BA10</f>
        <v>2.5</v>
      </c>
      <c r="U10" s="299">
        <f>'偏鄉國小O1-S2(素)'!BB10</f>
        <v>671.3</v>
      </c>
      <c r="V10" s="93"/>
      <c r="W10" s="93"/>
      <c r="X10" s="93"/>
    </row>
    <row r="11" spans="1:24" ht="19.5" customHeight="1">
      <c r="A11" s="290">
        <f>A10+1</f>
        <v>45636</v>
      </c>
      <c r="B11" s="291" t="str">
        <f>'偏鄉國小O1-S2'!AL11</f>
        <v>P2</v>
      </c>
      <c r="C11" s="291" t="str">
        <f>'偏鄉國小O1-S2(素)'!AH11</f>
        <v>糙米飯</v>
      </c>
      <c r="D11" s="292" t="str">
        <f>'偏鄉國小O1-S2(素)'!AI11</f>
        <v xml:space="preserve">米 糙米    </v>
      </c>
      <c r="E11" s="291" t="str">
        <f>'偏鄉國小O1-S2(素)'!AJ11</f>
        <v>泡菜油腐</v>
      </c>
      <c r="F11" s="292" t="str">
        <f>'偏鄉國小O1-S2(素)'!AK11</f>
        <v xml:space="preserve">油腐 韓式泡菜 結球白菜 薑  </v>
      </c>
      <c r="G11" s="291" t="str">
        <f>'偏鄉國小O1-S2(素)'!AL11</f>
        <v>炒年糕</v>
      </c>
      <c r="H11" s="292" t="str">
        <f>'偏鄉國小O1-S2(素)'!AM11</f>
        <v xml:space="preserve">年糕 高麗菜 素肉 胡蘿蔔 大蒜 </v>
      </c>
      <c r="I11" s="291" t="str">
        <f>'偏鄉國小O1-S2(素)'!AP11</f>
        <v>時蔬</v>
      </c>
      <c r="J11" s="292" t="str">
        <f>'偏鄉國小O1-S2(素)'!AQ11</f>
        <v xml:space="preserve">蔬菜 薑    </v>
      </c>
      <c r="K11" s="291" t="str">
        <f>'偏鄉國小O1-S2(素)'!AR11</f>
        <v>金針湯</v>
      </c>
      <c r="L11" s="292" t="str">
        <f>'偏鄉國小O1-S2(素)'!AS11</f>
        <v xml:space="preserve">金針菜乾 榨菜 薑 素羊肉  </v>
      </c>
      <c r="M11" s="291" t="str">
        <f>'偏鄉國小O1-S2(素)'!AT11</f>
        <v>點心</v>
      </c>
      <c r="N11" s="372">
        <f>'偏鄉國小O1-S2(素)'!AU11</f>
        <v>0</v>
      </c>
      <c r="O11" s="358">
        <f>'偏鄉國小O1-S2(素)'!AV11</f>
        <v>5</v>
      </c>
      <c r="P11" s="291">
        <f>'偏鄉國小O1-S2(素)'!AW11</f>
        <v>2</v>
      </c>
      <c r="Q11" s="291">
        <f>'偏鄉國小O1-S2(素)'!AX11</f>
        <v>1.9</v>
      </c>
      <c r="R11" s="291">
        <f>'偏鄉國小O1-S2(素)'!AY11</f>
        <v>0</v>
      </c>
      <c r="S11" s="291">
        <f>'偏鄉國小O1-S2(素)'!AZ11</f>
        <v>0</v>
      </c>
      <c r="T11" s="291">
        <f>'偏鄉國小O1-S2(素)'!BA11</f>
        <v>2.1</v>
      </c>
      <c r="U11" s="293">
        <f>'偏鄉國小O1-S2(素)'!BB11</f>
        <v>643.9</v>
      </c>
      <c r="V11" s="93"/>
      <c r="W11" s="93"/>
      <c r="X11" s="93"/>
    </row>
    <row r="12" spans="1:24" ht="19.5" customHeight="1">
      <c r="A12" s="294">
        <f t="shared" ref="A12:A14" si="1">A11+1</f>
        <v>45637</v>
      </c>
      <c r="B12" s="288" t="str">
        <f>'偏鄉國小O1-S2'!AL12</f>
        <v>P3</v>
      </c>
      <c r="C12" s="288" t="str">
        <f>'偏鄉國小O1-S2(素)'!AH12</f>
        <v>拌麵特餐</v>
      </c>
      <c r="D12" s="289" t="str">
        <f>'偏鄉國小O1-S2(素)'!AI12</f>
        <v xml:space="preserve">麵條     </v>
      </c>
      <c r="E12" s="288" t="str">
        <f>'偏鄉國小O1-S2(素)'!AJ12</f>
        <v>香菇絞若</v>
      </c>
      <c r="F12" s="289" t="str">
        <f>'偏鄉國小O1-S2(素)'!AK12</f>
        <v xml:space="preserve">豆干 冬瓜 乾香菇 薑  </v>
      </c>
      <c r="G12" s="288" t="str">
        <f>'偏鄉國小O1-S2(素)'!AL12</f>
        <v>拌麵配料</v>
      </c>
      <c r="H12" s="289" t="str">
        <f>'偏鄉國小O1-S2(素)'!AM12</f>
        <v xml:space="preserve">素絞肉 甘藍 胡蘿蔔 薑  </v>
      </c>
      <c r="I12" s="288" t="str">
        <f>'偏鄉國小O1-S2(素)'!AP12</f>
        <v>時蔬</v>
      </c>
      <c r="J12" s="289" t="str">
        <f>'偏鄉國小O1-S2(素)'!AQ12</f>
        <v xml:space="preserve">蔬菜 薑    </v>
      </c>
      <c r="K12" s="288" t="str">
        <f>'偏鄉國小O1-S2(素)'!AR12</f>
        <v>三絲羹湯</v>
      </c>
      <c r="L12" s="289" t="str">
        <f>'偏鄉國小O1-S2(素)'!AS12</f>
        <v xml:space="preserve">雞蛋 脆筍 時蔬 乾木耳  </v>
      </c>
      <c r="M12" s="288" t="str">
        <f>'偏鄉國小O1-S2(素)'!AT12</f>
        <v>點心</v>
      </c>
      <c r="N12" s="373">
        <f>'偏鄉國小O1-S2(素)'!AU12</f>
        <v>0</v>
      </c>
      <c r="O12" s="359">
        <f>'偏鄉國小O1-S2(素)'!AV12</f>
        <v>5</v>
      </c>
      <c r="P12" s="288">
        <f>'偏鄉國小O1-S2(素)'!AW12</f>
        <v>1.8</v>
      </c>
      <c r="Q12" s="288">
        <f>'偏鄉國小O1-S2(素)'!AX12</f>
        <v>1.9</v>
      </c>
      <c r="R12" s="288">
        <f>'偏鄉國小O1-S2(素)'!AY12</f>
        <v>0</v>
      </c>
      <c r="S12" s="288">
        <f>'偏鄉國小O1-S2(素)'!AZ12</f>
        <v>0</v>
      </c>
      <c r="T12" s="288">
        <f>'偏鄉國小O1-S2(素)'!BA12</f>
        <v>1.7</v>
      </c>
      <c r="U12" s="295">
        <f>'偏鄉國小O1-S2(素)'!BB12</f>
        <v>604.1</v>
      </c>
      <c r="V12" s="93"/>
      <c r="W12" s="93"/>
      <c r="X12" s="93"/>
    </row>
    <row r="13" spans="1:24" ht="19.5" customHeight="1">
      <c r="A13" s="294">
        <f t="shared" si="1"/>
        <v>45638</v>
      </c>
      <c r="B13" s="288" t="str">
        <f>'偏鄉國小O1-S2'!AL13</f>
        <v>P4</v>
      </c>
      <c r="C13" s="288" t="str">
        <f>'偏鄉國小O1-S2(素)'!AH13</f>
        <v>糙米飯</v>
      </c>
      <c r="D13" s="289" t="str">
        <f>'偏鄉國小O1-S2(素)'!AI13</f>
        <v xml:space="preserve">米 糙米    </v>
      </c>
      <c r="E13" s="288" t="str">
        <f>'偏鄉國小O1-S2(素)'!AJ13</f>
        <v>筍干麵輪</v>
      </c>
      <c r="F13" s="289" t="str">
        <f>'偏鄉國小O1-S2(素)'!AK13</f>
        <v xml:space="preserve">麵輪 麻竹筍干 胡蘿蔔 薑  </v>
      </c>
      <c r="G13" s="288" t="str">
        <f>'偏鄉國小O1-S2(素)'!AL13</f>
        <v>鮮菇豆腐</v>
      </c>
      <c r="H13" s="289" t="str">
        <f>'偏鄉國小O1-S2(素)'!AM13</f>
        <v xml:space="preserve">豆腐 金針菇 乾香菇 薑 胡蘿蔔 </v>
      </c>
      <c r="I13" s="288" t="str">
        <f>'偏鄉國小O1-S2(素)'!AP13</f>
        <v>時蔬</v>
      </c>
      <c r="J13" s="289" t="str">
        <f>'偏鄉國小O1-S2(素)'!AQ13</f>
        <v xml:space="preserve">蔬菜 薑    </v>
      </c>
      <c r="K13" s="288" t="str">
        <f>'偏鄉國小O1-S2(素)'!AR13</f>
        <v>冬瓜銀耳湯</v>
      </c>
      <c r="L13" s="289" t="str">
        <f>'偏鄉國小O1-S2(素)'!AS13</f>
        <v xml:space="preserve">冬瓜糖磚 乾銀耳 紅砂糖   </v>
      </c>
      <c r="M13" s="288" t="str">
        <f>'偏鄉國小O1-S2(素)'!AT13</f>
        <v>點心</v>
      </c>
      <c r="N13" s="373">
        <f>'偏鄉國小O1-S2(素)'!AU13</f>
        <v>0</v>
      </c>
      <c r="O13" s="359">
        <f>'偏鄉國小O1-S2(素)'!AV13</f>
        <v>5</v>
      </c>
      <c r="P13" s="288">
        <f>'偏鄉國小O1-S2(素)'!AW13</f>
        <v>2</v>
      </c>
      <c r="Q13" s="288">
        <f>'偏鄉國小O1-S2(素)'!AX13</f>
        <v>1.9</v>
      </c>
      <c r="R13" s="288">
        <f>'偏鄉國小O1-S2(素)'!AY13</f>
        <v>0</v>
      </c>
      <c r="S13" s="288">
        <f>'偏鄉國小O1-S2(素)'!AZ13</f>
        <v>0</v>
      </c>
      <c r="T13" s="288">
        <f>'偏鄉國小O1-S2(素)'!BA13</f>
        <v>2.1</v>
      </c>
      <c r="U13" s="295">
        <f>'偏鄉國小O1-S2(素)'!BB13</f>
        <v>638.9</v>
      </c>
      <c r="V13" s="93"/>
      <c r="W13" s="93"/>
      <c r="X13" s="93"/>
    </row>
    <row r="14" spans="1:24" ht="19.5" customHeight="1" thickBot="1">
      <c r="A14" s="296">
        <f t="shared" si="1"/>
        <v>45639</v>
      </c>
      <c r="B14" s="297" t="str">
        <f>'偏鄉國小O1-S2'!AL14</f>
        <v>P5</v>
      </c>
      <c r="C14" s="297" t="str">
        <f>'偏鄉國小O1-S2(素)'!AH14</f>
        <v>紅藜飯</v>
      </c>
      <c r="D14" s="298" t="str">
        <f>'偏鄉國小O1-S2(素)'!AI14</f>
        <v xml:space="preserve">米 紅藜    </v>
      </c>
      <c r="E14" s="297" t="str">
        <f>'偏鄉國小O1-S2(素)'!AJ14</f>
        <v>三杯麵腸</v>
      </c>
      <c r="F14" s="298" t="str">
        <f>'偏鄉國小O1-S2(素)'!AK14</f>
        <v xml:space="preserve">麵腸 胡蘿蔔 九層塔 薑 杏鮑菇 </v>
      </c>
      <c r="G14" s="297" t="str">
        <f>'偏鄉國小O1-S2(素)'!AL14</f>
        <v>啵啵玉米</v>
      </c>
      <c r="H14" s="298" t="str">
        <f>'偏鄉國小O1-S2(素)'!AM14</f>
        <v xml:space="preserve">冷凍玉米粒 冷凍毛豆仁 胡蘿蔔 豆干  </v>
      </c>
      <c r="I14" s="297" t="str">
        <f>'偏鄉國小O1-S2(素)'!AP14</f>
        <v>時蔬</v>
      </c>
      <c r="J14" s="298" t="str">
        <f>'偏鄉國小O1-S2(素)'!AQ14</f>
        <v xml:space="preserve">蔬菜 薑    </v>
      </c>
      <c r="K14" s="297" t="str">
        <f>'偏鄉國小O1-S2(素)'!AR14</f>
        <v>時瓜湯</v>
      </c>
      <c r="L14" s="298" t="str">
        <f>'偏鄉國小O1-S2(素)'!AS14</f>
        <v xml:space="preserve">時瓜 薑 素羊肉   </v>
      </c>
      <c r="M14" s="297" t="str">
        <f>'偏鄉國小O1-S2(素)'!AT14</f>
        <v>點心</v>
      </c>
      <c r="N14" s="374" t="str">
        <f>'偏鄉國小O1-S2(素)'!AU14</f>
        <v>有機豆奶</v>
      </c>
      <c r="O14" s="360">
        <f>'偏鄉國小O1-S2(素)'!AV14</f>
        <v>5.0999999999999996</v>
      </c>
      <c r="P14" s="297">
        <f>'偏鄉國小O1-S2(素)'!AW14</f>
        <v>1.9</v>
      </c>
      <c r="Q14" s="297">
        <f>'偏鄉國小O1-S2(素)'!AX14</f>
        <v>1.5</v>
      </c>
      <c r="R14" s="297">
        <f>'偏鄉國小O1-S2(素)'!AY14</f>
        <v>0</v>
      </c>
      <c r="S14" s="297">
        <f>'偏鄉國小O1-S2(素)'!AZ14</f>
        <v>0</v>
      </c>
      <c r="T14" s="297">
        <f>'偏鄉國小O1-S2(素)'!BA14</f>
        <v>2.2000000000000002</v>
      </c>
      <c r="U14" s="299">
        <f>'偏鄉國小O1-S2(素)'!BB14</f>
        <v>639</v>
      </c>
      <c r="V14" s="93"/>
      <c r="W14" s="93"/>
      <c r="X14" s="93"/>
    </row>
    <row r="15" spans="1:24" ht="19.5" customHeight="1">
      <c r="A15" s="290">
        <f>A14+3</f>
        <v>45642</v>
      </c>
      <c r="B15" s="291" t="str">
        <f>'偏鄉國小O1-S2'!AL15</f>
        <v>Q1</v>
      </c>
      <c r="C15" s="291" t="str">
        <f>'偏鄉國小O1-S2(素)'!AH15</f>
        <v>白米飯</v>
      </c>
      <c r="D15" s="292" t="str">
        <f>'偏鄉國小O1-S2(素)'!AI15</f>
        <v xml:space="preserve">米     </v>
      </c>
      <c r="E15" s="291" t="str">
        <f>'偏鄉國小O1-S2(素)'!AJ15</f>
        <v>甘藍若片</v>
      </c>
      <c r="F15" s="292" t="str">
        <f>'偏鄉國小O1-S2(素)'!AK15</f>
        <v xml:space="preserve">素肉 甘藍 薑   </v>
      </c>
      <c r="G15" s="291" t="str">
        <f>'偏鄉國小O1-S2(素)'!AL15</f>
        <v>芹香豆干</v>
      </c>
      <c r="H15" s="292" t="str">
        <f>'偏鄉國小O1-S2(素)'!AM15</f>
        <v xml:space="preserve">豆干 芹菜 薑   </v>
      </c>
      <c r="I15" s="291" t="str">
        <f>'偏鄉國小O1-S2(素)'!AP15</f>
        <v>時蔬</v>
      </c>
      <c r="J15" s="292" t="str">
        <f>'偏鄉國小O1-S2(素)'!AQ15</f>
        <v xml:space="preserve">蔬菜 薑    </v>
      </c>
      <c r="K15" s="291" t="str">
        <f>'偏鄉國小O1-S2(素)'!AR15</f>
        <v>仙草湯</v>
      </c>
      <c r="L15" s="292" t="str">
        <f>'偏鄉國小O1-S2(素)'!AS15</f>
        <v xml:space="preserve">仙草干 素羊肉 紅棗 枸杞  </v>
      </c>
      <c r="M15" s="291" t="str">
        <f>'偏鄉國小O1-S2(素)'!AT15</f>
        <v>點心</v>
      </c>
      <c r="N15" s="372">
        <f>'偏鄉國小O1-S2(素)'!AU15</f>
        <v>0</v>
      </c>
      <c r="O15" s="358">
        <f>'偏鄉國小O1-S2(素)'!AV15</f>
        <v>5</v>
      </c>
      <c r="P15" s="291">
        <f>'偏鄉國小O1-S2(素)'!AW15</f>
        <v>2</v>
      </c>
      <c r="Q15" s="291">
        <f>'偏鄉國小O1-S2(素)'!AX15</f>
        <v>1.6</v>
      </c>
      <c r="R15" s="291">
        <f>'偏鄉國小O1-S2(素)'!AY15</f>
        <v>0</v>
      </c>
      <c r="S15" s="291">
        <f>'偏鄉國小O1-S2(素)'!AZ15</f>
        <v>0</v>
      </c>
      <c r="T15" s="291">
        <f>'偏鄉國小O1-S2(素)'!BA15</f>
        <v>2.4</v>
      </c>
      <c r="U15" s="293">
        <f>'偏鄉國小O1-S2(素)'!BB15</f>
        <v>660</v>
      </c>
      <c r="V15" s="93"/>
      <c r="W15" s="93"/>
      <c r="X15" s="93"/>
    </row>
    <row r="16" spans="1:24" ht="19.5" customHeight="1">
      <c r="A16" s="294">
        <f>A15+1</f>
        <v>45643</v>
      </c>
      <c r="B16" s="288" t="str">
        <f>'偏鄉國小O1-S2'!AL16</f>
        <v>Q2</v>
      </c>
      <c r="C16" s="288" t="str">
        <f>'偏鄉國小O1-S2(素)'!AH16</f>
        <v>糙米飯</v>
      </c>
      <c r="D16" s="289" t="str">
        <f>'偏鄉國小O1-S2(素)'!AI16</f>
        <v xml:space="preserve">米 糙米    </v>
      </c>
      <c r="E16" s="288" t="str">
        <f>'偏鄉國小O1-S2(素)'!AJ16</f>
        <v>瓜仔麵腸</v>
      </c>
      <c r="F16" s="289" t="str">
        <f>'偏鄉國小O1-S2(素)'!AK16</f>
        <v xml:space="preserve">麵腸 醃漬花胡瓜 胡蘿蔔 薑  </v>
      </c>
      <c r="G16" s="288" t="str">
        <f>'偏鄉國小O1-S2(素)'!AL16</f>
        <v>沙茶凍腐</v>
      </c>
      <c r="H16" s="289" t="str">
        <f>'偏鄉國小O1-S2(素)'!AM16</f>
        <v xml:space="preserve">凍豆腐 白蘿蔔 胡蘿蔔 薑 沙茶醬 </v>
      </c>
      <c r="I16" s="288" t="str">
        <f>'偏鄉國小O1-S2(素)'!AP16</f>
        <v>時蔬</v>
      </c>
      <c r="J16" s="289" t="str">
        <f>'偏鄉國小O1-S2(素)'!AQ16</f>
        <v xml:space="preserve">蔬菜 薑    </v>
      </c>
      <c r="K16" s="288" t="str">
        <f>'偏鄉國小O1-S2(素)'!AR16</f>
        <v>紫菜蛋花湯</v>
      </c>
      <c r="L16" s="289" t="str">
        <f>'偏鄉國小O1-S2(素)'!AS16</f>
        <v xml:space="preserve">紫菜 雞蛋 薑   </v>
      </c>
      <c r="M16" s="288" t="str">
        <f>'偏鄉國小O1-S2(素)'!AT16</f>
        <v>點心</v>
      </c>
      <c r="N16" s="373">
        <f>'偏鄉國小O1-S2(素)'!AU16</f>
        <v>0</v>
      </c>
      <c r="O16" s="359">
        <f>'偏鄉國小O1-S2(素)'!AV16</f>
        <v>5</v>
      </c>
      <c r="P16" s="288">
        <f>'偏鄉國小O1-S2(素)'!AW16</f>
        <v>1.8</v>
      </c>
      <c r="Q16" s="288">
        <f>'偏鄉國小O1-S2(素)'!AX16</f>
        <v>1.5</v>
      </c>
      <c r="R16" s="288">
        <f>'偏鄉國小O1-S2(素)'!AY16</f>
        <v>0</v>
      </c>
      <c r="S16" s="288">
        <f>'偏鄉國小O1-S2(素)'!AZ16</f>
        <v>0</v>
      </c>
      <c r="T16" s="288">
        <f>'偏鄉國小O1-S2(素)'!BA16</f>
        <v>2.2000000000000002</v>
      </c>
      <c r="U16" s="295">
        <f>'偏鄉國小O1-S2(素)'!BB16</f>
        <v>635.5</v>
      </c>
      <c r="V16" s="93"/>
      <c r="W16" s="93"/>
      <c r="X16" s="93"/>
    </row>
    <row r="17" spans="1:24" ht="19.5" customHeight="1">
      <c r="A17" s="294">
        <f t="shared" ref="A17:A19" si="2">A16+1</f>
        <v>45644</v>
      </c>
      <c r="B17" s="288" t="str">
        <f>'偏鄉國小O1-S2'!AL17</f>
        <v>Q3</v>
      </c>
      <c r="C17" s="288" t="str">
        <f>'偏鄉國小O1-S2(素)'!AH17</f>
        <v>炊飯特餐</v>
      </c>
      <c r="D17" s="289" t="str">
        <f>'偏鄉國小O1-S2(素)'!AI17</f>
        <v xml:space="preserve">米 糙米 紅藜   </v>
      </c>
      <c r="E17" s="288" t="str">
        <f>'偏鄉國小O1-S2(素)'!AJ17</f>
        <v>酥炸豆包</v>
      </c>
      <c r="F17" s="289" t="str">
        <f>'偏鄉國小O1-S2(素)'!AK17</f>
        <v xml:space="preserve">豆包     </v>
      </c>
      <c r="G17" s="288" t="str">
        <f>'偏鄉國小O1-S2(素)'!AL17</f>
        <v>炊飯配料</v>
      </c>
      <c r="H17" s="289" t="str">
        <f>'偏鄉國小O1-S2(素)'!AM17</f>
        <v xml:space="preserve">冷凍毛豆仁 鴻喜菇 胡蘿蔔 冷凍玉米粒  </v>
      </c>
      <c r="I17" s="288" t="str">
        <f>'偏鄉國小O1-S2(素)'!AP17</f>
        <v>時蔬</v>
      </c>
      <c r="J17" s="289" t="str">
        <f>'偏鄉國小O1-S2(素)'!AQ17</f>
        <v xml:space="preserve">蔬菜 薑    </v>
      </c>
      <c r="K17" s="288" t="str">
        <f>'偏鄉國小O1-S2(素)'!AR17</f>
        <v>蘿蔔湯</v>
      </c>
      <c r="L17" s="289" t="str">
        <f>'偏鄉國小O1-S2(素)'!AS17</f>
        <v xml:space="preserve">素羊肉 芹菜 白蘿蔔 胡蘿蔔  </v>
      </c>
      <c r="M17" s="288" t="str">
        <f>'偏鄉國小O1-S2(素)'!AT17</f>
        <v>點心</v>
      </c>
      <c r="N17" s="373">
        <f>'偏鄉國小O1-S2(素)'!AU17</f>
        <v>0</v>
      </c>
      <c r="O17" s="359">
        <f>'偏鄉國小O1-S2(素)'!AV17</f>
        <v>5.0999999999999996</v>
      </c>
      <c r="P17" s="288">
        <f>'偏鄉國小O1-S2(素)'!AW17</f>
        <v>1.9</v>
      </c>
      <c r="Q17" s="288">
        <f>'偏鄉國小O1-S2(素)'!AX17</f>
        <v>1.4</v>
      </c>
      <c r="R17" s="288">
        <f>'偏鄉國小O1-S2(素)'!AY17</f>
        <v>0</v>
      </c>
      <c r="S17" s="288">
        <f>'偏鄉國小O1-S2(素)'!AZ17</f>
        <v>0</v>
      </c>
      <c r="T17" s="288">
        <f>'偏鄉國小O1-S2(素)'!BA17</f>
        <v>2.4</v>
      </c>
      <c r="U17" s="295">
        <f>'偏鄉國小O1-S2(素)'!BB17</f>
        <v>656.7</v>
      </c>
      <c r="V17" s="93"/>
      <c r="W17" s="93"/>
      <c r="X17" s="93"/>
    </row>
    <row r="18" spans="1:24" ht="19.5" customHeight="1">
      <c r="A18" s="294">
        <f t="shared" si="2"/>
        <v>45645</v>
      </c>
      <c r="B18" s="288" t="str">
        <f>'偏鄉國小O1-S2'!AL18</f>
        <v>Q4</v>
      </c>
      <c r="C18" s="288" t="str">
        <f>'偏鄉國小O1-S2(素)'!AH18</f>
        <v>糙米飯</v>
      </c>
      <c r="D18" s="289" t="str">
        <f>'偏鄉國小O1-S2(素)'!AI18</f>
        <v xml:space="preserve">米 糙米    </v>
      </c>
      <c r="E18" s="288" t="str">
        <f>'偏鄉國小O1-S2(素)'!AJ18</f>
        <v>味噌素若</v>
      </c>
      <c r="F18" s="289" t="str">
        <f>'偏鄉國小O1-S2(素)'!AK18</f>
        <v>素肉 洋蔥 胡蘿蔔 青椒 芝麻(熟) 味噌</v>
      </c>
      <c r="G18" s="288" t="str">
        <f>'偏鄉國小O1-S2(素)'!AL18</f>
        <v>豆包豆芽</v>
      </c>
      <c r="H18" s="289" t="str">
        <f>'偏鄉國小O1-S2(素)'!AM18</f>
        <v xml:space="preserve">豆包 綠豆芽 乾木耳 薑  </v>
      </c>
      <c r="I18" s="288" t="str">
        <f>'偏鄉國小O1-S2(素)'!AP18</f>
        <v>時蔬</v>
      </c>
      <c r="J18" s="289" t="str">
        <f>'偏鄉國小O1-S2(素)'!AQ18</f>
        <v xml:space="preserve">蔬菜 薑    </v>
      </c>
      <c r="K18" s="288" t="str">
        <f>'偏鄉國小O1-S2(素)'!AR18</f>
        <v>綠豆西谷米</v>
      </c>
      <c r="L18" s="289" t="str">
        <f>'偏鄉國小O1-S2(素)'!AS18</f>
        <v xml:space="preserve">綠豆 二砂糖 西谷米   </v>
      </c>
      <c r="M18" s="288" t="str">
        <f>'偏鄉國小O1-S2(素)'!AT18</f>
        <v>點心</v>
      </c>
      <c r="N18" s="373">
        <f>'偏鄉國小O1-S2(素)'!AU18</f>
        <v>0</v>
      </c>
      <c r="O18" s="359">
        <f>'偏鄉國小O1-S2(素)'!AV18</f>
        <v>6.1</v>
      </c>
      <c r="P18" s="288">
        <f>'偏鄉國小O1-S2(素)'!AW18</f>
        <v>1.8</v>
      </c>
      <c r="Q18" s="288">
        <f>'偏鄉國小O1-S2(素)'!AX18</f>
        <v>1.6</v>
      </c>
      <c r="R18" s="288">
        <f>'偏鄉國小O1-S2(素)'!AY18</f>
        <v>0</v>
      </c>
      <c r="S18" s="288">
        <f>'偏鄉國小O1-S2(素)'!AZ18</f>
        <v>0</v>
      </c>
      <c r="T18" s="288">
        <f>'偏鄉國小O1-S2(素)'!BA18</f>
        <v>2</v>
      </c>
      <c r="U18" s="295">
        <f>'偏鄉國小O1-S2(素)'!BB18</f>
        <v>696.2</v>
      </c>
      <c r="V18" s="93"/>
      <c r="W18" s="93"/>
      <c r="X18" s="93"/>
    </row>
    <row r="19" spans="1:24" ht="19.5" customHeight="1" thickBot="1">
      <c r="A19" s="296">
        <f t="shared" si="2"/>
        <v>45646</v>
      </c>
      <c r="B19" s="297" t="str">
        <f>'偏鄉國小O1-S2'!AL19</f>
        <v>Q5</v>
      </c>
      <c r="C19" s="297" t="str">
        <f>'偏鄉國小O1-S2(素)'!AH19</f>
        <v>小米飯</v>
      </c>
      <c r="D19" s="298" t="str">
        <f>'偏鄉國小O1-S2(素)'!AI19</f>
        <v xml:space="preserve">米 小米    </v>
      </c>
      <c r="E19" s="297" t="str">
        <f>'偏鄉國小O1-S2(素)'!AJ19</f>
        <v>打拋干丁</v>
      </c>
      <c r="F19" s="298" t="str">
        <f>'偏鄉國小O1-S2(素)'!AK19</f>
        <v xml:space="preserve">豆干 刈薯 九層塔 素絞肉 番茄 </v>
      </c>
      <c r="G19" s="297" t="str">
        <f>'偏鄉國小O1-S2(素)'!AL19</f>
        <v>蛋香季豆</v>
      </c>
      <c r="H19" s="298" t="str">
        <f>'偏鄉國小O1-S2(素)'!AM19</f>
        <v xml:space="preserve">雞蛋 冷凍菜豆(莢) 胡蘿蔔 薑  </v>
      </c>
      <c r="I19" s="297" t="str">
        <f>'偏鄉國小O1-S2(素)'!AP19</f>
        <v>時蔬</v>
      </c>
      <c r="J19" s="298" t="str">
        <f>'偏鄉國小O1-S2(素)'!AQ19</f>
        <v xml:space="preserve">蔬菜 薑    </v>
      </c>
      <c r="K19" s="297" t="str">
        <f>'偏鄉國小O1-S2(素)'!AR19</f>
        <v>鹹湯圓</v>
      </c>
      <c r="L19" s="298" t="str">
        <f>'偏鄉國小O1-S2(素)'!AS19</f>
        <v xml:space="preserve">湯圓 時蔬 乾香菇   </v>
      </c>
      <c r="M19" s="297" t="str">
        <f>'偏鄉國小O1-S2(素)'!AT19</f>
        <v>點心</v>
      </c>
      <c r="N19" s="374" t="str">
        <f>'偏鄉國小O1-S2(素)'!AU19</f>
        <v>有機豆奶</v>
      </c>
      <c r="O19" s="360">
        <f>'偏鄉國小O1-S2(素)'!AV19</f>
        <v>5.7</v>
      </c>
      <c r="P19" s="297">
        <f>'偏鄉國小O1-S2(素)'!AW19</f>
        <v>2.1</v>
      </c>
      <c r="Q19" s="297">
        <f>'偏鄉國小O1-S2(素)'!AX19</f>
        <v>2</v>
      </c>
      <c r="R19" s="297">
        <f>'偏鄉國小O1-S2(素)'!AY19</f>
        <v>0</v>
      </c>
      <c r="S19" s="297">
        <f>'偏鄉國小O1-S2(素)'!AZ19</f>
        <v>0</v>
      </c>
      <c r="T19" s="297">
        <f>'偏鄉國小O1-S2(素)'!BA19</f>
        <v>2.2000000000000002</v>
      </c>
      <c r="U19" s="299">
        <f>'偏鄉國小O1-S2(素)'!BB19</f>
        <v>705.3</v>
      </c>
      <c r="V19" s="93"/>
      <c r="W19" s="93"/>
      <c r="X19" s="93"/>
    </row>
    <row r="20" spans="1:24" ht="19.5" customHeight="1">
      <c r="A20" s="290">
        <f>A19+3</f>
        <v>45649</v>
      </c>
      <c r="B20" s="291" t="str">
        <f>'偏鄉國小O1-S2'!AL20</f>
        <v>R1</v>
      </c>
      <c r="C20" s="291" t="str">
        <f>'偏鄉國小O1-S2(素)'!AH20</f>
        <v>白米飯</v>
      </c>
      <c r="D20" s="292" t="str">
        <f>'偏鄉國小O1-S2(素)'!AI20</f>
        <v xml:space="preserve">米     </v>
      </c>
      <c r="E20" s="291" t="str">
        <f>'偏鄉國小O1-S2(素)'!AJ20</f>
        <v>麻油凍腐</v>
      </c>
      <c r="F20" s="292" t="str">
        <f>'偏鄉國小O1-S2(素)'!AK20</f>
        <v xml:space="preserve">凍豆腐 鮮菇 枸杞 素肉  </v>
      </c>
      <c r="G20" s="291" t="str">
        <f>'偏鄉國小O1-S2(素)'!AL20</f>
        <v>蛋香紅仁</v>
      </c>
      <c r="H20" s="292" t="str">
        <f>'偏鄉國小O1-S2(素)'!AM20</f>
        <v xml:space="preserve">雞蛋 胡蘿蔔 薑   </v>
      </c>
      <c r="I20" s="291" t="str">
        <f>'偏鄉國小O1-S2(素)'!AP20</f>
        <v>時蔬</v>
      </c>
      <c r="J20" s="292" t="str">
        <f>'偏鄉國小O1-S2(素)'!AQ20</f>
        <v xml:space="preserve">蔬菜 薑    </v>
      </c>
      <c r="K20" s="291" t="str">
        <f>'偏鄉國小O1-S2(素)'!AR20</f>
        <v>味噌湯</v>
      </c>
      <c r="L20" s="292" t="str">
        <f>'偏鄉國小O1-S2(素)'!AS20</f>
        <v xml:space="preserve">時蔬 味噌 薑 柴魚片  </v>
      </c>
      <c r="M20" s="291" t="str">
        <f>'偏鄉國小O1-S2(素)'!AT20</f>
        <v>點心</v>
      </c>
      <c r="N20" s="372">
        <f>'偏鄉國小O1-S2(素)'!AU20</f>
        <v>0</v>
      </c>
      <c r="O20" s="358">
        <f>'偏鄉國小O1-S2(素)'!AV20</f>
        <v>5.2</v>
      </c>
      <c r="P20" s="291">
        <f>'偏鄉國小O1-S2(素)'!AW20</f>
        <v>1.9</v>
      </c>
      <c r="Q20" s="291">
        <f>'偏鄉國小O1-S2(素)'!AX20</f>
        <v>1.6</v>
      </c>
      <c r="R20" s="291">
        <f>'偏鄉國小O1-S2(素)'!AY20</f>
        <v>0</v>
      </c>
      <c r="S20" s="291">
        <f>'偏鄉國小O1-S2(素)'!AZ20</f>
        <v>0</v>
      </c>
      <c r="T20" s="291">
        <f>'偏鄉國小O1-S2(素)'!BA20</f>
        <v>2.2000000000000002</v>
      </c>
      <c r="U20" s="293">
        <f>'偏鄉國小O1-S2(素)'!BB20</f>
        <v>661.3</v>
      </c>
      <c r="V20" s="93"/>
      <c r="W20" s="93"/>
      <c r="X20" s="93"/>
    </row>
    <row r="21" spans="1:24" ht="19.5" customHeight="1">
      <c r="A21" s="294">
        <f>A20+1</f>
        <v>45650</v>
      </c>
      <c r="B21" s="288" t="str">
        <f>'偏鄉國小O1-S2'!AL21</f>
        <v>R2</v>
      </c>
      <c r="C21" s="288" t="str">
        <f>'偏鄉國小O1-S2(素)'!AH21</f>
        <v>糙米飯</v>
      </c>
      <c r="D21" s="289" t="str">
        <f>'偏鄉國小O1-S2(素)'!AI21</f>
        <v xml:space="preserve">米 糙米    </v>
      </c>
      <c r="E21" s="288" t="str">
        <f>'偏鄉國小O1-S2(素)'!AJ21</f>
        <v>西式塔香油腐</v>
      </c>
      <c r="F21" s="289" t="str">
        <f>'偏鄉國小O1-S2(素)'!AK21</f>
        <v>四角油豆腐 芹菜 胡蘿蔔 青醬 冷凍玉米筍 薑</v>
      </c>
      <c r="G21" s="288" t="str">
        <f>'偏鄉國小O1-S2(素)'!AL21</f>
        <v>干貝時瓜</v>
      </c>
      <c r="H21" s="289" t="str">
        <f>'偏鄉國小O1-S2(素)'!AM21</f>
        <v>時瓜 薑 素火腿 干貝  胡蘿蔔</v>
      </c>
      <c r="I21" s="288" t="str">
        <f>'偏鄉國小O1-S2(素)'!AP21</f>
        <v>時蔬</v>
      </c>
      <c r="J21" s="289" t="str">
        <f>'偏鄉國小O1-S2(素)'!AQ21</f>
        <v xml:space="preserve">蔬菜 薑    </v>
      </c>
      <c r="K21" s="288" t="str">
        <f>'偏鄉國小O1-S2(素)'!AR21</f>
        <v>羅宋湯</v>
      </c>
      <c r="L21" s="289" t="str">
        <f>'偏鄉國小O1-S2(素)'!AS21</f>
        <v xml:space="preserve">番茄 芹菜 白蘿蔔 素羊肉  </v>
      </c>
      <c r="M21" s="288" t="str">
        <f>'偏鄉國小O1-S2(素)'!AT21</f>
        <v>點心</v>
      </c>
      <c r="N21" s="373">
        <f>'偏鄉國小O1-S2(素)'!AU21</f>
        <v>0</v>
      </c>
      <c r="O21" s="359">
        <f>'偏鄉國小O1-S2(素)'!AV21</f>
        <v>3.5</v>
      </c>
      <c r="P21" s="288">
        <f>'偏鄉國小O1-S2(素)'!AW21</f>
        <v>1.9</v>
      </c>
      <c r="Q21" s="288">
        <f>'偏鄉國小O1-S2(素)'!AX21</f>
        <v>2.2999999999999998</v>
      </c>
      <c r="R21" s="288">
        <f>'偏鄉國小O1-S2(素)'!AY21</f>
        <v>0</v>
      </c>
      <c r="S21" s="288">
        <f>'偏鄉國小O1-S2(素)'!AZ21</f>
        <v>0</v>
      </c>
      <c r="T21" s="288">
        <f>'偏鄉國小O1-S2(素)'!BA21</f>
        <v>1.5</v>
      </c>
      <c r="U21" s="295">
        <f>'偏鄉國小O1-S2(素)'!BB21</f>
        <v>500.3</v>
      </c>
      <c r="V21" s="93"/>
      <c r="W21" s="93"/>
      <c r="X21" s="93"/>
    </row>
    <row r="22" spans="1:24" ht="19.5" customHeight="1">
      <c r="A22" s="294">
        <f t="shared" ref="A22:A24" si="3">A21+1</f>
        <v>45651</v>
      </c>
      <c r="B22" s="288" t="str">
        <f>'偏鄉國小O1-S2'!AL22</f>
        <v>R3</v>
      </c>
      <c r="C22" s="288" t="str">
        <f>'偏鄉國小O1-S2(素)'!AH22</f>
        <v>西式特餐</v>
      </c>
      <c r="D22" s="289" t="str">
        <f>'偏鄉國小O1-S2(素)'!AI22</f>
        <v xml:space="preserve">通心粉     </v>
      </c>
      <c r="E22" s="288" t="str">
        <f>'偏鄉國小O1-S2(素)'!AJ22</f>
        <v>西西里若醬</v>
      </c>
      <c r="F22" s="289" t="str">
        <f>'偏鄉國小O1-S2(素)'!AK22</f>
        <v>素肉 馬鈴薯 芹菜 蕃茄醬 義大利香料 毛豆</v>
      </c>
      <c r="G22" s="288" t="str">
        <f>'偏鄉國小O1-S2(素)'!AL22</f>
        <v>豆包pizza</v>
      </c>
      <c r="H22" s="289" t="str">
        <f>'偏鄉國小O1-S2(素)'!AM22</f>
        <v xml:space="preserve">冷凍花椰菜 胡蘿蔔 薑 豆包 鳳梨罐頭 </v>
      </c>
      <c r="I22" s="288" t="str">
        <f>'偏鄉國小O1-S2(素)'!AP22</f>
        <v>時蔬</v>
      </c>
      <c r="J22" s="289" t="str">
        <f>'偏鄉國小O1-S2(素)'!AQ22</f>
        <v xml:space="preserve">蔬菜 薑    </v>
      </c>
      <c r="K22" s="288" t="str">
        <f>'偏鄉國小O1-S2(素)'!AR22</f>
        <v>南瓜濃湯</v>
      </c>
      <c r="L22" s="289" t="str">
        <f>'偏鄉國小O1-S2(素)'!AS22</f>
        <v xml:space="preserve">南瓜 紅蘿蔔 雞蛋 蘑菇  </v>
      </c>
      <c r="M22" s="288" t="str">
        <f>'偏鄉國小O1-S2(素)'!AT22</f>
        <v>點心</v>
      </c>
      <c r="N22" s="373">
        <f>'偏鄉國小O1-S2(素)'!AU22</f>
        <v>0</v>
      </c>
      <c r="O22" s="359">
        <f>'偏鄉國小O1-S2(素)'!AV22</f>
        <v>3.5</v>
      </c>
      <c r="P22" s="288">
        <f>'偏鄉國小O1-S2(素)'!AW22</f>
        <v>2.2000000000000002</v>
      </c>
      <c r="Q22" s="288">
        <f>'偏鄉國小O1-S2(素)'!AX22</f>
        <v>1.9</v>
      </c>
      <c r="R22" s="288">
        <f>'偏鄉國小O1-S2(素)'!AY22</f>
        <v>0</v>
      </c>
      <c r="S22" s="288">
        <f>'偏鄉國小O1-S2(素)'!AZ22</f>
        <v>0.1</v>
      </c>
      <c r="T22" s="288">
        <f>'偏鄉國小O1-S2(素)'!BA22</f>
        <v>2.4</v>
      </c>
      <c r="U22" s="295">
        <f>'偏鄉國小O1-S2(素)'!BB22</f>
        <v>577.6</v>
      </c>
      <c r="V22" s="93"/>
      <c r="W22" s="93"/>
      <c r="X22" s="93"/>
    </row>
    <row r="23" spans="1:24" ht="19.5" customHeight="1">
      <c r="A23" s="294">
        <f t="shared" si="3"/>
        <v>45652</v>
      </c>
      <c r="B23" s="288" t="str">
        <f>'偏鄉國小O1-S2'!AL23</f>
        <v>R4</v>
      </c>
      <c r="C23" s="288" t="str">
        <f>'偏鄉國小O1-S2(素)'!AH23</f>
        <v>糙米飯</v>
      </c>
      <c r="D23" s="289" t="str">
        <f>'偏鄉國小O1-S2(素)'!AI23</f>
        <v xml:space="preserve">米 糙米    </v>
      </c>
      <c r="E23" s="288" t="str">
        <f>'偏鄉國小O1-S2(素)'!AJ23</f>
        <v>筍干麵腸</v>
      </c>
      <c r="F23" s="289" t="str">
        <f>'偏鄉國小O1-S2(素)'!AK23</f>
        <v xml:space="preserve">麵腸 麻竹筍干 薑 胡蘿蔔  </v>
      </c>
      <c r="G23" s="288" t="str">
        <f>'偏鄉國小O1-S2(素)'!AL23</f>
        <v>時蔬蛋香</v>
      </c>
      <c r="H23" s="289" t="str">
        <f>'偏鄉國小O1-S2(素)'!AM23</f>
        <v xml:space="preserve">雞蛋 時蔬 薑   </v>
      </c>
      <c r="I23" s="288" t="str">
        <f>'偏鄉國小O1-S2(素)'!AP23</f>
        <v>時蔬</v>
      </c>
      <c r="J23" s="289" t="str">
        <f>'偏鄉國小O1-S2(素)'!AQ23</f>
        <v xml:space="preserve">蔬菜 薑    </v>
      </c>
      <c r="K23" s="288" t="str">
        <f>'偏鄉國小O1-S2(素)'!AR23</f>
        <v>地瓜圓甜湯</v>
      </c>
      <c r="L23" s="289" t="str">
        <f>'偏鄉國小O1-S2(素)'!AS23</f>
        <v xml:space="preserve">地瓜圓 紅砂糖    </v>
      </c>
      <c r="M23" s="288" t="str">
        <f>'偏鄉國小O1-S2(素)'!AT23</f>
        <v>點心</v>
      </c>
      <c r="N23" s="373">
        <f>'偏鄉國小O1-S2(素)'!AU23</f>
        <v>0</v>
      </c>
      <c r="O23" s="359">
        <f>'偏鄉國小O1-S2(素)'!AV23</f>
        <v>6</v>
      </c>
      <c r="P23" s="288">
        <f>'偏鄉國小O1-S2(素)'!AW23</f>
        <v>1.9</v>
      </c>
      <c r="Q23" s="288">
        <f>'偏鄉國小O1-S2(素)'!AX23</f>
        <v>1.6</v>
      </c>
      <c r="R23" s="288">
        <f>'偏鄉國小O1-S2(素)'!AY23</f>
        <v>0</v>
      </c>
      <c r="S23" s="288">
        <f>'偏鄉國小O1-S2(素)'!AZ23</f>
        <v>0</v>
      </c>
      <c r="T23" s="288">
        <f>'偏鄉國小O1-S2(素)'!BA23</f>
        <v>2.2000000000000002</v>
      </c>
      <c r="U23" s="295">
        <f>'偏鄉國小O1-S2(素)'!BB23</f>
        <v>711.7</v>
      </c>
      <c r="V23" s="93"/>
      <c r="W23" s="93"/>
      <c r="X23" s="93"/>
    </row>
    <row r="24" spans="1:24" ht="19.5" customHeight="1" thickBot="1">
      <c r="A24" s="296">
        <f t="shared" si="3"/>
        <v>45653</v>
      </c>
      <c r="B24" s="297" t="str">
        <f>'偏鄉國小O1-S2'!AL24</f>
        <v>R5</v>
      </c>
      <c r="C24" s="297" t="str">
        <f>'偏鄉國小O1-S2(素)'!AH24</f>
        <v>紫米飯</v>
      </c>
      <c r="D24" s="298" t="str">
        <f>'偏鄉國小O1-S2(素)'!AI24</f>
        <v xml:space="preserve">米 黑糯米    </v>
      </c>
      <c r="E24" s="297" t="str">
        <f>'偏鄉國小O1-S2(素)'!AJ24</f>
        <v>炸素雞塊</v>
      </c>
      <c r="F24" s="298" t="str">
        <f>'偏鄉國小O1-S2(素)'!AK24</f>
        <v xml:space="preserve">素雞塊     </v>
      </c>
      <c r="G24" s="297" t="str">
        <f>'偏鄉國小O1-S2(素)'!AL24</f>
        <v>火腿甘藍</v>
      </c>
      <c r="H24" s="298" t="str">
        <f>'偏鄉國小O1-S2(素)'!AM24</f>
        <v xml:space="preserve">甘藍 薑 素火腿   </v>
      </c>
      <c r="I24" s="297" t="str">
        <f>'偏鄉國小O1-S2(素)'!AP24</f>
        <v>時蔬</v>
      </c>
      <c r="J24" s="298" t="str">
        <f>'偏鄉國小O1-S2(素)'!AQ24</f>
        <v xml:space="preserve">蔬菜 薑    </v>
      </c>
      <c r="K24" s="297" t="str">
        <f>'偏鄉國小O1-S2(素)'!AR24</f>
        <v>鮮菇海芽湯</v>
      </c>
      <c r="L24" s="298" t="str">
        <f>'偏鄉國小O1-S2(素)'!AS24</f>
        <v xml:space="preserve">乾裙帶菜 金針菇 雞蛋 薑  </v>
      </c>
      <c r="M24" s="297" t="str">
        <f>'偏鄉國小O1-S2(素)'!AT24</f>
        <v>點心</v>
      </c>
      <c r="N24" s="374" t="str">
        <f>'偏鄉國小O1-S2(素)'!AU24</f>
        <v>有機豆奶</v>
      </c>
      <c r="O24" s="360">
        <f>'偏鄉國小O1-S2(素)'!AV24</f>
        <v>5.3</v>
      </c>
      <c r="P24" s="297">
        <f>'偏鄉國小O1-S2(素)'!AW24</f>
        <v>2</v>
      </c>
      <c r="Q24" s="297">
        <f>'偏鄉國小O1-S2(素)'!AX24</f>
        <v>1.8</v>
      </c>
      <c r="R24" s="297">
        <f>'偏鄉國小O1-S2(素)'!AY24</f>
        <v>0</v>
      </c>
      <c r="S24" s="297">
        <f>'偏鄉國小O1-S2(素)'!AZ24</f>
        <v>0</v>
      </c>
      <c r="T24" s="297">
        <f>'偏鄉國小O1-S2(素)'!BA24</f>
        <v>2.2000000000000002</v>
      </c>
      <c r="U24" s="299">
        <f>'偏鄉國小O1-S2(素)'!BB24</f>
        <v>666.2</v>
      </c>
      <c r="V24" s="93"/>
      <c r="W24" s="93"/>
      <c r="X24" s="93"/>
    </row>
    <row r="25" spans="1:24" ht="19.5" customHeight="1">
      <c r="A25" s="290">
        <f>A24+3</f>
        <v>45656</v>
      </c>
      <c r="B25" s="291" t="str">
        <f>'偏鄉國小O1-S2'!AL25</f>
        <v>S1</v>
      </c>
      <c r="C25" s="291" t="str">
        <f>'偏鄉國小O1-S2(素)'!AH25</f>
        <v>白米飯</v>
      </c>
      <c r="D25" s="292" t="str">
        <f>'偏鄉國小O1-S2(素)'!AI25</f>
        <v xml:space="preserve">米     </v>
      </c>
      <c r="E25" s="291" t="str">
        <f>'偏鄉國小O1-S2(素)'!AJ25</f>
        <v>芹香素排</v>
      </c>
      <c r="F25" s="292" t="str">
        <f>'偏鄉國小O1-S2(素)'!AK25</f>
        <v xml:space="preserve">素排 芹菜 胡蘿蔔 薑  </v>
      </c>
      <c r="G25" s="291" t="str">
        <f>'偏鄉國小O1-S2(素)'!AL25</f>
        <v>蛋香白菜</v>
      </c>
      <c r="H25" s="292" t="str">
        <f>'偏鄉國小O1-S2(素)'!AM25</f>
        <v xml:space="preserve">雞蛋 結球白菜 胡蘿蔔 薑 素火腿 </v>
      </c>
      <c r="I25" s="291" t="str">
        <f>'偏鄉國小O1-S2(素)'!AP25</f>
        <v>時蔬</v>
      </c>
      <c r="J25" s="292" t="str">
        <f>'偏鄉國小O1-S2(素)'!AQ25</f>
        <v xml:space="preserve">蔬菜 薑    </v>
      </c>
      <c r="K25" s="291" t="str">
        <f>'偏鄉國小O1-S2(素)'!AR25</f>
        <v>冬瓜湯</v>
      </c>
      <c r="L25" s="292" t="str">
        <f>'偏鄉國小O1-S2(素)'!AS25</f>
        <v xml:space="preserve">冬瓜 薑 素羊肉   </v>
      </c>
      <c r="M25" s="291" t="str">
        <f>'偏鄉國小O1-S2(素)'!AT25</f>
        <v>點心</v>
      </c>
      <c r="N25" s="372">
        <f>'偏鄉國小O1-S2(素)'!AU25</f>
        <v>0</v>
      </c>
      <c r="O25" s="358">
        <f>'偏鄉國小O1-S2(素)'!AV25</f>
        <v>5</v>
      </c>
      <c r="P25" s="291">
        <f>'偏鄉國小O1-S2(素)'!AW25</f>
        <v>2.2000000000000002</v>
      </c>
      <c r="Q25" s="291">
        <f>'偏鄉國小O1-S2(素)'!AX25</f>
        <v>1.9</v>
      </c>
      <c r="R25" s="291">
        <f>'偏鄉國小O1-S2(素)'!AY25</f>
        <v>0</v>
      </c>
      <c r="S25" s="291">
        <f>'偏鄉國小O1-S2(素)'!AZ25</f>
        <v>0</v>
      </c>
      <c r="T25" s="291">
        <f>'偏鄉國小O1-S2(素)'!BA25</f>
        <v>2.5</v>
      </c>
      <c r="U25" s="293">
        <f>'偏鄉國小O1-S2(素)'!BB25</f>
        <v>678.1</v>
      </c>
      <c r="V25" s="93"/>
      <c r="W25" s="93"/>
      <c r="X25" s="93"/>
    </row>
    <row r="26" spans="1:24" ht="15.75" customHeight="1" thickBot="1">
      <c r="A26" s="376">
        <f>A25+1</f>
        <v>45657</v>
      </c>
      <c r="B26" s="377" t="str">
        <f>'偏鄉國小O1-S2'!AL26</f>
        <v>S2</v>
      </c>
      <c r="C26" s="370" t="str">
        <f>'偏鄉國小O1-S2(素)'!AH26</f>
        <v>糙米飯</v>
      </c>
      <c r="D26" s="378" t="str">
        <f>'偏鄉國小O1-S2(素)'!AI26</f>
        <v xml:space="preserve">米 糙米    </v>
      </c>
      <c r="E26" s="370" t="str">
        <f>'偏鄉國小O1-S2(素)'!AJ26</f>
        <v>洋芋麵輪</v>
      </c>
      <c r="F26" s="378" t="str">
        <f>'偏鄉國小O1-S2(素)'!AK26</f>
        <v xml:space="preserve">麵輪 馬鈴薯 紅蘿蔔 薑  </v>
      </c>
      <c r="G26" s="370" t="str">
        <f>'偏鄉國小O1-S2(素)'!AL26</f>
        <v>豆包花椰</v>
      </c>
      <c r="H26" s="378" t="str">
        <f>'偏鄉國小O1-S2(素)'!AM26</f>
        <v xml:space="preserve">冷凍花椰菜 豆包 胡蘿蔔 薑  </v>
      </c>
      <c r="I26" s="370" t="str">
        <f>'偏鄉國小O1-S2(素)'!AP26</f>
        <v>時蔬</v>
      </c>
      <c r="J26" s="378" t="str">
        <f>'偏鄉國小O1-S2(素)'!AQ26</f>
        <v xml:space="preserve">蔬菜 薑    </v>
      </c>
      <c r="K26" s="370" t="str">
        <f>'偏鄉國小O1-S2(素)'!AR26</f>
        <v>養生藥膳湯</v>
      </c>
      <c r="L26" s="378" t="str">
        <f>'偏鄉國小O1-S2(素)'!AS26</f>
        <v>藥膳滷包 鮮菇 枸杞 薑 素羊肉 皮絲</v>
      </c>
      <c r="M26" s="370">
        <f>'偏鄉國小O1-S2(素)'!AT26</f>
        <v>0</v>
      </c>
      <c r="N26" s="379">
        <f>'偏鄉國小O1-S2(素)'!AU26</f>
        <v>0</v>
      </c>
      <c r="O26" s="380">
        <f>'偏鄉國小O1-S2(素)'!AV26</f>
        <v>5.3</v>
      </c>
      <c r="P26" s="370">
        <f>'偏鄉國小O1-S2(素)'!AW26</f>
        <v>2</v>
      </c>
      <c r="Q26" s="370">
        <f>'偏鄉國小O1-S2(素)'!AX26</f>
        <v>1.8</v>
      </c>
      <c r="R26" s="370">
        <f>'偏鄉國小O1-S2(素)'!AY26</f>
        <v>0</v>
      </c>
      <c r="S26" s="370">
        <f>'偏鄉國小O1-S2(素)'!AZ26</f>
        <v>0</v>
      </c>
      <c r="T26" s="370">
        <f>'偏鄉國小O1-S2(素)'!BA26</f>
        <v>2.2000000000000002</v>
      </c>
      <c r="U26" s="381">
        <f>'偏鄉國小O1-S2(素)'!BB26</f>
        <v>671.2</v>
      </c>
    </row>
    <row r="27" spans="1:24" ht="15.75" customHeight="1">
      <c r="A27" s="371"/>
      <c r="B27" s="371"/>
      <c r="C27" s="371"/>
      <c r="D27" s="371"/>
      <c r="E27" s="371"/>
      <c r="F27" s="371"/>
      <c r="G27" s="371"/>
      <c r="H27" s="371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</row>
    <row r="28" spans="1:24" ht="15.75" customHeight="1">
      <c r="A28" s="384" t="s">
        <v>518</v>
      </c>
      <c r="B28" s="384"/>
      <c r="C28" s="65"/>
      <c r="D28" s="65"/>
      <c r="E28" s="65"/>
      <c r="F28" s="65"/>
      <c r="G28" s="65"/>
      <c r="H28" s="65"/>
    </row>
    <row r="29" spans="1:24" ht="15.75" customHeight="1">
      <c r="A29" s="385" t="s">
        <v>519</v>
      </c>
      <c r="B29" s="350"/>
      <c r="C29" s="65"/>
      <c r="D29" s="65"/>
      <c r="E29" s="65"/>
      <c r="F29" s="65"/>
      <c r="G29" s="65"/>
      <c r="H29" s="65"/>
    </row>
    <row r="30" spans="1:24" ht="15.75" customHeight="1">
      <c r="A30" s="386" t="s">
        <v>520</v>
      </c>
      <c r="B30" s="350" t="s">
        <v>521</v>
      </c>
      <c r="C30" s="65"/>
      <c r="D30" s="65"/>
      <c r="E30" s="65"/>
      <c r="F30" s="65"/>
      <c r="G30" s="65"/>
      <c r="H30" s="65"/>
    </row>
    <row r="31" spans="1:24" ht="15.75" customHeight="1">
      <c r="A31" s="386" t="s">
        <v>522</v>
      </c>
      <c r="B31" s="350" t="s">
        <v>523</v>
      </c>
      <c r="C31" s="65"/>
      <c r="D31" s="65"/>
      <c r="E31" s="65"/>
      <c r="F31" s="65"/>
      <c r="G31" s="65"/>
      <c r="H31" s="65"/>
    </row>
    <row r="32" spans="1:24" ht="15.75" customHeight="1">
      <c r="A32" s="387" t="s">
        <v>524</v>
      </c>
      <c r="B32" s="388" t="s">
        <v>525</v>
      </c>
      <c r="C32" s="65"/>
      <c r="D32" s="65"/>
      <c r="E32" s="65"/>
      <c r="F32" s="65"/>
      <c r="G32" s="65"/>
      <c r="H32" s="65"/>
    </row>
    <row r="33" spans="1:8" ht="15.75" customHeight="1">
      <c r="A33" s="65"/>
      <c r="B33" s="65"/>
      <c r="C33" s="65"/>
      <c r="D33" s="65"/>
      <c r="E33" s="65"/>
      <c r="F33" s="65"/>
      <c r="G33" s="65"/>
      <c r="H33" s="65"/>
    </row>
    <row r="34" spans="1:8" ht="15.75" customHeight="1">
      <c r="A34" s="65"/>
      <c r="B34" s="65"/>
      <c r="C34" s="65"/>
      <c r="D34" s="65"/>
      <c r="E34" s="65"/>
      <c r="F34" s="65"/>
      <c r="G34" s="65"/>
      <c r="H34" s="65"/>
    </row>
    <row r="35" spans="1:8" ht="15.75" customHeight="1">
      <c r="A35" s="65"/>
      <c r="B35" s="65"/>
      <c r="C35" s="65"/>
      <c r="D35" s="65"/>
      <c r="E35" s="65"/>
      <c r="F35" s="65"/>
      <c r="G35" s="65"/>
      <c r="H35" s="65"/>
    </row>
    <row r="36" spans="1:8" ht="15.75" customHeight="1">
      <c r="A36" s="65"/>
      <c r="B36" s="65"/>
      <c r="C36" s="65"/>
      <c r="D36" s="65"/>
      <c r="E36" s="65"/>
      <c r="F36" s="65"/>
      <c r="G36" s="65"/>
      <c r="H36" s="65"/>
    </row>
    <row r="37" spans="1:8" ht="15.75" customHeight="1">
      <c r="A37" s="65"/>
      <c r="B37" s="65"/>
      <c r="C37" s="65"/>
      <c r="D37" s="65"/>
      <c r="E37" s="65"/>
      <c r="F37" s="65"/>
      <c r="G37" s="65"/>
      <c r="H37" s="65"/>
    </row>
    <row r="38" spans="1:8" ht="15.75" customHeight="1">
      <c r="A38" s="65"/>
      <c r="B38" s="65"/>
      <c r="C38" s="65"/>
      <c r="D38" s="65"/>
      <c r="E38" s="65"/>
      <c r="F38" s="65"/>
      <c r="G38" s="65"/>
      <c r="H38" s="65"/>
    </row>
    <row r="39" spans="1:8" ht="15.75" customHeight="1">
      <c r="A39" s="65"/>
      <c r="B39" s="65"/>
      <c r="C39" s="65"/>
      <c r="D39" s="65"/>
      <c r="E39" s="65"/>
      <c r="F39" s="65"/>
      <c r="G39" s="65"/>
      <c r="H39" s="65"/>
    </row>
    <row r="40" spans="1:8" ht="15.75" customHeight="1">
      <c r="A40" s="65"/>
      <c r="B40" s="65"/>
      <c r="C40" s="65"/>
      <c r="D40" s="65"/>
      <c r="E40" s="65"/>
      <c r="F40" s="65"/>
      <c r="G40" s="65"/>
      <c r="H40" s="65"/>
    </row>
    <row r="41" spans="1:8" ht="15.75" customHeight="1">
      <c r="A41" s="65"/>
      <c r="B41" s="65"/>
      <c r="C41" s="65"/>
      <c r="D41" s="65"/>
      <c r="E41" s="65"/>
      <c r="F41" s="65"/>
      <c r="G41" s="65"/>
      <c r="H41" s="65"/>
    </row>
    <row r="42" spans="1:8" ht="15.75" customHeight="1">
      <c r="A42" s="65"/>
      <c r="B42" s="65"/>
      <c r="C42" s="65"/>
      <c r="D42" s="65"/>
      <c r="E42" s="65"/>
      <c r="F42" s="65"/>
      <c r="G42" s="65"/>
      <c r="H42" s="65"/>
    </row>
    <row r="43" spans="1:8" ht="15.75" customHeight="1">
      <c r="A43" s="65"/>
      <c r="B43" s="65"/>
      <c r="C43" s="65"/>
      <c r="D43" s="65"/>
      <c r="E43" s="65"/>
      <c r="F43" s="65"/>
      <c r="G43" s="65"/>
      <c r="H43" s="65"/>
    </row>
    <row r="44" spans="1:8" ht="15.75" customHeight="1">
      <c r="A44" s="65"/>
      <c r="B44" s="65"/>
      <c r="C44" s="65"/>
      <c r="D44" s="65"/>
      <c r="E44" s="65"/>
      <c r="F44" s="65"/>
      <c r="G44" s="65"/>
      <c r="H44" s="65"/>
    </row>
    <row r="45" spans="1:8" ht="15.75" customHeight="1">
      <c r="A45" s="65"/>
      <c r="B45" s="65"/>
      <c r="C45" s="65"/>
      <c r="D45" s="65"/>
      <c r="E45" s="65"/>
      <c r="F45" s="65"/>
      <c r="G45" s="65"/>
      <c r="H45" s="65"/>
    </row>
    <row r="46" spans="1:8" ht="15.75" customHeight="1">
      <c r="A46" s="65"/>
      <c r="B46" s="65"/>
      <c r="C46" s="65"/>
      <c r="D46" s="65"/>
      <c r="E46" s="65"/>
      <c r="F46" s="65"/>
      <c r="G46" s="65"/>
      <c r="H46" s="65"/>
    </row>
    <row r="47" spans="1:8" ht="15.75" customHeight="1">
      <c r="A47" s="65"/>
      <c r="B47" s="65"/>
      <c r="C47" s="65"/>
      <c r="D47" s="65"/>
      <c r="E47" s="65"/>
      <c r="F47" s="65"/>
      <c r="G47" s="65"/>
      <c r="H47" s="65"/>
    </row>
    <row r="48" spans="1:8" ht="15.75" customHeight="1">
      <c r="A48" s="65"/>
      <c r="B48" s="65"/>
      <c r="C48" s="65"/>
      <c r="D48" s="65"/>
      <c r="E48" s="65"/>
      <c r="F48" s="65"/>
      <c r="G48" s="65"/>
      <c r="H48" s="65"/>
    </row>
    <row r="49" spans="1:8" ht="15.75" customHeight="1">
      <c r="A49" s="65"/>
      <c r="B49" s="65"/>
      <c r="C49" s="65"/>
      <c r="D49" s="65"/>
      <c r="E49" s="65"/>
      <c r="F49" s="65"/>
      <c r="G49" s="65"/>
      <c r="H49" s="65"/>
    </row>
    <row r="50" spans="1:8" ht="15.75" customHeight="1">
      <c r="A50" s="65"/>
      <c r="B50" s="65"/>
      <c r="C50" s="65"/>
      <c r="D50" s="65"/>
      <c r="E50" s="65"/>
      <c r="F50" s="65"/>
      <c r="G50" s="65"/>
      <c r="H50" s="65"/>
    </row>
    <row r="51" spans="1:8" ht="15.75" customHeight="1">
      <c r="A51" s="65"/>
      <c r="B51" s="65"/>
      <c r="C51" s="65"/>
      <c r="D51" s="65"/>
      <c r="E51" s="65"/>
      <c r="F51" s="65"/>
      <c r="G51" s="65"/>
      <c r="H51" s="65"/>
    </row>
    <row r="52" spans="1:8" ht="15.75" customHeight="1">
      <c r="A52" s="65"/>
      <c r="B52" s="65"/>
      <c r="C52" s="65"/>
      <c r="D52" s="65"/>
      <c r="E52" s="65"/>
      <c r="F52" s="65"/>
      <c r="G52" s="65"/>
      <c r="H52" s="65"/>
    </row>
    <row r="53" spans="1:8" ht="15.75" customHeight="1">
      <c r="A53" s="65"/>
      <c r="B53" s="65"/>
      <c r="C53" s="65"/>
      <c r="D53" s="65"/>
      <c r="E53" s="65"/>
      <c r="F53" s="65"/>
      <c r="G53" s="65"/>
      <c r="H53" s="65"/>
    </row>
    <row r="54" spans="1:8" ht="15.75" customHeight="1">
      <c r="A54" s="65"/>
      <c r="B54" s="65"/>
      <c r="C54" s="65"/>
      <c r="D54" s="65"/>
      <c r="E54" s="65"/>
      <c r="F54" s="65"/>
      <c r="G54" s="65"/>
      <c r="H54" s="65"/>
    </row>
    <row r="55" spans="1:8" ht="15.75" customHeight="1">
      <c r="A55" s="65"/>
      <c r="B55" s="65"/>
      <c r="C55" s="65"/>
      <c r="D55" s="65"/>
      <c r="E55" s="65"/>
      <c r="F55" s="65"/>
      <c r="G55" s="65"/>
      <c r="H55" s="65"/>
    </row>
    <row r="56" spans="1:8" ht="15.75" customHeight="1">
      <c r="A56" s="65"/>
      <c r="B56" s="65"/>
      <c r="C56" s="65"/>
      <c r="D56" s="65"/>
      <c r="E56" s="65"/>
      <c r="F56" s="65"/>
      <c r="G56" s="65"/>
      <c r="H56" s="65"/>
    </row>
    <row r="57" spans="1:8" ht="15.75" customHeight="1">
      <c r="A57" s="65"/>
      <c r="B57" s="65"/>
      <c r="C57" s="65"/>
      <c r="D57" s="65"/>
      <c r="E57" s="65"/>
      <c r="F57" s="65"/>
      <c r="G57" s="65"/>
      <c r="H57" s="65"/>
    </row>
    <row r="58" spans="1:8" ht="15.75" customHeight="1">
      <c r="A58" s="65"/>
      <c r="B58" s="65"/>
      <c r="C58" s="65"/>
      <c r="D58" s="65"/>
      <c r="E58" s="65"/>
      <c r="F58" s="65"/>
      <c r="G58" s="65"/>
      <c r="H58" s="65"/>
    </row>
    <row r="59" spans="1:8" ht="15.75" customHeight="1">
      <c r="A59" s="65"/>
      <c r="B59" s="65"/>
      <c r="C59" s="65"/>
      <c r="D59" s="65"/>
      <c r="E59" s="65"/>
      <c r="F59" s="65"/>
      <c r="G59" s="65"/>
      <c r="H59" s="65"/>
    </row>
    <row r="60" spans="1:8" ht="15.75" customHeight="1">
      <c r="A60" s="65"/>
      <c r="B60" s="65"/>
      <c r="C60" s="65"/>
      <c r="D60" s="65"/>
      <c r="E60" s="65"/>
      <c r="F60" s="65"/>
      <c r="G60" s="65"/>
      <c r="H60" s="65"/>
    </row>
    <row r="61" spans="1:8" ht="15.75" customHeight="1">
      <c r="A61" s="65"/>
      <c r="B61" s="65"/>
      <c r="C61" s="65"/>
      <c r="D61" s="65"/>
      <c r="E61" s="65"/>
      <c r="F61" s="65"/>
      <c r="G61" s="65"/>
      <c r="H61" s="65"/>
    </row>
    <row r="62" spans="1:8" ht="15.75" customHeight="1">
      <c r="A62" s="65"/>
      <c r="B62" s="65"/>
      <c r="C62" s="65"/>
      <c r="D62" s="65"/>
      <c r="E62" s="65"/>
      <c r="F62" s="65"/>
      <c r="G62" s="65"/>
      <c r="H62" s="65"/>
    </row>
    <row r="63" spans="1:8" ht="15.75" customHeight="1">
      <c r="A63" s="65"/>
      <c r="B63" s="65"/>
      <c r="C63" s="65"/>
      <c r="D63" s="65"/>
      <c r="E63" s="65"/>
      <c r="F63" s="65"/>
      <c r="G63" s="65"/>
      <c r="H63" s="65"/>
    </row>
    <row r="64" spans="1:8" ht="15.75" customHeight="1">
      <c r="A64" s="65"/>
      <c r="B64" s="65"/>
      <c r="C64" s="65"/>
      <c r="D64" s="65"/>
      <c r="E64" s="65"/>
      <c r="F64" s="65"/>
      <c r="G64" s="65"/>
      <c r="H64" s="65"/>
    </row>
    <row r="65" spans="1:8" ht="15.75" customHeight="1">
      <c r="A65" s="65"/>
      <c r="B65" s="65"/>
      <c r="C65" s="65"/>
      <c r="D65" s="65"/>
      <c r="E65" s="65"/>
      <c r="F65" s="65"/>
      <c r="G65" s="65"/>
      <c r="H65" s="65"/>
    </row>
    <row r="66" spans="1:8" ht="15.75" customHeight="1">
      <c r="A66" s="65"/>
      <c r="B66" s="65"/>
      <c r="C66" s="65"/>
      <c r="D66" s="65"/>
      <c r="E66" s="65"/>
      <c r="F66" s="65"/>
      <c r="G66" s="65"/>
      <c r="H66" s="65"/>
    </row>
    <row r="67" spans="1:8" ht="15.75" customHeight="1">
      <c r="A67" s="65"/>
      <c r="B67" s="65"/>
      <c r="C67" s="65"/>
      <c r="D67" s="65"/>
      <c r="E67" s="65"/>
      <c r="F67" s="65"/>
      <c r="G67" s="65"/>
      <c r="H67" s="65"/>
    </row>
    <row r="68" spans="1:8" ht="15.75" customHeight="1">
      <c r="A68" s="65"/>
      <c r="B68" s="65"/>
      <c r="C68" s="65"/>
      <c r="D68" s="65"/>
      <c r="E68" s="65"/>
      <c r="F68" s="65"/>
      <c r="G68" s="65"/>
      <c r="H68" s="65"/>
    </row>
    <row r="69" spans="1:8" ht="15.75" customHeight="1">
      <c r="A69" s="65"/>
      <c r="B69" s="65"/>
      <c r="C69" s="65"/>
      <c r="D69" s="65"/>
      <c r="E69" s="65"/>
      <c r="F69" s="65"/>
      <c r="G69" s="65"/>
      <c r="H69" s="65"/>
    </row>
    <row r="70" spans="1:8" ht="15.75" customHeight="1">
      <c r="A70" s="65"/>
      <c r="B70" s="65"/>
      <c r="C70" s="65"/>
      <c r="D70" s="65"/>
      <c r="E70" s="65"/>
      <c r="F70" s="65"/>
      <c r="G70" s="65"/>
      <c r="H70" s="65"/>
    </row>
    <row r="71" spans="1:8" ht="15.75" customHeight="1">
      <c r="A71" s="65"/>
      <c r="B71" s="65"/>
      <c r="C71" s="65"/>
      <c r="D71" s="65"/>
      <c r="E71" s="65"/>
      <c r="F71" s="65"/>
      <c r="G71" s="65"/>
      <c r="H71" s="65"/>
    </row>
    <row r="72" spans="1:8" ht="15.75" customHeight="1">
      <c r="A72" s="65"/>
      <c r="B72" s="65"/>
      <c r="C72" s="65"/>
      <c r="D72" s="65"/>
      <c r="E72" s="65"/>
      <c r="F72" s="65"/>
      <c r="G72" s="65"/>
      <c r="H72" s="65"/>
    </row>
    <row r="73" spans="1:8" ht="15.75" customHeight="1">
      <c r="A73" s="65"/>
      <c r="B73" s="65"/>
      <c r="C73" s="65"/>
      <c r="D73" s="65"/>
      <c r="E73" s="65"/>
      <c r="F73" s="65"/>
      <c r="G73" s="65"/>
      <c r="H73" s="65"/>
    </row>
    <row r="74" spans="1:8" ht="15.75" customHeight="1">
      <c r="A74" s="65"/>
      <c r="B74" s="65"/>
      <c r="C74" s="65"/>
      <c r="D74" s="65"/>
      <c r="E74" s="65"/>
      <c r="F74" s="65"/>
      <c r="G74" s="65"/>
      <c r="H74" s="65"/>
    </row>
    <row r="75" spans="1:8" ht="15.75" customHeight="1">
      <c r="A75" s="65"/>
      <c r="B75" s="65"/>
      <c r="C75" s="65"/>
      <c r="D75" s="65"/>
      <c r="E75" s="65"/>
      <c r="F75" s="65"/>
      <c r="G75" s="65"/>
      <c r="H75" s="65"/>
    </row>
    <row r="76" spans="1:8" ht="15.75" customHeight="1">
      <c r="B76" s="65"/>
      <c r="C76" s="65"/>
      <c r="D76" s="65"/>
      <c r="E76" s="65"/>
      <c r="F76" s="65"/>
      <c r="G76" s="65"/>
      <c r="H76" s="65"/>
    </row>
    <row r="77" spans="1:8" ht="15.75" customHeight="1">
      <c r="B77" s="65"/>
      <c r="C77" s="65"/>
      <c r="D77" s="65"/>
      <c r="E77" s="65"/>
      <c r="F77" s="65"/>
      <c r="G77" s="65"/>
      <c r="H77" s="65"/>
    </row>
    <row r="78" spans="1:8" ht="15.75" customHeight="1">
      <c r="B78" s="65"/>
      <c r="C78" s="65"/>
      <c r="D78" s="65"/>
      <c r="E78" s="65"/>
      <c r="F78" s="65"/>
      <c r="G78" s="65"/>
      <c r="H78" s="65"/>
    </row>
    <row r="79" spans="1:8" ht="15.75" customHeight="1">
      <c r="B79" s="65"/>
      <c r="C79" s="65"/>
      <c r="D79" s="65"/>
      <c r="E79" s="65"/>
      <c r="F79" s="65"/>
      <c r="G79" s="65"/>
      <c r="H79" s="65"/>
    </row>
    <row r="80" spans="1:8" ht="15.75" customHeight="1">
      <c r="B80" s="65"/>
      <c r="C80" s="65"/>
      <c r="D80" s="65"/>
      <c r="E80" s="65"/>
      <c r="F80" s="65"/>
      <c r="G80" s="65"/>
      <c r="H80" s="65"/>
    </row>
    <row r="81" spans="3:8" ht="15.75" customHeight="1">
      <c r="C81" s="65"/>
      <c r="D81" s="65"/>
      <c r="E81" s="65"/>
      <c r="F81" s="65"/>
      <c r="G81" s="65"/>
      <c r="H81" s="65"/>
    </row>
    <row r="82" spans="3:8" ht="15.75" customHeight="1">
      <c r="C82" s="65"/>
      <c r="D82" s="65"/>
      <c r="E82" s="65"/>
      <c r="F82" s="65"/>
      <c r="G82" s="65"/>
      <c r="H82" s="65"/>
    </row>
    <row r="83" spans="3:8" ht="15.75" customHeight="1">
      <c r="C83" s="65"/>
      <c r="D83" s="65"/>
      <c r="E83" s="65"/>
      <c r="F83" s="65"/>
      <c r="G83" s="65"/>
      <c r="H83" s="65"/>
    </row>
    <row r="84" spans="3:8" ht="15.75" customHeight="1">
      <c r="C84" s="65"/>
      <c r="D84" s="65"/>
      <c r="E84" s="65"/>
      <c r="F84" s="65"/>
      <c r="G84" s="65"/>
      <c r="H84" s="65"/>
    </row>
    <row r="85" spans="3:8" ht="15.75" customHeight="1">
      <c r="C85" s="65"/>
      <c r="D85" s="65"/>
      <c r="E85" s="65"/>
      <c r="F85" s="65"/>
      <c r="G85" s="65"/>
      <c r="H85" s="65"/>
    </row>
    <row r="86" spans="3:8" ht="15.75" customHeight="1">
      <c r="C86" s="65"/>
      <c r="D86" s="65"/>
      <c r="E86" s="65"/>
      <c r="F86" s="65"/>
      <c r="G86" s="65"/>
      <c r="H86" s="65"/>
    </row>
    <row r="87" spans="3:8" ht="15.75" customHeight="1"/>
    <row r="88" spans="3:8" ht="15.75" customHeight="1"/>
    <row r="89" spans="3:8" ht="15.75" customHeight="1"/>
    <row r="90" spans="3:8" ht="15.75" customHeight="1"/>
    <row r="91" spans="3:8" ht="15.75" customHeight="1"/>
    <row r="92" spans="3:8" ht="15.75" customHeight="1"/>
    <row r="93" spans="3:8" ht="15.75" customHeight="1"/>
    <row r="94" spans="3:8" ht="15.75" customHeight="1"/>
    <row r="95" spans="3:8" ht="15.75" customHeight="1"/>
    <row r="96" spans="3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I3:I4"/>
    <mergeCell ref="J3:J4"/>
    <mergeCell ref="K3:K4"/>
    <mergeCell ref="D1:E1"/>
    <mergeCell ref="F1:G1"/>
    <mergeCell ref="L3:L4"/>
    <mergeCell ref="M3:M4"/>
    <mergeCell ref="N3:N4"/>
    <mergeCell ref="O3:U3"/>
    <mergeCell ref="A1:C1"/>
    <mergeCell ref="I1:J1"/>
    <mergeCell ref="K1:L1"/>
    <mergeCell ref="M1:N1"/>
    <mergeCell ref="A3:A4"/>
    <mergeCell ref="B3:B4"/>
    <mergeCell ref="C3:C4"/>
    <mergeCell ref="D3:D4"/>
    <mergeCell ref="E3:E4"/>
    <mergeCell ref="F3:F4"/>
    <mergeCell ref="G3:G4"/>
    <mergeCell ref="H3:H4"/>
  </mergeCells>
  <phoneticPr fontId="24" type="noConversion"/>
  <printOptions horizontalCentered="1"/>
  <pageMargins left="7.874015748031496E-2" right="7.874015748031496E-2" top="0" bottom="0" header="0" footer="0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1.5" customWidth="1"/>
    <col min="2" max="2" width="2" customWidth="1"/>
    <col min="3" max="3" width="2.625" customWidth="1"/>
    <col min="4" max="5" width="3" customWidth="1"/>
    <col min="6" max="6" width="1.5" customWidth="1"/>
    <col min="7" max="7" width="2.625" customWidth="1"/>
    <col min="8" max="21" width="1.5" customWidth="1"/>
    <col min="22" max="26" width="8.75" customWidth="1"/>
  </cols>
  <sheetData>
    <row r="1" spans="1:7" ht="16.5" customHeight="1">
      <c r="A1" s="95" t="s">
        <v>36</v>
      </c>
      <c r="B1" s="96" t="e">
        <v>#REF!</v>
      </c>
      <c r="C1" s="96" t="e">
        <v>#REF!</v>
      </c>
      <c r="D1" s="96" t="e">
        <v>#REF!</v>
      </c>
      <c r="E1" s="96" t="e">
        <v>#REF!</v>
      </c>
      <c r="F1" s="96" t="s">
        <v>16</v>
      </c>
      <c r="G1" s="97" t="e">
        <v>#REF!</v>
      </c>
    </row>
    <row r="2" spans="1:7" ht="16.5" customHeight="1">
      <c r="A2" s="98" t="s">
        <v>56</v>
      </c>
      <c r="B2" s="99" t="e">
        <v>#REF!</v>
      </c>
      <c r="C2" s="100" t="e">
        <v>#REF!</v>
      </c>
      <c r="D2" s="99" t="e">
        <v>#REF!</v>
      </c>
      <c r="E2" s="99" t="e">
        <v>#REF!</v>
      </c>
      <c r="F2" s="99" t="s">
        <v>16</v>
      </c>
      <c r="G2" s="101" t="e">
        <v>#REF!</v>
      </c>
    </row>
    <row r="3" spans="1:7" ht="16.5" customHeight="1">
      <c r="A3" s="98" t="s">
        <v>68</v>
      </c>
      <c r="B3" s="99" t="e">
        <v>#REF!</v>
      </c>
      <c r="C3" s="100" t="e">
        <v>#REF!</v>
      </c>
      <c r="D3" s="99" t="e">
        <v>#REF!</v>
      </c>
      <c r="E3" s="99" t="e">
        <v>#REF!</v>
      </c>
      <c r="F3" s="99" t="s">
        <v>16</v>
      </c>
      <c r="G3" s="101" t="e">
        <v>#REF!</v>
      </c>
    </row>
    <row r="4" spans="1:7" ht="16.5" customHeight="1">
      <c r="A4" s="98" t="s">
        <v>75</v>
      </c>
      <c r="B4" s="99" t="e">
        <v>#REF!</v>
      </c>
      <c r="C4" s="99" t="e">
        <v>#REF!</v>
      </c>
      <c r="D4" s="99" t="e">
        <v>#REF!</v>
      </c>
      <c r="E4" s="102" t="e">
        <v>#REF!</v>
      </c>
      <c r="F4" s="99" t="s">
        <v>16</v>
      </c>
      <c r="G4" s="103" t="e">
        <v>#REF!</v>
      </c>
    </row>
    <row r="5" spans="1:7" ht="16.5" customHeight="1">
      <c r="A5" s="104" t="s">
        <v>82</v>
      </c>
      <c r="B5" s="105" t="e">
        <v>#REF!</v>
      </c>
      <c r="C5" s="105" t="e">
        <v>#REF!</v>
      </c>
      <c r="D5" s="105" t="e">
        <v>#REF!</v>
      </c>
      <c r="E5" s="105" t="e">
        <v>#REF!</v>
      </c>
      <c r="F5" s="105" t="s">
        <v>16</v>
      </c>
      <c r="G5" s="106" t="e">
        <v>#REF!</v>
      </c>
    </row>
    <row r="6" spans="1:7" ht="16.5" customHeight="1">
      <c r="A6" s="95" t="s">
        <v>92</v>
      </c>
      <c r="B6" s="96" t="e">
        <v>#REF!</v>
      </c>
      <c r="C6" s="107" t="e">
        <v>#REF!</v>
      </c>
      <c r="D6" s="96" t="e">
        <v>#REF!</v>
      </c>
      <c r="E6" s="96" t="e">
        <v>#REF!</v>
      </c>
      <c r="F6" s="96" t="s">
        <v>16</v>
      </c>
      <c r="G6" s="97" t="e">
        <v>#REF!</v>
      </c>
    </row>
    <row r="7" spans="1:7" ht="16.5" customHeight="1">
      <c r="A7" s="98" t="s">
        <v>95</v>
      </c>
      <c r="B7" s="99" t="e">
        <v>#REF!</v>
      </c>
      <c r="C7" s="99" t="e">
        <v>#REF!</v>
      </c>
      <c r="D7" s="99" t="e">
        <v>#REF!</v>
      </c>
      <c r="E7" s="99" t="e">
        <v>#REF!</v>
      </c>
      <c r="F7" s="99" t="s">
        <v>16</v>
      </c>
      <c r="G7" s="108" t="e">
        <v>#REF!</v>
      </c>
    </row>
    <row r="8" spans="1:7" ht="16.5" customHeight="1">
      <c r="A8" s="98" t="s">
        <v>99</v>
      </c>
      <c r="B8" s="99" t="e">
        <v>#REF!</v>
      </c>
      <c r="C8" s="100" t="e">
        <v>#REF!</v>
      </c>
      <c r="D8" s="99" t="e">
        <v>#REF!</v>
      </c>
      <c r="E8" s="99" t="e">
        <v>#REF!</v>
      </c>
      <c r="F8" s="99" t="s">
        <v>16</v>
      </c>
      <c r="G8" s="103" t="e">
        <v>#REF!</v>
      </c>
    </row>
    <row r="9" spans="1:7" ht="16.5" customHeight="1">
      <c r="A9" s="98" t="s">
        <v>104</v>
      </c>
      <c r="B9" s="99" t="e">
        <v>#REF!</v>
      </c>
      <c r="C9" s="99" t="e">
        <v>#REF!</v>
      </c>
      <c r="D9" s="99" t="e">
        <v>#REF!</v>
      </c>
      <c r="E9" s="99" t="e">
        <v>#REF!</v>
      </c>
      <c r="F9" s="99" t="s">
        <v>16</v>
      </c>
      <c r="G9" s="109" t="e">
        <v>#REF!</v>
      </c>
    </row>
    <row r="10" spans="1:7" ht="16.5" customHeight="1">
      <c r="A10" s="104" t="s">
        <v>105</v>
      </c>
      <c r="B10" s="105" t="e">
        <v>#REF!</v>
      </c>
      <c r="C10" s="110" t="e">
        <v>#REF!</v>
      </c>
      <c r="D10" s="105" t="e">
        <v>#REF!</v>
      </c>
      <c r="E10" s="111" t="e">
        <v>#REF!</v>
      </c>
      <c r="F10" s="105" t="s">
        <v>16</v>
      </c>
      <c r="G10" s="112" t="e">
        <v>#REF!</v>
      </c>
    </row>
    <row r="11" spans="1:7" ht="16.5" customHeight="1">
      <c r="A11" s="113" t="s">
        <v>108</v>
      </c>
      <c r="B11" s="96" t="e">
        <v>#REF!</v>
      </c>
      <c r="C11" s="96" t="e">
        <v>#REF!</v>
      </c>
      <c r="D11" s="114" t="e">
        <v>#REF!</v>
      </c>
      <c r="E11" s="96" t="e">
        <v>#REF!</v>
      </c>
      <c r="F11" s="96" t="s">
        <v>16</v>
      </c>
      <c r="G11" s="97" t="e">
        <v>#REF!</v>
      </c>
    </row>
    <row r="12" spans="1:7" ht="16.5" customHeight="1">
      <c r="A12" s="115" t="s">
        <v>111</v>
      </c>
      <c r="B12" s="99" t="e">
        <v>#REF!</v>
      </c>
      <c r="C12" s="22" t="e">
        <v>#REF!</v>
      </c>
      <c r="D12" s="22" t="e">
        <v>#REF!</v>
      </c>
      <c r="E12" s="99" t="e">
        <v>#REF!</v>
      </c>
      <c r="F12" s="99" t="s">
        <v>16</v>
      </c>
      <c r="G12" s="116" t="e">
        <v>#REF!</v>
      </c>
    </row>
    <row r="13" spans="1:7" ht="16.5" customHeight="1">
      <c r="A13" s="115" t="s">
        <v>114</v>
      </c>
      <c r="B13" s="99" t="e">
        <v>#REF!</v>
      </c>
      <c r="C13" s="22" t="e">
        <v>#REF!</v>
      </c>
      <c r="D13" s="22" t="e">
        <v>#REF!</v>
      </c>
      <c r="E13" s="99" t="e">
        <v>#REF!</v>
      </c>
      <c r="F13" s="99" t="s">
        <v>16</v>
      </c>
      <c r="G13" s="117" t="e">
        <v>#REF!</v>
      </c>
    </row>
    <row r="14" spans="1:7" ht="16.5" customHeight="1">
      <c r="A14" s="115" t="s">
        <v>124</v>
      </c>
      <c r="B14" s="99" t="e">
        <v>#REF!</v>
      </c>
      <c r="C14" s="118" t="e">
        <v>#REF!</v>
      </c>
      <c r="D14" s="119" t="e">
        <v>#REF!</v>
      </c>
      <c r="E14" s="99" t="e">
        <v>#REF!</v>
      </c>
      <c r="F14" s="99" t="s">
        <v>16</v>
      </c>
      <c r="G14" s="116" t="e">
        <v>#REF!</v>
      </c>
    </row>
    <row r="15" spans="1:7" ht="16.5" customHeight="1">
      <c r="A15" s="120" t="s">
        <v>125</v>
      </c>
      <c r="B15" s="105" t="e">
        <v>#REF!</v>
      </c>
      <c r="C15" s="121" t="e">
        <v>#REF!</v>
      </c>
      <c r="D15" s="122" t="e">
        <v>#REF!</v>
      </c>
      <c r="E15" s="105" t="e">
        <v>#REF!</v>
      </c>
      <c r="F15" s="105" t="s">
        <v>16</v>
      </c>
      <c r="G15" s="123" t="e">
        <v>#REF!</v>
      </c>
    </row>
    <row r="16" spans="1:7" ht="16.5" customHeight="1">
      <c r="A16" s="113" t="s">
        <v>130</v>
      </c>
      <c r="B16" s="96" t="e">
        <v>#REF!</v>
      </c>
      <c r="C16" s="114" t="e">
        <v>#REF!</v>
      </c>
      <c r="D16" s="124" t="e">
        <v>#REF!</v>
      </c>
      <c r="E16" s="96" t="e">
        <v>#REF!</v>
      </c>
      <c r="F16" s="96" t="s">
        <v>16</v>
      </c>
      <c r="G16" s="125" t="e">
        <v>#REF!</v>
      </c>
    </row>
    <row r="17" spans="1:21" ht="16.5" customHeight="1">
      <c r="A17" s="115" t="s">
        <v>134</v>
      </c>
      <c r="B17" s="100" t="e">
        <v>#REF!</v>
      </c>
      <c r="C17" s="22" t="e">
        <v>#REF!</v>
      </c>
      <c r="D17" s="99" t="e">
        <v>#REF!</v>
      </c>
      <c r="E17" s="22" t="e">
        <v>#REF!</v>
      </c>
      <c r="F17" s="99" t="s">
        <v>16</v>
      </c>
      <c r="G17" s="116" t="e">
        <v>#REF!</v>
      </c>
    </row>
    <row r="18" spans="1:21" ht="16.5" customHeight="1">
      <c r="A18" s="115" t="s">
        <v>132</v>
      </c>
      <c r="B18" s="99" t="e">
        <v>#REF!</v>
      </c>
      <c r="C18" s="119" t="e">
        <v>#REF!</v>
      </c>
      <c r="D18" s="22" t="e">
        <v>#REF!</v>
      </c>
      <c r="E18" s="99" t="e">
        <v>#REF!</v>
      </c>
      <c r="F18" s="99" t="s">
        <v>16</v>
      </c>
      <c r="G18" s="116" t="e">
        <v>#REF!</v>
      </c>
    </row>
    <row r="19" spans="1:21" ht="16.5" customHeight="1">
      <c r="A19" s="115" t="s">
        <v>135</v>
      </c>
      <c r="B19" s="99" t="e">
        <v>#REF!</v>
      </c>
      <c r="C19" s="119" t="e">
        <v>#REF!</v>
      </c>
      <c r="D19" s="22" t="e">
        <v>#REF!</v>
      </c>
      <c r="E19" s="22" t="e">
        <v>#REF!</v>
      </c>
      <c r="F19" s="99" t="s">
        <v>16</v>
      </c>
      <c r="G19" s="116" t="e">
        <v>#REF!</v>
      </c>
    </row>
    <row r="20" spans="1:21" ht="16.5" customHeight="1">
      <c r="A20" s="120" t="s">
        <v>136</v>
      </c>
      <c r="B20" s="105" t="e">
        <v>#REF!</v>
      </c>
      <c r="C20" s="122" t="e">
        <v>#REF!</v>
      </c>
      <c r="D20" s="122" t="e">
        <v>#REF!</v>
      </c>
      <c r="E20" s="122" t="e">
        <v>#REF!</v>
      </c>
      <c r="F20" s="105" t="s">
        <v>16</v>
      </c>
      <c r="G20" s="123" t="e">
        <v>#REF!</v>
      </c>
    </row>
    <row r="21" spans="1:21" ht="16.5" customHeight="1">
      <c r="A21" s="113" t="s">
        <v>216</v>
      </c>
      <c r="B21" s="114" t="e">
        <v>#REF!</v>
      </c>
      <c r="C21" s="114" t="e">
        <v>#REF!</v>
      </c>
      <c r="D21" s="124" t="e">
        <v>#REF!</v>
      </c>
      <c r="E21" s="114" t="e">
        <v>#REF!</v>
      </c>
      <c r="F21" s="96" t="s">
        <v>16</v>
      </c>
      <c r="G21" s="125" t="e">
        <v>#REF!</v>
      </c>
    </row>
    <row r="22" spans="1:21" ht="16.5" customHeight="1">
      <c r="A22" s="115" t="s">
        <v>217</v>
      </c>
      <c r="B22" s="22" t="e">
        <v>#REF!</v>
      </c>
      <c r="C22" s="22" t="e">
        <v>#REF!</v>
      </c>
      <c r="D22" s="119" t="e">
        <v>#REF!</v>
      </c>
      <c r="E22" s="22" t="e">
        <v>#REF!</v>
      </c>
      <c r="F22" s="99" t="s">
        <v>16</v>
      </c>
      <c r="G22" s="116" t="e">
        <v>#REF!</v>
      </c>
    </row>
    <row r="23" spans="1:21" ht="16.5" customHeight="1">
      <c r="A23" s="115" t="s">
        <v>218</v>
      </c>
      <c r="B23" s="119" t="e">
        <v>#REF!</v>
      </c>
      <c r="C23" s="119" t="e">
        <v>#REF!</v>
      </c>
      <c r="D23" s="22" t="e">
        <v>#REF!</v>
      </c>
      <c r="E23" s="22" t="e">
        <v>#REF!</v>
      </c>
      <c r="F23" s="99" t="s">
        <v>16</v>
      </c>
      <c r="G23" s="117" t="e">
        <v>#REF!</v>
      </c>
      <c r="U23" s="126"/>
    </row>
    <row r="24" spans="1:21" ht="16.5" customHeight="1">
      <c r="A24" s="115" t="s">
        <v>219</v>
      </c>
      <c r="B24" s="22" t="e">
        <v>#REF!</v>
      </c>
      <c r="C24" s="22" t="e">
        <v>#REF!</v>
      </c>
      <c r="D24" s="22" t="e">
        <v>#REF!</v>
      </c>
      <c r="E24" s="22" t="e">
        <v>#REF!</v>
      </c>
      <c r="F24" s="99" t="s">
        <v>16</v>
      </c>
      <c r="G24" s="116" t="e">
        <v>#REF!</v>
      </c>
    </row>
    <row r="25" spans="1:21" ht="16.5" customHeight="1">
      <c r="A25" s="127" t="s">
        <v>220</v>
      </c>
      <c r="B25" s="24" t="e">
        <v>#REF!</v>
      </c>
      <c r="C25" s="24" t="e">
        <v>#REF!</v>
      </c>
      <c r="D25" s="24" t="e">
        <v>#REF!</v>
      </c>
      <c r="E25" s="24" t="e">
        <v>#REF!</v>
      </c>
      <c r="F25" s="128" t="s">
        <v>16</v>
      </c>
      <c r="G25" s="129" t="e">
        <v>#REF!</v>
      </c>
    </row>
    <row r="26" spans="1:21" ht="15.75" customHeight="1">
      <c r="A26" s="113" t="s">
        <v>221</v>
      </c>
      <c r="B26" s="114" t="e">
        <v>#REF!</v>
      </c>
      <c r="C26" s="114" t="e">
        <v>#REF!</v>
      </c>
      <c r="D26" s="114" t="e">
        <v>#REF!</v>
      </c>
      <c r="E26" s="114" t="e">
        <v>#REF!</v>
      </c>
      <c r="F26" s="96" t="s">
        <v>16</v>
      </c>
      <c r="G26" s="125" t="e">
        <v>#REF!</v>
      </c>
    </row>
    <row r="27" spans="1:21" ht="15.75" customHeight="1">
      <c r="A27" s="115" t="s">
        <v>222</v>
      </c>
      <c r="B27" s="22" t="e">
        <v>#REF!</v>
      </c>
      <c r="C27" s="22" t="e">
        <v>#REF!</v>
      </c>
      <c r="D27" s="22" t="e">
        <v>#REF!</v>
      </c>
      <c r="E27" s="22" t="e">
        <v>#REF!</v>
      </c>
      <c r="F27" s="99" t="s">
        <v>16</v>
      </c>
      <c r="G27" s="116" t="e">
        <v>#REF!</v>
      </c>
    </row>
    <row r="28" spans="1:21" ht="15.75" customHeight="1">
      <c r="A28" s="115" t="s">
        <v>223</v>
      </c>
      <c r="B28" s="22" t="e">
        <v>#REF!</v>
      </c>
      <c r="C28" s="119" t="e">
        <v>#REF!</v>
      </c>
      <c r="D28" s="22" t="e">
        <v>#REF!</v>
      </c>
      <c r="E28" s="22" t="e">
        <v>#REF!</v>
      </c>
      <c r="F28" s="99" t="s">
        <v>16</v>
      </c>
      <c r="G28" s="116" t="e">
        <v>#REF!</v>
      </c>
    </row>
    <row r="29" spans="1:21" ht="15.75" customHeight="1">
      <c r="A29" s="115" t="s">
        <v>224</v>
      </c>
      <c r="B29" s="22" t="e">
        <v>#REF!</v>
      </c>
      <c r="C29" s="22" t="e">
        <v>#REF!</v>
      </c>
      <c r="D29" s="119" t="e">
        <v>#REF!</v>
      </c>
      <c r="E29" s="119" t="e">
        <v>#REF!</v>
      </c>
      <c r="F29" s="99" t="s">
        <v>16</v>
      </c>
      <c r="G29" s="117" t="e">
        <v>#REF!</v>
      </c>
    </row>
    <row r="30" spans="1:21" ht="15.75" customHeight="1">
      <c r="A30" s="127" t="s">
        <v>225</v>
      </c>
      <c r="B30" s="24" t="e">
        <v>#REF!</v>
      </c>
      <c r="C30" s="130" t="e">
        <v>#REF!</v>
      </c>
      <c r="D30" s="24" t="e">
        <v>#REF!</v>
      </c>
      <c r="E30" s="24" t="e">
        <v>#REF!</v>
      </c>
      <c r="F30" s="128" t="s">
        <v>16</v>
      </c>
      <c r="G30" s="131" t="e">
        <v>#REF!</v>
      </c>
    </row>
    <row r="31" spans="1:21" ht="15.75" customHeight="1">
      <c r="A31" s="113" t="s">
        <v>226</v>
      </c>
      <c r="B31" s="114" t="e">
        <v>#REF!</v>
      </c>
      <c r="C31" s="114" t="e">
        <v>#REF!</v>
      </c>
      <c r="D31" s="114" t="e">
        <v>#REF!</v>
      </c>
      <c r="E31" s="114" t="e">
        <v>#REF!</v>
      </c>
      <c r="F31" s="96" t="s">
        <v>16</v>
      </c>
      <c r="G31" s="125" t="e">
        <v>#REF!</v>
      </c>
    </row>
    <row r="32" spans="1:21" ht="15.75" customHeight="1">
      <c r="A32" s="115" t="s">
        <v>227</v>
      </c>
      <c r="B32" s="22" t="e">
        <v>#REF!</v>
      </c>
      <c r="C32" s="119" t="e">
        <v>#REF!</v>
      </c>
      <c r="D32" s="22" t="e">
        <v>#REF!</v>
      </c>
      <c r="E32" s="22" t="e">
        <v>#REF!</v>
      </c>
      <c r="F32" s="99" t="s">
        <v>16</v>
      </c>
      <c r="G32" s="116" t="e">
        <v>#REF!</v>
      </c>
    </row>
    <row r="33" spans="1:7" ht="15.75" customHeight="1">
      <c r="A33" s="115" t="s">
        <v>228</v>
      </c>
      <c r="B33" s="119" t="e">
        <v>#REF!</v>
      </c>
      <c r="C33" s="22" t="e">
        <v>#REF!</v>
      </c>
      <c r="D33" s="22" t="e">
        <v>#REF!</v>
      </c>
      <c r="E33" s="22" t="e">
        <v>#REF!</v>
      </c>
      <c r="F33" s="99" t="s">
        <v>16</v>
      </c>
      <c r="G33" s="117" t="e">
        <v>#REF!</v>
      </c>
    </row>
    <row r="34" spans="1:7" ht="15.75" customHeight="1">
      <c r="A34" s="115" t="s">
        <v>229</v>
      </c>
      <c r="B34" s="22" t="e">
        <v>#REF!</v>
      </c>
      <c r="C34" s="119" t="e">
        <v>#REF!</v>
      </c>
      <c r="D34" s="22" t="e">
        <v>#REF!</v>
      </c>
      <c r="E34" s="22" t="e">
        <v>#REF!</v>
      </c>
      <c r="F34" s="99" t="s">
        <v>16</v>
      </c>
      <c r="G34" s="116" t="e">
        <v>#REF!</v>
      </c>
    </row>
    <row r="35" spans="1:7" ht="15.75" customHeight="1">
      <c r="A35" s="127" t="s">
        <v>230</v>
      </c>
      <c r="B35" s="24" t="e">
        <v>#REF!</v>
      </c>
      <c r="C35" s="24" t="e">
        <v>#REF!</v>
      </c>
      <c r="D35" s="24" t="e">
        <v>#REF!</v>
      </c>
      <c r="E35" s="24" t="e">
        <v>#REF!</v>
      </c>
      <c r="F35" s="128" t="s">
        <v>16</v>
      </c>
      <c r="G35" s="129" t="e">
        <v>#REF!</v>
      </c>
    </row>
    <row r="36" spans="1:7" ht="15.75" customHeight="1">
      <c r="A36" s="113" t="s">
        <v>231</v>
      </c>
      <c r="B36" s="114" t="e">
        <v>#REF!</v>
      </c>
      <c r="C36" s="124" t="e">
        <v>#REF!</v>
      </c>
      <c r="D36" s="132" t="e">
        <v>#REF!</v>
      </c>
      <c r="E36" s="132" t="e">
        <v>#REF!</v>
      </c>
      <c r="F36" s="96" t="s">
        <v>16</v>
      </c>
      <c r="G36" s="133" t="e">
        <v>#REF!</v>
      </c>
    </row>
    <row r="37" spans="1:7" ht="15.75" customHeight="1">
      <c r="A37" s="115" t="s">
        <v>232</v>
      </c>
      <c r="B37" s="22" t="e">
        <v>#REF!</v>
      </c>
      <c r="C37" s="22" t="e">
        <v>#REF!</v>
      </c>
      <c r="D37" s="119" t="e">
        <v>#REF!</v>
      </c>
      <c r="E37" s="22" t="e">
        <v>#REF!</v>
      </c>
      <c r="F37" s="99" t="s">
        <v>16</v>
      </c>
      <c r="G37" s="116" t="e">
        <v>#REF!</v>
      </c>
    </row>
    <row r="38" spans="1:7" ht="15.75" customHeight="1">
      <c r="A38" s="115" t="s">
        <v>233</v>
      </c>
      <c r="B38" s="22" t="e">
        <v>#REF!</v>
      </c>
      <c r="C38" s="22" t="e">
        <v>#REF!</v>
      </c>
      <c r="D38" s="22" t="e">
        <v>#REF!</v>
      </c>
      <c r="E38" s="22" t="e">
        <v>#REF!</v>
      </c>
      <c r="F38" s="99" t="s">
        <v>16</v>
      </c>
      <c r="G38" s="116" t="e">
        <v>#REF!</v>
      </c>
    </row>
    <row r="39" spans="1:7" ht="15.75" customHeight="1">
      <c r="A39" s="115" t="s">
        <v>234</v>
      </c>
      <c r="B39" s="22" t="e">
        <v>#REF!</v>
      </c>
      <c r="C39" s="22" t="e">
        <v>#REF!</v>
      </c>
      <c r="D39" s="22" t="e">
        <v>#REF!</v>
      </c>
      <c r="E39" s="22" t="e">
        <v>#REF!</v>
      </c>
      <c r="F39" s="99" t="s">
        <v>16</v>
      </c>
      <c r="G39" s="117" t="e">
        <v>#REF!</v>
      </c>
    </row>
    <row r="40" spans="1:7" ht="15.75" customHeight="1">
      <c r="A40" s="127" t="s">
        <v>235</v>
      </c>
      <c r="B40" s="24" t="e">
        <v>#REF!</v>
      </c>
      <c r="C40" s="130" t="e">
        <v>#REF!</v>
      </c>
      <c r="D40" s="24" t="e">
        <v>#REF!</v>
      </c>
      <c r="E40" s="24" t="e">
        <v>#REF!</v>
      </c>
      <c r="F40" s="128" t="s">
        <v>16</v>
      </c>
      <c r="G40" s="129" t="e">
        <v>#REF!</v>
      </c>
    </row>
    <row r="41" spans="1:7" ht="15.75" customHeight="1">
      <c r="A41" s="113" t="s">
        <v>236</v>
      </c>
      <c r="B41" s="114" t="e">
        <v>#REF!</v>
      </c>
      <c r="C41" s="114" t="e">
        <v>#REF!</v>
      </c>
      <c r="D41" s="124" t="e">
        <v>#REF!</v>
      </c>
      <c r="E41" s="114" t="e">
        <v>#REF!</v>
      </c>
      <c r="F41" s="96" t="s">
        <v>16</v>
      </c>
      <c r="G41" s="125" t="e">
        <v>#REF!</v>
      </c>
    </row>
    <row r="42" spans="1:7" ht="15.75" customHeight="1">
      <c r="A42" s="115" t="s">
        <v>237</v>
      </c>
      <c r="B42" s="22" t="e">
        <v>#REF!</v>
      </c>
      <c r="C42" s="119" t="e">
        <v>#REF!</v>
      </c>
      <c r="D42" s="22" t="e">
        <v>#REF!</v>
      </c>
      <c r="E42" s="22" t="e">
        <v>#REF!</v>
      </c>
      <c r="F42" s="99" t="s">
        <v>16</v>
      </c>
      <c r="G42" s="116" t="e">
        <v>#REF!</v>
      </c>
    </row>
    <row r="43" spans="1:7" ht="15.75" customHeight="1">
      <c r="A43" s="115" t="s">
        <v>238</v>
      </c>
      <c r="B43" s="22" t="e">
        <v>#REF!</v>
      </c>
      <c r="C43" s="22" t="e">
        <v>#REF!</v>
      </c>
      <c r="D43" s="22" t="e">
        <v>#REF!</v>
      </c>
      <c r="E43" s="22" t="e">
        <v>#REF!</v>
      </c>
      <c r="F43" s="99" t="s">
        <v>16</v>
      </c>
      <c r="G43" s="116" t="e">
        <v>#REF!</v>
      </c>
    </row>
    <row r="44" spans="1:7" ht="15.75" customHeight="1">
      <c r="A44" s="115" t="s">
        <v>239</v>
      </c>
      <c r="B44" s="22" t="e">
        <v>#REF!</v>
      </c>
      <c r="C44" s="22" t="e">
        <v>#REF!</v>
      </c>
      <c r="D44" s="22" t="e">
        <v>#REF!</v>
      </c>
      <c r="E44" s="22" t="e">
        <v>#REF!</v>
      </c>
      <c r="F44" s="99" t="s">
        <v>16</v>
      </c>
      <c r="G44" s="116" t="e">
        <v>#REF!</v>
      </c>
    </row>
    <row r="45" spans="1:7" ht="15.75" customHeight="1">
      <c r="A45" s="127" t="s">
        <v>240</v>
      </c>
      <c r="B45" s="24" t="e">
        <v>#REF!</v>
      </c>
      <c r="C45" s="24" t="e">
        <v>#REF!</v>
      </c>
      <c r="D45" s="130" t="e">
        <v>#REF!</v>
      </c>
      <c r="E45" s="24" t="e">
        <v>#REF!</v>
      </c>
      <c r="F45" s="128" t="s">
        <v>16</v>
      </c>
      <c r="G45" s="129" t="e">
        <v>#REF!</v>
      </c>
    </row>
    <row r="46" spans="1:7" ht="15.75" customHeight="1">
      <c r="A46" s="113" t="s">
        <v>241</v>
      </c>
      <c r="B46" s="114" t="e">
        <v>#REF!</v>
      </c>
      <c r="C46" s="114" t="e">
        <v>#REF!</v>
      </c>
      <c r="D46" s="114" t="e">
        <v>#REF!</v>
      </c>
      <c r="E46" s="124" t="e">
        <v>#REF!</v>
      </c>
      <c r="F46" s="96" t="s">
        <v>16</v>
      </c>
      <c r="G46" s="125" t="e">
        <v>#REF!</v>
      </c>
    </row>
    <row r="47" spans="1:7" ht="15.75" customHeight="1">
      <c r="A47" s="115" t="s">
        <v>242</v>
      </c>
      <c r="B47" s="22" t="e">
        <v>#REF!</v>
      </c>
      <c r="C47" s="22" t="e">
        <v>#REF!</v>
      </c>
      <c r="D47" s="22" t="e">
        <v>#REF!</v>
      </c>
      <c r="E47" s="134" t="e">
        <v>#REF!</v>
      </c>
      <c r="F47" s="99" t="s">
        <v>16</v>
      </c>
      <c r="G47" s="117" t="e">
        <v>#REF!</v>
      </c>
    </row>
    <row r="48" spans="1:7" ht="15.75" customHeight="1">
      <c r="A48" s="115" t="s">
        <v>243</v>
      </c>
      <c r="B48" s="22" t="e">
        <v>#REF!</v>
      </c>
      <c r="C48" s="22" t="e">
        <v>#REF!</v>
      </c>
      <c r="D48" s="22" t="e">
        <v>#REF!</v>
      </c>
      <c r="E48" s="134" t="e">
        <v>#REF!</v>
      </c>
      <c r="F48" s="99" t="s">
        <v>16</v>
      </c>
      <c r="G48" s="116" t="e">
        <v>#REF!</v>
      </c>
    </row>
    <row r="49" spans="1:7" ht="15.75" customHeight="1">
      <c r="A49" s="115" t="s">
        <v>244</v>
      </c>
      <c r="B49" s="22" t="e">
        <v>#REF!</v>
      </c>
      <c r="C49" s="119" t="e">
        <v>#REF!</v>
      </c>
      <c r="D49" s="22" t="e">
        <v>#REF!</v>
      </c>
      <c r="E49" s="135" t="e">
        <v>#REF!</v>
      </c>
      <c r="F49" s="99" t="s">
        <v>16</v>
      </c>
      <c r="G49" s="116" t="e">
        <v>#REF!</v>
      </c>
    </row>
    <row r="50" spans="1:7" ht="15.75" customHeight="1">
      <c r="A50" s="115" t="s">
        <v>245</v>
      </c>
      <c r="B50" s="22" t="e">
        <v>#REF!</v>
      </c>
      <c r="C50" s="119" t="e">
        <v>#REF!</v>
      </c>
      <c r="D50" s="22" t="e">
        <v>#REF!</v>
      </c>
      <c r="E50" s="134" t="e">
        <v>#REF!</v>
      </c>
      <c r="F50" s="99" t="s">
        <v>16</v>
      </c>
      <c r="G50" s="11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偏鄉國小O1-S2</vt:lpstr>
      <vt:lpstr>偏鄉葷食國小總表</vt:lpstr>
      <vt:lpstr>偏鄉國小O1-S2(素)</vt:lpstr>
      <vt:lpstr>偏鄉素食國小總表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2024-11-21T09:36:03Z</cp:lastPrinted>
  <dcterms:created xsi:type="dcterms:W3CDTF">2022-06-28T23:45:29Z</dcterms:created>
  <dcterms:modified xsi:type="dcterms:W3CDTF">2024-11-25T08:30:56Z</dcterms:modified>
</cp:coreProperties>
</file>