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6" yWindow="-12" windowWidth="13980" windowHeight="12492"/>
  </bookViews>
  <sheets>
    <sheet name="國中" sheetId="1" r:id="rId1"/>
    <sheet name="國小" sheetId="23" r:id="rId2"/>
    <sheet name="和平國小" sheetId="25" r:id="rId3"/>
    <sheet name="國中素" sheetId="21" r:id="rId4"/>
    <sheet name="國小素" sheetId="24" r:id="rId5"/>
    <sheet name="替代食材" sheetId="26" r:id="rId6"/>
  </sheets>
  <definedNames>
    <definedName name="_xlnm.Print_Area" localSheetId="2">和平國小!$A$1:$U$167</definedName>
    <definedName name="_xlnm.Print_Area" localSheetId="1">國小!$A$1:$U$167</definedName>
    <definedName name="_xlnm.Print_Area" localSheetId="4">國小素!$A$1:$N$170</definedName>
    <definedName name="_xlnm.Print_Area" localSheetId="0">國中!$A$1:$W$167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25" l="1"/>
  <c r="N5" i="23"/>
  <c r="I23" i="1" l="1"/>
  <c r="J23" i="1"/>
  <c r="E19" i="1" l="1"/>
  <c r="K15" i="24"/>
  <c r="M22" i="21"/>
  <c r="D1" i="26"/>
  <c r="C1" i="26"/>
  <c r="B1" i="26"/>
  <c r="F3" i="23"/>
  <c r="N11" i="21"/>
  <c r="N9" i="21"/>
  <c r="N7" i="21"/>
  <c r="L9" i="24"/>
  <c r="L19" i="24"/>
  <c r="F3" i="1"/>
  <c r="N5" i="21"/>
  <c r="N3" i="21"/>
  <c r="L6" i="24"/>
  <c r="L8" i="24"/>
  <c r="L22" i="24"/>
  <c r="N15" i="21"/>
  <c r="N24" i="21"/>
  <c r="N22" i="21"/>
  <c r="N8" i="21"/>
  <c r="L16" i="24"/>
  <c r="L7" i="24"/>
  <c r="N18" i="21"/>
  <c r="N16" i="21"/>
  <c r="N19" i="21"/>
  <c r="L21" i="24"/>
  <c r="L5" i="24"/>
  <c r="L15" i="24"/>
  <c r="N17" i="21"/>
  <c r="L10" i="24"/>
  <c r="H14" i="21"/>
  <c r="H13" i="21"/>
  <c r="N12" i="21"/>
  <c r="N10" i="21"/>
  <c r="N13" i="21"/>
  <c r="L13" i="24"/>
  <c r="L4" i="24"/>
  <c r="F3" i="24"/>
  <c r="N6" i="21"/>
  <c r="N4" i="21"/>
  <c r="N20" i="21"/>
  <c r="L12" i="24"/>
  <c r="L14" i="24"/>
  <c r="F3" i="21"/>
  <c r="N23" i="21"/>
  <c r="N21" i="21"/>
  <c r="N14" i="21"/>
  <c r="L11" i="24"/>
  <c r="F3" i="25"/>
  <c r="N25" i="21"/>
  <c r="L17" i="24"/>
  <c r="N25" i="24" l="1"/>
  <c r="W3" i="1"/>
  <c r="O25" i="21"/>
  <c r="O24" i="21"/>
  <c r="O23" i="21"/>
  <c r="O22" i="21"/>
  <c r="O21" i="21"/>
  <c r="O20" i="21"/>
  <c r="O19" i="21"/>
  <c r="O18" i="21"/>
  <c r="O17" i="21"/>
  <c r="O16" i="21"/>
  <c r="O15" i="21"/>
  <c r="O14" i="21"/>
  <c r="O13" i="21"/>
  <c r="O12" i="21"/>
  <c r="O11" i="21"/>
  <c r="O10" i="21"/>
  <c r="O9" i="21"/>
  <c r="O8" i="21"/>
  <c r="O7" i="21"/>
  <c r="O6" i="21"/>
  <c r="O5" i="21"/>
  <c r="O4" i="21"/>
  <c r="O3" i="21"/>
  <c r="U25" i="24"/>
  <c r="U24" i="24"/>
  <c r="U23" i="24"/>
  <c r="U22" i="24"/>
  <c r="U21" i="24"/>
  <c r="U20" i="24"/>
  <c r="U19" i="24"/>
  <c r="U18" i="24"/>
  <c r="U17" i="24"/>
  <c r="U16" i="24"/>
  <c r="U15" i="24"/>
  <c r="U14" i="24"/>
  <c r="U13" i="24"/>
  <c r="U12" i="24"/>
  <c r="U11" i="24"/>
  <c r="U10" i="24"/>
  <c r="U9" i="24"/>
  <c r="U8" i="24"/>
  <c r="U7" i="24"/>
  <c r="U6" i="24"/>
  <c r="U5" i="24"/>
  <c r="U4" i="24"/>
  <c r="U3" i="24"/>
  <c r="W25" i="21"/>
  <c r="W24" i="21"/>
  <c r="W23" i="21"/>
  <c r="W22" i="21"/>
  <c r="W21" i="21"/>
  <c r="W20" i="21"/>
  <c r="W19" i="21"/>
  <c r="W18" i="21"/>
  <c r="W17" i="21"/>
  <c r="W16" i="21"/>
  <c r="W15" i="21"/>
  <c r="W14" i="21"/>
  <c r="W13" i="21"/>
  <c r="W12" i="21"/>
  <c r="W11" i="21"/>
  <c r="W10" i="21"/>
  <c r="W9" i="21"/>
  <c r="W8" i="21"/>
  <c r="W7" i="21"/>
  <c r="W6" i="21"/>
  <c r="W5" i="21"/>
  <c r="W4" i="21"/>
  <c r="W3" i="21"/>
  <c r="U25" i="25"/>
  <c r="U24" i="25"/>
  <c r="U23" i="25"/>
  <c r="U22" i="25"/>
  <c r="U21" i="25"/>
  <c r="U20" i="25"/>
  <c r="U19" i="25"/>
  <c r="U18" i="25"/>
  <c r="U17" i="25"/>
  <c r="U16" i="25"/>
  <c r="U15" i="25"/>
  <c r="U14" i="25"/>
  <c r="U13" i="25"/>
  <c r="U12" i="25"/>
  <c r="U11" i="25"/>
  <c r="U10" i="25"/>
  <c r="U9" i="25"/>
  <c r="U8" i="25"/>
  <c r="U7" i="25"/>
  <c r="U6" i="25"/>
  <c r="U5" i="25"/>
  <c r="U4" i="25"/>
  <c r="U3" i="25"/>
  <c r="U25" i="23"/>
  <c r="U24" i="23"/>
  <c r="U23" i="23"/>
  <c r="U22" i="23"/>
  <c r="U21" i="23"/>
  <c r="U20" i="23"/>
  <c r="U19" i="23"/>
  <c r="U18" i="23"/>
  <c r="U17" i="23"/>
  <c r="U16" i="23"/>
  <c r="U15" i="23"/>
  <c r="U14" i="23"/>
  <c r="U13" i="23"/>
  <c r="U12" i="23"/>
  <c r="U11" i="23"/>
  <c r="U10" i="23"/>
  <c r="U9" i="23"/>
  <c r="U8" i="23"/>
  <c r="U7" i="23"/>
  <c r="U6" i="23"/>
  <c r="U5" i="23"/>
  <c r="U4" i="23"/>
  <c r="U3" i="23"/>
  <c r="D155" i="25" l="1"/>
  <c r="D146" i="25"/>
  <c r="D145" i="25"/>
  <c r="D144" i="25"/>
  <c r="D140" i="25"/>
  <c r="D139" i="25"/>
  <c r="D138" i="25"/>
  <c r="D137" i="25"/>
  <c r="D134" i="25"/>
  <c r="D133" i="25"/>
  <c r="D132" i="25"/>
  <c r="D131" i="25"/>
  <c r="D130" i="25"/>
  <c r="D128" i="25"/>
  <c r="D127" i="25"/>
  <c r="D126" i="25"/>
  <c r="D125" i="25"/>
  <c r="D124" i="25"/>
  <c r="D123" i="25"/>
  <c r="D122" i="25"/>
  <c r="D120" i="25"/>
  <c r="D119" i="25"/>
  <c r="D118" i="25"/>
  <c r="D117" i="25"/>
  <c r="D116" i="25"/>
  <c r="D115" i="25"/>
  <c r="D114" i="25"/>
  <c r="D112" i="25"/>
  <c r="D111" i="25"/>
  <c r="D109" i="25"/>
  <c r="D108" i="25"/>
  <c r="D105" i="25"/>
  <c r="D104" i="25"/>
  <c r="D103" i="25"/>
  <c r="D102" i="25"/>
  <c r="D95" i="25"/>
  <c r="D94" i="25"/>
  <c r="D92" i="25"/>
  <c r="D89" i="25"/>
  <c r="D88" i="25"/>
  <c r="D85" i="25"/>
  <c r="D83" i="25"/>
  <c r="D82" i="25"/>
  <c r="D81" i="25"/>
  <c r="D80" i="25"/>
  <c r="D79" i="25"/>
  <c r="D78" i="25"/>
  <c r="D76" i="25"/>
  <c r="D75" i="25"/>
  <c r="D73" i="25"/>
  <c r="D72" i="25"/>
  <c r="D71" i="25"/>
  <c r="D70" i="25"/>
  <c r="D69" i="25"/>
  <c r="D68" i="25"/>
  <c r="D67" i="25"/>
  <c r="D66" i="25"/>
  <c r="D65" i="25"/>
  <c r="D64" i="25"/>
  <c r="D63" i="25"/>
  <c r="D62" i="25"/>
  <c r="D61" i="25"/>
  <c r="D60" i="25"/>
  <c r="D59" i="25"/>
  <c r="D58" i="25"/>
  <c r="D57" i="25"/>
  <c r="D56" i="25"/>
  <c r="D55" i="25"/>
  <c r="D54" i="25"/>
  <c r="D53" i="25"/>
  <c r="D52" i="25"/>
  <c r="D51" i="25"/>
  <c r="D50" i="25"/>
  <c r="D49" i="25"/>
  <c r="D48" i="25"/>
  <c r="D47" i="25"/>
  <c r="D46" i="25"/>
  <c r="D45" i="25"/>
  <c r="D43" i="25"/>
  <c r="A43" i="25"/>
  <c r="D42" i="25"/>
  <c r="D38" i="25"/>
  <c r="D37" i="25"/>
  <c r="A37" i="25"/>
  <c r="D36" i="25"/>
  <c r="D35" i="25"/>
  <c r="D34" i="25"/>
  <c r="D33" i="25"/>
  <c r="D32" i="25"/>
  <c r="D31" i="25"/>
  <c r="A31" i="25"/>
  <c r="D30" i="25"/>
  <c r="N25" i="25"/>
  <c r="M25" i="25"/>
  <c r="K25" i="25"/>
  <c r="G25" i="25"/>
  <c r="E25" i="25"/>
  <c r="D25" i="25"/>
  <c r="C25" i="25"/>
  <c r="M24" i="25"/>
  <c r="K24" i="25"/>
  <c r="G24" i="25"/>
  <c r="E24" i="25"/>
  <c r="D24" i="25"/>
  <c r="C24" i="25"/>
  <c r="M23" i="25"/>
  <c r="K23" i="25"/>
  <c r="G23" i="25"/>
  <c r="E23" i="25"/>
  <c r="D23" i="25"/>
  <c r="C23" i="25"/>
  <c r="M22" i="25"/>
  <c r="K22" i="25"/>
  <c r="G22" i="25"/>
  <c r="E22" i="25"/>
  <c r="D22" i="25"/>
  <c r="C22" i="25"/>
  <c r="M21" i="25"/>
  <c r="K21" i="25"/>
  <c r="G21" i="25"/>
  <c r="E21" i="25"/>
  <c r="D21" i="25"/>
  <c r="C21" i="25"/>
  <c r="M20" i="25"/>
  <c r="K20" i="25"/>
  <c r="G20" i="25"/>
  <c r="E20" i="25"/>
  <c r="D20" i="25"/>
  <c r="C20" i="25"/>
  <c r="N19" i="25"/>
  <c r="M19" i="25"/>
  <c r="K19" i="25"/>
  <c r="G19" i="25"/>
  <c r="E19" i="25"/>
  <c r="D19" i="25"/>
  <c r="C19" i="25"/>
  <c r="M18" i="25"/>
  <c r="K18" i="25"/>
  <c r="G18" i="25"/>
  <c r="E18" i="25"/>
  <c r="D18" i="25"/>
  <c r="C18" i="25"/>
  <c r="M17" i="25"/>
  <c r="K17" i="25"/>
  <c r="G17" i="25"/>
  <c r="E17" i="25"/>
  <c r="D17" i="25"/>
  <c r="C17" i="25"/>
  <c r="M16" i="25"/>
  <c r="K16" i="25"/>
  <c r="G16" i="25"/>
  <c r="E16" i="25"/>
  <c r="D16" i="25"/>
  <c r="C16" i="25"/>
  <c r="M15" i="25"/>
  <c r="K15" i="25"/>
  <c r="G15" i="25"/>
  <c r="E15" i="25"/>
  <c r="D15" i="25"/>
  <c r="C15" i="25"/>
  <c r="N14" i="25"/>
  <c r="M14" i="25"/>
  <c r="K14" i="25"/>
  <c r="G14" i="25"/>
  <c r="E14" i="25"/>
  <c r="D14" i="25"/>
  <c r="C14" i="25"/>
  <c r="M13" i="25"/>
  <c r="K13" i="25"/>
  <c r="G13" i="25"/>
  <c r="E13" i="25"/>
  <c r="D13" i="25"/>
  <c r="C13" i="25"/>
  <c r="M12" i="25"/>
  <c r="K12" i="25"/>
  <c r="G12" i="25"/>
  <c r="E12" i="25"/>
  <c r="D12" i="25"/>
  <c r="C12" i="25"/>
  <c r="M11" i="25"/>
  <c r="K11" i="25"/>
  <c r="G11" i="25"/>
  <c r="E11" i="25"/>
  <c r="D11" i="25"/>
  <c r="C11" i="25"/>
  <c r="M10" i="25"/>
  <c r="K10" i="25"/>
  <c r="G10" i="25"/>
  <c r="E10" i="25"/>
  <c r="D10" i="25"/>
  <c r="C10" i="25"/>
  <c r="N9" i="25"/>
  <c r="M9" i="25"/>
  <c r="K9" i="25"/>
  <c r="G9" i="25"/>
  <c r="E9" i="25"/>
  <c r="D9" i="25"/>
  <c r="C9" i="25"/>
  <c r="M8" i="25"/>
  <c r="K8" i="25"/>
  <c r="G8" i="25"/>
  <c r="E8" i="25"/>
  <c r="D8" i="25"/>
  <c r="C8" i="25"/>
  <c r="M7" i="25"/>
  <c r="K7" i="25"/>
  <c r="G7" i="25"/>
  <c r="E7" i="25"/>
  <c r="D7" i="25"/>
  <c r="C7" i="25"/>
  <c r="M6" i="25"/>
  <c r="K6" i="25"/>
  <c r="G6" i="25"/>
  <c r="E6" i="25"/>
  <c r="D6" i="25"/>
  <c r="C6" i="25"/>
  <c r="A6" i="25"/>
  <c r="A49" i="25" s="1"/>
  <c r="M5" i="25"/>
  <c r="K5" i="25"/>
  <c r="G5" i="25"/>
  <c r="E5" i="25"/>
  <c r="D5" i="25"/>
  <c r="C5" i="25"/>
  <c r="B5" i="25"/>
  <c r="A42" i="25" s="1"/>
  <c r="M4" i="25"/>
  <c r="K4" i="25"/>
  <c r="G4" i="25"/>
  <c r="E4" i="25"/>
  <c r="D4" i="25"/>
  <c r="C4" i="25"/>
  <c r="B4" i="25"/>
  <c r="A36" i="25" s="1"/>
  <c r="M3" i="25"/>
  <c r="K3" i="25"/>
  <c r="G3" i="25"/>
  <c r="E3" i="25"/>
  <c r="D3" i="25"/>
  <c r="C3" i="25"/>
  <c r="B3" i="25"/>
  <c r="A30" i="25" s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D12" i="23"/>
  <c r="D12" i="1"/>
  <c r="C12" i="1"/>
  <c r="H20" i="25"/>
  <c r="L9" i="25"/>
  <c r="H25" i="25"/>
  <c r="F9" i="25"/>
  <c r="H24" i="25"/>
  <c r="H19" i="25"/>
  <c r="H8" i="25"/>
  <c r="F15" i="25"/>
  <c r="H9" i="25"/>
  <c r="H13" i="25"/>
  <c r="H22" i="25"/>
  <c r="H12" i="25"/>
  <c r="H17" i="25"/>
  <c r="L17" i="25"/>
  <c r="F20" i="25"/>
  <c r="F22" i="25"/>
  <c r="H6" i="25"/>
  <c r="L11" i="25"/>
  <c r="L12" i="25"/>
  <c r="L6" i="25"/>
  <c r="H4" i="25"/>
  <c r="F14" i="25"/>
  <c r="H7" i="25"/>
  <c r="H18" i="25"/>
  <c r="F4" i="25"/>
  <c r="L24" i="25"/>
  <c r="F11" i="25"/>
  <c r="L3" i="25"/>
  <c r="L21" i="25"/>
  <c r="F21" i="25"/>
  <c r="F10" i="25"/>
  <c r="F12" i="25"/>
  <c r="H10" i="25"/>
  <c r="H3" i="25"/>
  <c r="H11" i="25"/>
  <c r="L7" i="25"/>
  <c r="L22" i="25"/>
  <c r="L5" i="25"/>
  <c r="H23" i="25"/>
  <c r="F13" i="25"/>
  <c r="F19" i="25"/>
  <c r="F16" i="25"/>
  <c r="L23" i="25"/>
  <c r="L13" i="25"/>
  <c r="L19" i="25"/>
  <c r="F7" i="25"/>
  <c r="H21" i="25"/>
  <c r="F18" i="25"/>
  <c r="L10" i="25"/>
  <c r="F8" i="25"/>
  <c r="F24" i="25"/>
  <c r="L14" i="25"/>
  <c r="F6" i="25"/>
  <c r="F25" i="25"/>
  <c r="L18" i="25"/>
  <c r="H14" i="25"/>
  <c r="F17" i="25"/>
  <c r="H15" i="25"/>
  <c r="H16" i="25"/>
  <c r="L4" i="25"/>
  <c r="L8" i="25"/>
  <c r="L25" i="25"/>
  <c r="L20" i="25"/>
  <c r="H5" i="25"/>
  <c r="L15" i="25"/>
  <c r="F5" i="25"/>
  <c r="L16" i="25"/>
  <c r="F23" i="25"/>
  <c r="B6" i="25" l="1"/>
  <c r="A48" i="25" s="1"/>
  <c r="A7" i="25"/>
  <c r="M25" i="24"/>
  <c r="M24" i="24"/>
  <c r="M23" i="24"/>
  <c r="M22" i="24"/>
  <c r="M21" i="24"/>
  <c r="M20" i="24"/>
  <c r="N19" i="24"/>
  <c r="M19" i="24"/>
  <c r="M18" i="24"/>
  <c r="M17" i="24"/>
  <c r="M16" i="24"/>
  <c r="M15" i="24"/>
  <c r="N14" i="24"/>
  <c r="M14" i="24"/>
  <c r="M13" i="24"/>
  <c r="M12" i="24"/>
  <c r="M11" i="24"/>
  <c r="M10" i="24"/>
  <c r="N9" i="24"/>
  <c r="M9" i="24"/>
  <c r="M8" i="24"/>
  <c r="M7" i="24"/>
  <c r="M6" i="24"/>
  <c r="M5" i="24"/>
  <c r="N4" i="24"/>
  <c r="M4" i="24"/>
  <c r="M3" i="24"/>
  <c r="D157" i="24"/>
  <c r="D148" i="24"/>
  <c r="D147" i="24"/>
  <c r="D146" i="24"/>
  <c r="D142" i="24"/>
  <c r="D141" i="24"/>
  <c r="D140" i="24"/>
  <c r="D139" i="24"/>
  <c r="D136" i="24"/>
  <c r="D135" i="24"/>
  <c r="D134" i="24"/>
  <c r="D133" i="24"/>
  <c r="D132" i="24"/>
  <c r="D130" i="24"/>
  <c r="D129" i="24"/>
  <c r="D128" i="24"/>
  <c r="D127" i="24"/>
  <c r="D126" i="24"/>
  <c r="D125" i="24"/>
  <c r="D124" i="24"/>
  <c r="D122" i="24"/>
  <c r="D121" i="24"/>
  <c r="D120" i="24"/>
  <c r="D119" i="24"/>
  <c r="D118" i="24"/>
  <c r="D117" i="24"/>
  <c r="D116" i="24"/>
  <c r="D114" i="24"/>
  <c r="D113" i="24"/>
  <c r="D111" i="24"/>
  <c r="D110" i="24"/>
  <c r="D107" i="24"/>
  <c r="D106" i="24"/>
  <c r="D105" i="24"/>
  <c r="D104" i="24"/>
  <c r="D97" i="24"/>
  <c r="D96" i="24"/>
  <c r="D94" i="24"/>
  <c r="D91" i="24"/>
  <c r="D90" i="24"/>
  <c r="D87" i="24"/>
  <c r="D85" i="24"/>
  <c r="D84" i="24"/>
  <c r="D83" i="24"/>
  <c r="D82" i="24"/>
  <c r="D81" i="24"/>
  <c r="D80" i="24"/>
  <c r="D78" i="24"/>
  <c r="D77" i="24"/>
  <c r="D75" i="24"/>
  <c r="D74" i="24"/>
  <c r="D73" i="24"/>
  <c r="D72" i="24"/>
  <c r="D71" i="24"/>
  <c r="D70" i="24"/>
  <c r="D69" i="24"/>
  <c r="D68" i="24"/>
  <c r="D67" i="24"/>
  <c r="D66" i="24"/>
  <c r="D65" i="24"/>
  <c r="D64" i="24"/>
  <c r="D63" i="24"/>
  <c r="D62" i="24"/>
  <c r="D61" i="24"/>
  <c r="D60" i="24"/>
  <c r="D59" i="24"/>
  <c r="D58" i="24"/>
  <c r="D57" i="24"/>
  <c r="D56" i="24"/>
  <c r="D55" i="24"/>
  <c r="D54" i="24"/>
  <c r="D53" i="24"/>
  <c r="D52" i="24"/>
  <c r="D51" i="24"/>
  <c r="D50" i="24"/>
  <c r="D49" i="24"/>
  <c r="D48" i="24"/>
  <c r="D47" i="24"/>
  <c r="D45" i="24"/>
  <c r="A45" i="24"/>
  <c r="D44" i="24"/>
  <c r="D40" i="24"/>
  <c r="D39" i="24"/>
  <c r="A39" i="24"/>
  <c r="D38" i="24"/>
  <c r="D37" i="24"/>
  <c r="D36" i="24"/>
  <c r="D35" i="24"/>
  <c r="D34" i="24"/>
  <c r="D33" i="24"/>
  <c r="A33" i="24"/>
  <c r="D32" i="24"/>
  <c r="K25" i="24"/>
  <c r="G25" i="24"/>
  <c r="E25" i="24"/>
  <c r="D25" i="24"/>
  <c r="C25" i="24"/>
  <c r="K24" i="24"/>
  <c r="G24" i="24"/>
  <c r="E24" i="24"/>
  <c r="D24" i="24"/>
  <c r="C24" i="24"/>
  <c r="K23" i="24"/>
  <c r="G23" i="24"/>
  <c r="E23" i="24"/>
  <c r="D23" i="24"/>
  <c r="C23" i="24"/>
  <c r="K22" i="24"/>
  <c r="G22" i="24"/>
  <c r="E22" i="24"/>
  <c r="D22" i="24"/>
  <c r="C22" i="24"/>
  <c r="K21" i="24"/>
  <c r="G21" i="24"/>
  <c r="E21" i="24"/>
  <c r="D21" i="24"/>
  <c r="C21" i="24"/>
  <c r="K20" i="24"/>
  <c r="G20" i="24"/>
  <c r="E20" i="24"/>
  <c r="D20" i="24"/>
  <c r="C20" i="24"/>
  <c r="K19" i="24"/>
  <c r="G19" i="24"/>
  <c r="E19" i="24"/>
  <c r="D19" i="24"/>
  <c r="C19" i="24"/>
  <c r="K18" i="24"/>
  <c r="G18" i="24"/>
  <c r="E18" i="24"/>
  <c r="D18" i="24"/>
  <c r="C18" i="24"/>
  <c r="K17" i="24"/>
  <c r="G17" i="24"/>
  <c r="E17" i="24"/>
  <c r="D17" i="24"/>
  <c r="C17" i="24"/>
  <c r="K16" i="24"/>
  <c r="G16" i="24"/>
  <c r="E16" i="24"/>
  <c r="D16" i="24"/>
  <c r="C16" i="24"/>
  <c r="G15" i="24"/>
  <c r="E15" i="24"/>
  <c r="D15" i="24"/>
  <c r="C15" i="24"/>
  <c r="K14" i="24"/>
  <c r="G14" i="24"/>
  <c r="E14" i="24"/>
  <c r="D14" i="24"/>
  <c r="C14" i="24"/>
  <c r="K13" i="24"/>
  <c r="G13" i="24"/>
  <c r="E13" i="24"/>
  <c r="D13" i="24"/>
  <c r="C13" i="24"/>
  <c r="K12" i="24"/>
  <c r="G12" i="24"/>
  <c r="E12" i="24"/>
  <c r="D12" i="24"/>
  <c r="C12" i="24"/>
  <c r="K11" i="24"/>
  <c r="G11" i="24"/>
  <c r="E11" i="24"/>
  <c r="D11" i="24"/>
  <c r="C11" i="24"/>
  <c r="K10" i="24"/>
  <c r="G10" i="24"/>
  <c r="E10" i="24"/>
  <c r="D10" i="24"/>
  <c r="C10" i="24"/>
  <c r="K9" i="24"/>
  <c r="G9" i="24"/>
  <c r="E9" i="24"/>
  <c r="D9" i="24"/>
  <c r="C9" i="24"/>
  <c r="K8" i="24"/>
  <c r="G8" i="24"/>
  <c r="E8" i="24"/>
  <c r="D8" i="24"/>
  <c r="C8" i="24"/>
  <c r="K7" i="24"/>
  <c r="G7" i="24"/>
  <c r="E7" i="24"/>
  <c r="D7" i="24"/>
  <c r="C7" i="24"/>
  <c r="K6" i="24"/>
  <c r="G6" i="24"/>
  <c r="E6" i="24"/>
  <c r="D6" i="24"/>
  <c r="C6" i="24"/>
  <c r="A6" i="24"/>
  <c r="A7" i="24" s="1"/>
  <c r="K5" i="24"/>
  <c r="G5" i="24"/>
  <c r="E5" i="24"/>
  <c r="D5" i="24"/>
  <c r="C5" i="24"/>
  <c r="B5" i="24"/>
  <c r="A44" i="24" s="1"/>
  <c r="K4" i="24"/>
  <c r="G4" i="24"/>
  <c r="E4" i="24"/>
  <c r="D4" i="24"/>
  <c r="C4" i="24"/>
  <c r="B4" i="24"/>
  <c r="A38" i="24" s="1"/>
  <c r="K3" i="24"/>
  <c r="G3" i="24"/>
  <c r="E3" i="24"/>
  <c r="D3" i="24"/>
  <c r="C3" i="24"/>
  <c r="B3" i="24"/>
  <c r="A32" i="24" s="1"/>
  <c r="M25" i="21"/>
  <c r="I25" i="21"/>
  <c r="M24" i="21"/>
  <c r="M23" i="21"/>
  <c r="M21" i="21"/>
  <c r="M20" i="21"/>
  <c r="M19" i="21"/>
  <c r="M18" i="21"/>
  <c r="M17" i="21"/>
  <c r="M16" i="21"/>
  <c r="M15" i="21"/>
  <c r="M14" i="21"/>
  <c r="M13" i="21"/>
  <c r="M12" i="21"/>
  <c r="M11" i="21"/>
  <c r="M10" i="21"/>
  <c r="M9" i="21"/>
  <c r="M8" i="21"/>
  <c r="M7" i="21"/>
  <c r="M6" i="21"/>
  <c r="M5" i="21"/>
  <c r="M4" i="21"/>
  <c r="M3" i="21"/>
  <c r="I24" i="21"/>
  <c r="I23" i="21"/>
  <c r="I22" i="21"/>
  <c r="I21" i="21"/>
  <c r="I20" i="21"/>
  <c r="G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7" i="21"/>
  <c r="I6" i="21"/>
  <c r="I5" i="21"/>
  <c r="I4" i="21"/>
  <c r="G25" i="21"/>
  <c r="G24" i="21"/>
  <c r="G23" i="21"/>
  <c r="G22" i="21"/>
  <c r="G21" i="21"/>
  <c r="G19" i="21"/>
  <c r="G18" i="21"/>
  <c r="G17" i="21"/>
  <c r="E25" i="21"/>
  <c r="E24" i="21"/>
  <c r="E23" i="21"/>
  <c r="E20" i="21"/>
  <c r="G16" i="21"/>
  <c r="G15" i="21"/>
  <c r="G14" i="21"/>
  <c r="G13" i="21"/>
  <c r="G12" i="21"/>
  <c r="G11" i="21"/>
  <c r="G10" i="21"/>
  <c r="G9" i="21"/>
  <c r="G8" i="21"/>
  <c r="G7" i="21"/>
  <c r="G6" i="21"/>
  <c r="G5" i="21"/>
  <c r="F17" i="24"/>
  <c r="F24" i="24"/>
  <c r="F15" i="24"/>
  <c r="H9" i="24"/>
  <c r="H20" i="24"/>
  <c r="J8" i="21"/>
  <c r="H23" i="21"/>
  <c r="H17" i="21"/>
  <c r="F5" i="21"/>
  <c r="F4" i="21"/>
  <c r="J18" i="21"/>
  <c r="J10" i="21"/>
  <c r="F13" i="24"/>
  <c r="H18" i="21"/>
  <c r="F4" i="24"/>
  <c r="F11" i="24"/>
  <c r="F10" i="24"/>
  <c r="F12" i="24"/>
  <c r="F6" i="24"/>
  <c r="H24" i="21"/>
  <c r="F18" i="21"/>
  <c r="H7" i="21"/>
  <c r="H9" i="21"/>
  <c r="F19" i="21"/>
  <c r="J12" i="21"/>
  <c r="J17" i="21"/>
  <c r="H13" i="24"/>
  <c r="H5" i="24"/>
  <c r="J16" i="21"/>
  <c r="J25" i="21"/>
  <c r="F20" i="21"/>
  <c r="L23" i="24"/>
  <c r="F21" i="24"/>
  <c r="L24" i="24"/>
  <c r="F19" i="24"/>
  <c r="H23" i="24"/>
  <c r="H8" i="21"/>
  <c r="F11" i="21"/>
  <c r="F12" i="21"/>
  <c r="J19" i="21"/>
  <c r="F25" i="21"/>
  <c r="J4" i="21"/>
  <c r="H19" i="21"/>
  <c r="F20" i="24"/>
  <c r="H24" i="24"/>
  <c r="L18" i="24"/>
  <c r="H4" i="24"/>
  <c r="F9" i="24"/>
  <c r="F23" i="24"/>
  <c r="F7" i="21"/>
  <c r="F6" i="21"/>
  <c r="J13" i="21"/>
  <c r="J24" i="21"/>
  <c r="F24" i="21"/>
  <c r="F14" i="21"/>
  <c r="H12" i="24"/>
  <c r="L20" i="24"/>
  <c r="F8" i="21"/>
  <c r="H20" i="21"/>
  <c r="F22" i="24"/>
  <c r="H25" i="24"/>
  <c r="H25" i="21"/>
  <c r="F17" i="21"/>
  <c r="H16" i="24"/>
  <c r="H19" i="24"/>
  <c r="H15" i="24"/>
  <c r="F8" i="24"/>
  <c r="F25" i="24"/>
  <c r="L3" i="24"/>
  <c r="F23" i="21"/>
  <c r="J21" i="21"/>
  <c r="F22" i="21"/>
  <c r="J5" i="21"/>
  <c r="J9" i="21"/>
  <c r="H10" i="21"/>
  <c r="F16" i="24"/>
  <c r="J22" i="21"/>
  <c r="H8" i="24"/>
  <c r="H7" i="24"/>
  <c r="H10" i="24"/>
  <c r="H21" i="24"/>
  <c r="L25" i="24"/>
  <c r="H17" i="24"/>
  <c r="F21" i="21"/>
  <c r="J15" i="21"/>
  <c r="J23" i="21"/>
  <c r="H21" i="21"/>
  <c r="H22" i="21"/>
  <c r="F15" i="21"/>
  <c r="F13" i="21"/>
  <c r="F5" i="24"/>
  <c r="J6" i="21"/>
  <c r="H16" i="21"/>
  <c r="F14" i="24"/>
  <c r="H14" i="24"/>
  <c r="H22" i="24"/>
  <c r="F18" i="24"/>
  <c r="H6" i="24"/>
  <c r="H11" i="24"/>
  <c r="F7" i="24"/>
  <c r="J14" i="21"/>
  <c r="J7" i="21"/>
  <c r="J20" i="21"/>
  <c r="H15" i="21"/>
  <c r="J11" i="21"/>
  <c r="F9" i="21"/>
  <c r="H18" i="24"/>
  <c r="F16" i="21"/>
  <c r="H3" i="24"/>
  <c r="F10" i="21"/>
  <c r="A55" i="25" l="1"/>
  <c r="A8" i="25"/>
  <c r="B7" i="25"/>
  <c r="A54" i="25" s="1"/>
  <c r="B6" i="24"/>
  <c r="A50" i="24" s="1"/>
  <c r="A8" i="24"/>
  <c r="B7" i="24"/>
  <c r="A56" i="24" s="1"/>
  <c r="A57" i="24"/>
  <c r="A51" i="24"/>
  <c r="G4" i="21"/>
  <c r="A9" i="25" l="1"/>
  <c r="B8" i="25"/>
  <c r="A60" i="25" s="1"/>
  <c r="A61" i="25"/>
  <c r="A63" i="24"/>
  <c r="A9" i="24"/>
  <c r="B8" i="24"/>
  <c r="A62" i="24" s="1"/>
  <c r="E22" i="21"/>
  <c r="E21" i="21"/>
  <c r="E19" i="21"/>
  <c r="E18" i="21"/>
  <c r="E17" i="21"/>
  <c r="E16" i="21"/>
  <c r="E15" i="21"/>
  <c r="E14" i="21"/>
  <c r="E13" i="21"/>
  <c r="E12" i="21"/>
  <c r="E11" i="21"/>
  <c r="E10" i="21"/>
  <c r="E9" i="21"/>
  <c r="E8" i="21"/>
  <c r="E7" i="21"/>
  <c r="E6" i="21"/>
  <c r="E5" i="21"/>
  <c r="E4" i="21"/>
  <c r="E3" i="21"/>
  <c r="A67" i="25" l="1"/>
  <c r="A10" i="25"/>
  <c r="B9" i="25"/>
  <c r="A66" i="25" s="1"/>
  <c r="A10" i="24"/>
  <c r="B9" i="24"/>
  <c r="A68" i="24" s="1"/>
  <c r="A69" i="24"/>
  <c r="D25" i="21"/>
  <c r="D24" i="21"/>
  <c r="C25" i="21"/>
  <c r="C24" i="21"/>
  <c r="A33" i="21"/>
  <c r="A39" i="21"/>
  <c r="A45" i="21"/>
  <c r="D157" i="21"/>
  <c r="D148" i="21"/>
  <c r="D147" i="21"/>
  <c r="D146" i="21"/>
  <c r="D142" i="21"/>
  <c r="D141" i="21"/>
  <c r="D140" i="21"/>
  <c r="D139" i="21"/>
  <c r="D136" i="21"/>
  <c r="D135" i="21"/>
  <c r="D134" i="21"/>
  <c r="D133" i="21"/>
  <c r="D132" i="21"/>
  <c r="D130" i="21"/>
  <c r="D129" i="21"/>
  <c r="D128" i="21"/>
  <c r="D127" i="21"/>
  <c r="D126" i="21"/>
  <c r="D125" i="21"/>
  <c r="D124" i="21"/>
  <c r="D122" i="21"/>
  <c r="D121" i="21"/>
  <c r="D120" i="21"/>
  <c r="D119" i="21"/>
  <c r="D118" i="21"/>
  <c r="D117" i="21"/>
  <c r="D116" i="21"/>
  <c r="D114" i="21"/>
  <c r="D113" i="21"/>
  <c r="D111" i="21"/>
  <c r="D110" i="21"/>
  <c r="D107" i="21"/>
  <c r="D106" i="21"/>
  <c r="D105" i="21"/>
  <c r="D104" i="21"/>
  <c r="D97" i="21"/>
  <c r="D96" i="21"/>
  <c r="D94" i="21"/>
  <c r="D91" i="21"/>
  <c r="D90" i="21"/>
  <c r="D87" i="21"/>
  <c r="D85" i="21"/>
  <c r="D84" i="21"/>
  <c r="D83" i="21"/>
  <c r="D82" i="21"/>
  <c r="D81" i="21"/>
  <c r="D80" i="21"/>
  <c r="D78" i="21"/>
  <c r="D77" i="21"/>
  <c r="D75" i="21"/>
  <c r="D74" i="21"/>
  <c r="D73" i="21"/>
  <c r="D72" i="21"/>
  <c r="D71" i="21"/>
  <c r="D70" i="21"/>
  <c r="D69" i="21"/>
  <c r="D68" i="21"/>
  <c r="D67" i="21"/>
  <c r="D66" i="21"/>
  <c r="D65" i="21"/>
  <c r="D64" i="21"/>
  <c r="D63" i="21"/>
  <c r="D62" i="21"/>
  <c r="D61" i="21"/>
  <c r="D60" i="21"/>
  <c r="D59" i="21"/>
  <c r="D58" i="21"/>
  <c r="D57" i="21"/>
  <c r="D56" i="21"/>
  <c r="D55" i="21"/>
  <c r="D54" i="21"/>
  <c r="D53" i="21"/>
  <c r="D52" i="21"/>
  <c r="D51" i="21"/>
  <c r="D50" i="21"/>
  <c r="D49" i="21"/>
  <c r="D48" i="21"/>
  <c r="D47" i="21"/>
  <c r="D45" i="21"/>
  <c r="D44" i="21"/>
  <c r="D40" i="21"/>
  <c r="D39" i="21"/>
  <c r="D38" i="21"/>
  <c r="D37" i="21"/>
  <c r="D36" i="21"/>
  <c r="D35" i="21"/>
  <c r="D34" i="21"/>
  <c r="D33" i="21"/>
  <c r="D32" i="21"/>
  <c r="A6" i="21"/>
  <c r="A7" i="21" s="1"/>
  <c r="A57" i="21" s="1"/>
  <c r="B5" i="21"/>
  <c r="A44" i="21" s="1"/>
  <c r="B4" i="21"/>
  <c r="A38" i="21" s="1"/>
  <c r="B3" i="21"/>
  <c r="A32" i="21" s="1"/>
  <c r="O21" i="1"/>
  <c r="N25" i="23"/>
  <c r="N19" i="23"/>
  <c r="N14" i="23"/>
  <c r="N9" i="23"/>
  <c r="D155" i="23"/>
  <c r="D146" i="23"/>
  <c r="D145" i="23"/>
  <c r="D144" i="23"/>
  <c r="D140" i="23"/>
  <c r="D139" i="23"/>
  <c r="D138" i="23"/>
  <c r="D137" i="23"/>
  <c r="D134" i="23"/>
  <c r="D133" i="23"/>
  <c r="D132" i="23"/>
  <c r="D131" i="23"/>
  <c r="D130" i="23"/>
  <c r="D128" i="23"/>
  <c r="D127" i="23"/>
  <c r="D126" i="23"/>
  <c r="D125" i="23"/>
  <c r="D124" i="23"/>
  <c r="D123" i="23"/>
  <c r="D122" i="23"/>
  <c r="D120" i="23"/>
  <c r="D119" i="23"/>
  <c r="D118" i="23"/>
  <c r="D117" i="23"/>
  <c r="D116" i="23"/>
  <c r="D115" i="23"/>
  <c r="D114" i="23"/>
  <c r="D112" i="23"/>
  <c r="D111" i="23"/>
  <c r="D109" i="23"/>
  <c r="D108" i="23"/>
  <c r="D105" i="23"/>
  <c r="D104" i="23"/>
  <c r="D103" i="23"/>
  <c r="D102" i="23"/>
  <c r="D95" i="23"/>
  <c r="D94" i="23"/>
  <c r="D92" i="23"/>
  <c r="D89" i="23"/>
  <c r="D88" i="23"/>
  <c r="D85" i="23"/>
  <c r="D83" i="23"/>
  <c r="D82" i="23"/>
  <c r="D81" i="23"/>
  <c r="D80" i="23"/>
  <c r="D79" i="23"/>
  <c r="D78" i="23"/>
  <c r="D76" i="23"/>
  <c r="D75" i="23"/>
  <c r="D73" i="23"/>
  <c r="D72" i="23"/>
  <c r="D71" i="23"/>
  <c r="D70" i="23"/>
  <c r="D69" i="23"/>
  <c r="D68" i="23"/>
  <c r="D67" i="23"/>
  <c r="D66" i="23"/>
  <c r="D65" i="23"/>
  <c r="D64" i="23"/>
  <c r="D63" i="23"/>
  <c r="D62" i="23"/>
  <c r="D61" i="23"/>
  <c r="D60" i="23"/>
  <c r="D59" i="23"/>
  <c r="D58" i="23"/>
  <c r="D57" i="23"/>
  <c r="D56" i="23"/>
  <c r="D55" i="23"/>
  <c r="D54" i="23"/>
  <c r="D53" i="23"/>
  <c r="D52" i="23"/>
  <c r="D51" i="23"/>
  <c r="D50" i="23"/>
  <c r="D49" i="23"/>
  <c r="D48" i="23"/>
  <c r="D47" i="23"/>
  <c r="D46" i="23"/>
  <c r="D45" i="23"/>
  <c r="D43" i="23"/>
  <c r="A43" i="23"/>
  <c r="D42" i="23"/>
  <c r="D38" i="23"/>
  <c r="D37" i="23"/>
  <c r="A37" i="23"/>
  <c r="D36" i="23"/>
  <c r="D35" i="23"/>
  <c r="D34" i="23"/>
  <c r="D33" i="23"/>
  <c r="D32" i="23"/>
  <c r="D31" i="23"/>
  <c r="A31" i="23"/>
  <c r="D30" i="23"/>
  <c r="M25" i="23"/>
  <c r="K25" i="23"/>
  <c r="G25" i="23"/>
  <c r="E25" i="23"/>
  <c r="D25" i="23"/>
  <c r="C25" i="23"/>
  <c r="M24" i="23"/>
  <c r="K24" i="23"/>
  <c r="G24" i="23"/>
  <c r="E24" i="23"/>
  <c r="D24" i="23"/>
  <c r="C24" i="23"/>
  <c r="M23" i="23"/>
  <c r="K23" i="23"/>
  <c r="G23" i="23"/>
  <c r="E23" i="23"/>
  <c r="D23" i="23"/>
  <c r="C23" i="23"/>
  <c r="M22" i="23"/>
  <c r="K22" i="23"/>
  <c r="G22" i="23"/>
  <c r="E22" i="23"/>
  <c r="D22" i="23"/>
  <c r="C22" i="23"/>
  <c r="M21" i="23"/>
  <c r="K21" i="23"/>
  <c r="G21" i="23"/>
  <c r="E21" i="23"/>
  <c r="D21" i="23"/>
  <c r="C21" i="23"/>
  <c r="M20" i="23"/>
  <c r="K20" i="23"/>
  <c r="G20" i="23"/>
  <c r="E20" i="23"/>
  <c r="D20" i="23"/>
  <c r="C20" i="23"/>
  <c r="M19" i="23"/>
  <c r="K19" i="23"/>
  <c r="G19" i="23"/>
  <c r="E19" i="23"/>
  <c r="D19" i="23"/>
  <c r="C19" i="23"/>
  <c r="M18" i="23"/>
  <c r="K18" i="23"/>
  <c r="G18" i="23"/>
  <c r="E18" i="23"/>
  <c r="D18" i="23"/>
  <c r="C18" i="23"/>
  <c r="M17" i="23"/>
  <c r="K17" i="23"/>
  <c r="G17" i="23"/>
  <c r="E17" i="23"/>
  <c r="D17" i="23"/>
  <c r="C17" i="23"/>
  <c r="M16" i="23"/>
  <c r="K16" i="23"/>
  <c r="G16" i="23"/>
  <c r="E16" i="23"/>
  <c r="D16" i="23"/>
  <c r="C16" i="23"/>
  <c r="M15" i="23"/>
  <c r="K15" i="23"/>
  <c r="G15" i="23"/>
  <c r="E15" i="23"/>
  <c r="D15" i="23"/>
  <c r="C15" i="23"/>
  <c r="M14" i="23"/>
  <c r="K14" i="23"/>
  <c r="G14" i="23"/>
  <c r="E14" i="23"/>
  <c r="D14" i="23"/>
  <c r="C14" i="23"/>
  <c r="M13" i="23"/>
  <c r="K13" i="23"/>
  <c r="G13" i="23"/>
  <c r="E13" i="23"/>
  <c r="D13" i="23"/>
  <c r="C13" i="23"/>
  <c r="M12" i="23"/>
  <c r="K12" i="23"/>
  <c r="G12" i="23"/>
  <c r="E12" i="23"/>
  <c r="C12" i="23"/>
  <c r="M11" i="23"/>
  <c r="K11" i="23"/>
  <c r="G11" i="23"/>
  <c r="E11" i="23"/>
  <c r="D11" i="23"/>
  <c r="C11" i="23"/>
  <c r="M10" i="23"/>
  <c r="K10" i="23"/>
  <c r="G10" i="23"/>
  <c r="E10" i="23"/>
  <c r="D10" i="23"/>
  <c r="C10" i="23"/>
  <c r="M9" i="23"/>
  <c r="K9" i="23"/>
  <c r="G9" i="23"/>
  <c r="E9" i="23"/>
  <c r="D9" i="23"/>
  <c r="C9" i="23"/>
  <c r="M8" i="23"/>
  <c r="K8" i="23"/>
  <c r="G8" i="23"/>
  <c r="E8" i="23"/>
  <c r="D8" i="23"/>
  <c r="C8" i="23"/>
  <c r="M7" i="23"/>
  <c r="K7" i="23"/>
  <c r="G7" i="23"/>
  <c r="E7" i="23"/>
  <c r="D7" i="23"/>
  <c r="C7" i="23"/>
  <c r="M6" i="23"/>
  <c r="K6" i="23"/>
  <c r="G6" i="23"/>
  <c r="E6" i="23"/>
  <c r="D6" i="23"/>
  <c r="C6" i="23"/>
  <c r="A6" i="23"/>
  <c r="A7" i="23" s="1"/>
  <c r="M5" i="23"/>
  <c r="K5" i="23"/>
  <c r="G5" i="23"/>
  <c r="E5" i="23"/>
  <c r="D5" i="23"/>
  <c r="C5" i="23"/>
  <c r="B5" i="23"/>
  <c r="A42" i="23" s="1"/>
  <c r="M4" i="23"/>
  <c r="K4" i="23"/>
  <c r="G4" i="23"/>
  <c r="E4" i="23"/>
  <c r="D4" i="23"/>
  <c r="C4" i="23"/>
  <c r="B4" i="23"/>
  <c r="A36" i="23" s="1"/>
  <c r="M3" i="23"/>
  <c r="K3" i="23"/>
  <c r="G3" i="23"/>
  <c r="E3" i="23"/>
  <c r="D3" i="23"/>
  <c r="C3" i="23"/>
  <c r="B3" i="23"/>
  <c r="A30" i="23" s="1"/>
  <c r="E4" i="1"/>
  <c r="L11" i="23"/>
  <c r="H5" i="23"/>
  <c r="H7" i="23"/>
  <c r="H3" i="23"/>
  <c r="H20" i="23"/>
  <c r="F9" i="23"/>
  <c r="H24" i="23"/>
  <c r="F19" i="23"/>
  <c r="F4" i="1"/>
  <c r="H11" i="23"/>
  <c r="L4" i="23"/>
  <c r="F17" i="23"/>
  <c r="L22" i="23"/>
  <c r="L13" i="23"/>
  <c r="L8" i="23"/>
  <c r="L24" i="23"/>
  <c r="L21" i="23"/>
  <c r="F21" i="23"/>
  <c r="F11" i="23"/>
  <c r="F7" i="23"/>
  <c r="H8" i="23"/>
  <c r="H14" i="23"/>
  <c r="H25" i="1"/>
  <c r="L16" i="23"/>
  <c r="L12" i="23"/>
  <c r="H15" i="23"/>
  <c r="F20" i="23"/>
  <c r="H17" i="23"/>
  <c r="F25" i="1"/>
  <c r="L25" i="23"/>
  <c r="H9" i="23"/>
  <c r="F5" i="23"/>
  <c r="F6" i="23"/>
  <c r="L15" i="23"/>
  <c r="L19" i="23"/>
  <c r="F14" i="23"/>
  <c r="H4" i="23"/>
  <c r="L17" i="23"/>
  <c r="F4" i="23"/>
  <c r="H16" i="23"/>
  <c r="H6" i="23"/>
  <c r="H13" i="23"/>
  <c r="H18" i="23"/>
  <c r="L18" i="23"/>
  <c r="F16" i="23"/>
  <c r="H10" i="23"/>
  <c r="L10" i="23"/>
  <c r="L5" i="23"/>
  <c r="F25" i="23"/>
  <c r="L20" i="23"/>
  <c r="L3" i="23"/>
  <c r="N25" i="1"/>
  <c r="L14" i="23"/>
  <c r="J25" i="1"/>
  <c r="L23" i="23"/>
  <c r="F18" i="23"/>
  <c r="H23" i="23"/>
  <c r="H22" i="23"/>
  <c r="F22" i="23"/>
  <c r="F13" i="23"/>
  <c r="F8" i="23"/>
  <c r="H19" i="23"/>
  <c r="H25" i="23"/>
  <c r="L6" i="23"/>
  <c r="F12" i="23"/>
  <c r="H12" i="23"/>
  <c r="F15" i="23"/>
  <c r="F10" i="23"/>
  <c r="L7" i="23"/>
  <c r="H21" i="23"/>
  <c r="F24" i="23"/>
  <c r="F23" i="23"/>
  <c r="L9" i="23"/>
  <c r="A51" i="21" l="1"/>
  <c r="A73" i="25"/>
  <c r="A11" i="25"/>
  <c r="B10" i="25"/>
  <c r="A72" i="25" s="1"/>
  <c r="A11" i="24"/>
  <c r="B10" i="24"/>
  <c r="A74" i="24" s="1"/>
  <c r="A75" i="24"/>
  <c r="A8" i="21"/>
  <c r="A63" i="21" s="1"/>
  <c r="B7" i="21"/>
  <c r="A56" i="21" s="1"/>
  <c r="B6" i="21"/>
  <c r="A50" i="21" s="1"/>
  <c r="A55" i="23"/>
  <c r="A8" i="23"/>
  <c r="B7" i="23"/>
  <c r="A54" i="23" s="1"/>
  <c r="A49" i="23"/>
  <c r="B6" i="23"/>
  <c r="A48" i="23" s="1"/>
  <c r="O25" i="1"/>
  <c r="O24" i="1"/>
  <c r="M25" i="1"/>
  <c r="M24" i="1"/>
  <c r="I25" i="1"/>
  <c r="I24" i="1"/>
  <c r="G25" i="1"/>
  <c r="G24" i="1"/>
  <c r="E24" i="1"/>
  <c r="E25" i="1"/>
  <c r="O23" i="1"/>
  <c r="O22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H24" i="1"/>
  <c r="N24" i="1"/>
  <c r="F24" i="1"/>
  <c r="J24" i="1"/>
  <c r="A79" i="25" l="1"/>
  <c r="A12" i="25"/>
  <c r="B11" i="25"/>
  <c r="A78" i="25" s="1"/>
  <c r="A81" i="24"/>
  <c r="A12" i="24"/>
  <c r="B11" i="24"/>
  <c r="A80" i="24" s="1"/>
  <c r="A9" i="21"/>
  <c r="A69" i="21" s="1"/>
  <c r="B8" i="21"/>
  <c r="A62" i="21" s="1"/>
  <c r="A9" i="23"/>
  <c r="B8" i="23"/>
  <c r="A60" i="23" s="1"/>
  <c r="A61" i="23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B5" i="1"/>
  <c r="B4" i="1"/>
  <c r="B3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B25" i="1" s="1"/>
  <c r="A85" i="25" l="1"/>
  <c r="A13" i="25"/>
  <c r="B12" i="25"/>
  <c r="A84" i="25" s="1"/>
  <c r="A87" i="24"/>
  <c r="A13" i="24"/>
  <c r="B12" i="24"/>
  <c r="A86" i="24" s="1"/>
  <c r="A10" i="21"/>
  <c r="A75" i="21" s="1"/>
  <c r="B9" i="21"/>
  <c r="A68" i="21" s="1"/>
  <c r="A10" i="23"/>
  <c r="B9" i="23"/>
  <c r="A66" i="23" s="1"/>
  <c r="A67" i="23"/>
  <c r="B9" i="1"/>
  <c r="B15" i="1"/>
  <c r="B21" i="1"/>
  <c r="A163" i="1"/>
  <c r="B6" i="1"/>
  <c r="B12" i="1"/>
  <c r="B18" i="1"/>
  <c r="B24" i="1"/>
  <c r="B10" i="1"/>
  <c r="B16" i="1"/>
  <c r="B22" i="1"/>
  <c r="B11" i="1"/>
  <c r="B17" i="1"/>
  <c r="B23" i="1"/>
  <c r="B7" i="1"/>
  <c r="B13" i="1"/>
  <c r="B19" i="1"/>
  <c r="B8" i="1"/>
  <c r="B14" i="1"/>
  <c r="B20" i="1"/>
  <c r="A157" i="1"/>
  <c r="A91" i="25" l="1"/>
  <c r="A14" i="25"/>
  <c r="B13" i="25"/>
  <c r="A90" i="25" s="1"/>
  <c r="A14" i="24"/>
  <c r="B13" i="24"/>
  <c r="A92" i="24" s="1"/>
  <c r="A93" i="24"/>
  <c r="A11" i="21"/>
  <c r="A81" i="21" s="1"/>
  <c r="B10" i="21"/>
  <c r="A74" i="21" s="1"/>
  <c r="A73" i="23"/>
  <c r="A11" i="23"/>
  <c r="B10" i="23"/>
  <c r="A72" i="23" s="1"/>
  <c r="D23" i="21"/>
  <c r="C23" i="21"/>
  <c r="D22" i="21"/>
  <c r="C22" i="21"/>
  <c r="D21" i="21"/>
  <c r="C21" i="21"/>
  <c r="D20" i="21"/>
  <c r="C20" i="21"/>
  <c r="D19" i="21"/>
  <c r="C19" i="21"/>
  <c r="D18" i="21"/>
  <c r="C18" i="21"/>
  <c r="D17" i="21"/>
  <c r="C17" i="21"/>
  <c r="D16" i="21"/>
  <c r="C16" i="21"/>
  <c r="D15" i="21"/>
  <c r="C15" i="21"/>
  <c r="D14" i="21"/>
  <c r="C14" i="21"/>
  <c r="D13" i="21"/>
  <c r="C13" i="21"/>
  <c r="D12" i="21"/>
  <c r="C12" i="21"/>
  <c r="D11" i="21"/>
  <c r="C11" i="21"/>
  <c r="D10" i="21"/>
  <c r="C10" i="21"/>
  <c r="D9" i="21"/>
  <c r="C9" i="21"/>
  <c r="D8" i="21"/>
  <c r="C8" i="21"/>
  <c r="D7" i="21"/>
  <c r="C7" i="21"/>
  <c r="D6" i="21"/>
  <c r="C6" i="21"/>
  <c r="D5" i="21"/>
  <c r="C5" i="21"/>
  <c r="D4" i="21"/>
  <c r="C4" i="21"/>
  <c r="I3" i="21"/>
  <c r="G3" i="21"/>
  <c r="D3" i="21"/>
  <c r="C3" i="21"/>
  <c r="H5" i="21"/>
  <c r="H11" i="21"/>
  <c r="H3" i="21"/>
  <c r="H6" i="21"/>
  <c r="H4" i="21"/>
  <c r="H12" i="21"/>
  <c r="J3" i="21"/>
  <c r="A97" i="25" l="1"/>
  <c r="A15" i="25"/>
  <c r="B14" i="25"/>
  <c r="A96" i="25" s="1"/>
  <c r="A99" i="24"/>
  <c r="A15" i="24"/>
  <c r="B14" i="24"/>
  <c r="A98" i="24" s="1"/>
  <c r="A12" i="21"/>
  <c r="A87" i="21" s="1"/>
  <c r="B11" i="21"/>
  <c r="A80" i="21" s="1"/>
  <c r="A79" i="23"/>
  <c r="A12" i="23"/>
  <c r="B11" i="23"/>
  <c r="A78" i="23" s="1"/>
  <c r="D146" i="1"/>
  <c r="D126" i="1"/>
  <c r="D131" i="1"/>
  <c r="D130" i="1"/>
  <c r="D122" i="1"/>
  <c r="D120" i="1"/>
  <c r="D104" i="1"/>
  <c r="D109" i="1"/>
  <c r="D92" i="1"/>
  <c r="D73" i="1"/>
  <c r="D72" i="1"/>
  <c r="D62" i="1"/>
  <c r="D61" i="1"/>
  <c r="D60" i="1"/>
  <c r="D89" i="1"/>
  <c r="D88" i="1"/>
  <c r="D85" i="1"/>
  <c r="A150" i="1"/>
  <c r="A144" i="1"/>
  <c r="A138" i="1"/>
  <c r="A132" i="1"/>
  <c r="A126" i="1"/>
  <c r="A120" i="1"/>
  <c r="A114" i="1"/>
  <c r="A108" i="1"/>
  <c r="A102" i="1"/>
  <c r="A96" i="1"/>
  <c r="A90" i="1"/>
  <c r="A84" i="1"/>
  <c r="A78" i="1"/>
  <c r="A72" i="1"/>
  <c r="A66" i="1"/>
  <c r="A60" i="1"/>
  <c r="A16" i="25" l="1"/>
  <c r="B15" i="25"/>
  <c r="A102" i="25" s="1"/>
  <c r="A103" i="25"/>
  <c r="A105" i="24"/>
  <c r="A16" i="24"/>
  <c r="B15" i="24"/>
  <c r="A104" i="24" s="1"/>
  <c r="A13" i="21"/>
  <c r="A93" i="21" s="1"/>
  <c r="B12" i="21"/>
  <c r="A86" i="21" s="1"/>
  <c r="A13" i="23"/>
  <c r="B12" i="23"/>
  <c r="A84" i="23" s="1"/>
  <c r="A85" i="23"/>
  <c r="D38" i="1"/>
  <c r="D37" i="1"/>
  <c r="D36" i="1"/>
  <c r="D35" i="1"/>
  <c r="D34" i="1"/>
  <c r="D33" i="1"/>
  <c r="D32" i="1"/>
  <c r="D31" i="1"/>
  <c r="D30" i="1"/>
  <c r="A17" i="25" l="1"/>
  <c r="B16" i="25"/>
  <c r="A108" i="25" s="1"/>
  <c r="A109" i="25"/>
  <c r="A111" i="24"/>
  <c r="A17" i="24"/>
  <c r="B16" i="24"/>
  <c r="A110" i="24" s="1"/>
  <c r="A14" i="21"/>
  <c r="A99" i="21" s="1"/>
  <c r="B13" i="21"/>
  <c r="A92" i="21" s="1"/>
  <c r="A91" i="23"/>
  <c r="A14" i="23"/>
  <c r="B13" i="23"/>
  <c r="A90" i="23" s="1"/>
  <c r="A18" i="25" l="1"/>
  <c r="B17" i="25"/>
  <c r="A114" i="25" s="1"/>
  <c r="A115" i="25"/>
  <c r="A117" i="24"/>
  <c r="A18" i="24"/>
  <c r="B17" i="24"/>
  <c r="A116" i="24" s="1"/>
  <c r="A15" i="21"/>
  <c r="A105" i="21" s="1"/>
  <c r="B14" i="21"/>
  <c r="A98" i="21" s="1"/>
  <c r="A97" i="23"/>
  <c r="B14" i="23"/>
  <c r="A96" i="23" s="1"/>
  <c r="A15" i="23"/>
  <c r="A121" i="25" l="1"/>
  <c r="A19" i="25"/>
  <c r="B18" i="25"/>
  <c r="A120" i="25" s="1"/>
  <c r="A19" i="24"/>
  <c r="B18" i="24"/>
  <c r="A122" i="24" s="1"/>
  <c r="A123" i="24"/>
  <c r="A16" i="21"/>
  <c r="A111" i="21" s="1"/>
  <c r="B15" i="21"/>
  <c r="A104" i="21" s="1"/>
  <c r="A16" i="23"/>
  <c r="B15" i="23"/>
  <c r="A102" i="23" s="1"/>
  <c r="A103" i="23"/>
  <c r="A127" i="25" l="1"/>
  <c r="A20" i="25"/>
  <c r="B19" i="25"/>
  <c r="A126" i="25" s="1"/>
  <c r="A20" i="24"/>
  <c r="B19" i="24"/>
  <c r="A128" i="24" s="1"/>
  <c r="A129" i="24"/>
  <c r="B16" i="21"/>
  <c r="A110" i="21" s="1"/>
  <c r="A17" i="21"/>
  <c r="A117" i="21" s="1"/>
  <c r="A109" i="23"/>
  <c r="A17" i="23"/>
  <c r="B16" i="23"/>
  <c r="A108" i="23" s="1"/>
  <c r="M23" i="1"/>
  <c r="M22" i="1"/>
  <c r="M21" i="1"/>
  <c r="M20" i="1"/>
  <c r="M19" i="1"/>
  <c r="I22" i="1"/>
  <c r="I21" i="1"/>
  <c r="I20" i="1"/>
  <c r="I19" i="1"/>
  <c r="G23" i="1"/>
  <c r="G22" i="1"/>
  <c r="G21" i="1"/>
  <c r="G20" i="1"/>
  <c r="G19" i="1"/>
  <c r="J20" i="1"/>
  <c r="H23" i="1"/>
  <c r="N21" i="1"/>
  <c r="N23" i="1"/>
  <c r="H19" i="1"/>
  <c r="H22" i="1"/>
  <c r="N20" i="1"/>
  <c r="J21" i="1"/>
  <c r="J22" i="1"/>
  <c r="H20" i="1"/>
  <c r="F19" i="1"/>
  <c r="F22" i="1"/>
  <c r="N22" i="1"/>
  <c r="F21" i="1"/>
  <c r="F23" i="1"/>
  <c r="N19" i="1"/>
  <c r="H21" i="1"/>
  <c r="F20" i="1"/>
  <c r="J19" i="1"/>
  <c r="A133" i="25" l="1"/>
  <c r="A21" i="25"/>
  <c r="B20" i="25"/>
  <c r="A132" i="25" s="1"/>
  <c r="A135" i="24"/>
  <c r="A21" i="24"/>
  <c r="B20" i="24"/>
  <c r="A134" i="24" s="1"/>
  <c r="A18" i="21"/>
  <c r="A123" i="21" s="1"/>
  <c r="B17" i="21"/>
  <c r="A116" i="21" s="1"/>
  <c r="B17" i="23"/>
  <c r="A114" i="23" s="1"/>
  <c r="A18" i="23"/>
  <c r="A115" i="23"/>
  <c r="M14" i="1"/>
  <c r="M10" i="1"/>
  <c r="I14" i="1"/>
  <c r="G14" i="1"/>
  <c r="E14" i="1"/>
  <c r="E23" i="1"/>
  <c r="E22" i="1"/>
  <c r="E21" i="1"/>
  <c r="E20" i="1"/>
  <c r="D103" i="1"/>
  <c r="D102" i="1"/>
  <c r="D105" i="1"/>
  <c r="D68" i="1"/>
  <c r="D67" i="1"/>
  <c r="D66" i="1"/>
  <c r="D65" i="1"/>
  <c r="D64" i="1"/>
  <c r="D63" i="1"/>
  <c r="A54" i="1"/>
  <c r="D56" i="1"/>
  <c r="D55" i="1"/>
  <c r="D43" i="1"/>
  <c r="D42" i="1"/>
  <c r="N14" i="1"/>
  <c r="F14" i="1"/>
  <c r="N10" i="1"/>
  <c r="J14" i="1"/>
  <c r="H14" i="1"/>
  <c r="A139" i="25" l="1"/>
  <c r="A22" i="25"/>
  <c r="B21" i="25"/>
  <c r="A138" i="25" s="1"/>
  <c r="A141" i="24"/>
  <c r="A22" i="24"/>
  <c r="B21" i="24"/>
  <c r="A140" i="24" s="1"/>
  <c r="A19" i="21"/>
  <c r="A129" i="21" s="1"/>
  <c r="B18" i="21"/>
  <c r="A122" i="21" s="1"/>
  <c r="A19" i="23"/>
  <c r="B18" i="23"/>
  <c r="A120" i="23" s="1"/>
  <c r="A121" i="23"/>
  <c r="A48" i="1"/>
  <c r="A42" i="1"/>
  <c r="A36" i="1"/>
  <c r="A30" i="1"/>
  <c r="A145" i="25" l="1"/>
  <c r="A23" i="25"/>
  <c r="B22" i="25"/>
  <c r="A144" i="25" s="1"/>
  <c r="A23" i="24"/>
  <c r="B22" i="24"/>
  <c r="A146" i="24" s="1"/>
  <c r="A147" i="24"/>
  <c r="B19" i="21"/>
  <c r="A128" i="21" s="1"/>
  <c r="A20" i="21"/>
  <c r="A135" i="21" s="1"/>
  <c r="A127" i="23"/>
  <c r="A20" i="23"/>
  <c r="B19" i="23"/>
  <c r="A126" i="23" s="1"/>
  <c r="A24" i="25" l="1"/>
  <c r="B23" i="25"/>
  <c r="A150" i="25" s="1"/>
  <c r="A151" i="25"/>
  <c r="A24" i="24"/>
  <c r="A153" i="24"/>
  <c r="B23" i="24"/>
  <c r="A152" i="24" s="1"/>
  <c r="A21" i="21"/>
  <c r="A141" i="21" s="1"/>
  <c r="B20" i="21"/>
  <c r="A134" i="21" s="1"/>
  <c r="A133" i="23"/>
  <c r="B20" i="23"/>
  <c r="A132" i="23" s="1"/>
  <c r="A21" i="23"/>
  <c r="A25" i="25" l="1"/>
  <c r="A157" i="25"/>
  <c r="B24" i="25"/>
  <c r="A159" i="24"/>
  <c r="A25" i="24"/>
  <c r="B24" i="24"/>
  <c r="A158" i="24" s="1"/>
  <c r="A22" i="21"/>
  <c r="A147" i="21" s="1"/>
  <c r="B21" i="21"/>
  <c r="A140" i="21" s="1"/>
  <c r="A139" i="23"/>
  <c r="A22" i="23"/>
  <c r="B21" i="23"/>
  <c r="A138" i="23" s="1"/>
  <c r="A163" i="25" l="1"/>
  <c r="B25" i="25"/>
  <c r="A165" i="24"/>
  <c r="B25" i="24"/>
  <c r="A164" i="24" s="1"/>
  <c r="B22" i="21"/>
  <c r="A146" i="21" s="1"/>
  <c r="A23" i="21"/>
  <c r="A153" i="21" s="1"/>
  <c r="A145" i="23"/>
  <c r="A23" i="23"/>
  <c r="B22" i="23"/>
  <c r="A144" i="23" s="1"/>
  <c r="E8" i="1"/>
  <c r="A24" i="21" l="1"/>
  <c r="A159" i="21" s="1"/>
  <c r="B23" i="21"/>
  <c r="A152" i="21" s="1"/>
  <c r="B23" i="23"/>
  <c r="A150" i="23" s="1"/>
  <c r="A24" i="23"/>
  <c r="A151" i="23"/>
  <c r="A25" i="21" l="1"/>
  <c r="B24" i="21"/>
  <c r="A158" i="21" s="1"/>
  <c r="A157" i="23"/>
  <c r="A25" i="23"/>
  <c r="B24" i="23"/>
  <c r="B25" i="21" l="1"/>
  <c r="A164" i="21" s="1"/>
  <c r="A165" i="21"/>
  <c r="A163" i="23"/>
  <c r="B25" i="23"/>
  <c r="D50" i="1"/>
  <c r="D116" i="1" l="1"/>
  <c r="D115" i="1"/>
  <c r="D114" i="1"/>
  <c r="D80" i="1"/>
  <c r="D79" i="1"/>
  <c r="D78" i="1"/>
  <c r="D59" i="1"/>
  <c r="D58" i="1"/>
  <c r="D57" i="1"/>
  <c r="D54" i="1"/>
  <c r="D49" i="1"/>
  <c r="D48" i="1"/>
  <c r="N13" i="1"/>
  <c r="M18" i="1" l="1"/>
  <c r="M17" i="1"/>
  <c r="M16" i="1"/>
  <c r="M15" i="1"/>
  <c r="I18" i="1"/>
  <c r="I17" i="1"/>
  <c r="I16" i="1"/>
  <c r="I15" i="1"/>
  <c r="G18" i="1"/>
  <c r="G17" i="1"/>
  <c r="G16" i="1"/>
  <c r="G15" i="1"/>
  <c r="N17" i="1"/>
  <c r="N18" i="1"/>
  <c r="N16" i="1"/>
  <c r="F18" i="1"/>
  <c r="N15" i="1"/>
  <c r="H18" i="1"/>
  <c r="J16" i="1"/>
  <c r="J18" i="1"/>
  <c r="F16" i="1"/>
  <c r="J17" i="1"/>
  <c r="H15" i="1"/>
  <c r="H16" i="1"/>
  <c r="J15" i="1"/>
  <c r="F17" i="1"/>
  <c r="F15" i="1"/>
  <c r="H17" i="1"/>
  <c r="E18" i="1" l="1"/>
  <c r="E17" i="1"/>
  <c r="E16" i="1"/>
  <c r="E15" i="1"/>
  <c r="G12" i="1" l="1"/>
  <c r="H12" i="1"/>
  <c r="D83" i="1" l="1"/>
  <c r="D82" i="1"/>
  <c r="D81" i="1"/>
  <c r="D155" i="1" l="1"/>
  <c r="D145" i="1"/>
  <c r="D144" i="1"/>
  <c r="D140" i="1"/>
  <c r="D139" i="1"/>
  <c r="D138" i="1"/>
  <c r="D134" i="1"/>
  <c r="D133" i="1"/>
  <c r="D132" i="1"/>
  <c r="D137" i="1"/>
  <c r="D128" i="1"/>
  <c r="D127" i="1"/>
  <c r="D125" i="1"/>
  <c r="D124" i="1"/>
  <c r="D123" i="1"/>
  <c r="D119" i="1"/>
  <c r="D118" i="1"/>
  <c r="D117" i="1"/>
  <c r="D108" i="1"/>
  <c r="D112" i="1"/>
  <c r="D111" i="1"/>
  <c r="D7" i="1" l="1"/>
  <c r="J9" i="1"/>
  <c r="M7" i="1" l="1"/>
  <c r="M11" i="1"/>
  <c r="M8" i="1"/>
  <c r="G13" i="1"/>
  <c r="N5" i="1"/>
  <c r="J10" i="1"/>
  <c r="J3" i="1"/>
  <c r="J7" i="1"/>
  <c r="J6" i="1"/>
  <c r="N6" i="1"/>
  <c r="N3" i="1"/>
  <c r="N4" i="1"/>
  <c r="N7" i="1"/>
  <c r="J8" i="1"/>
  <c r="J11" i="1"/>
  <c r="N9" i="1"/>
  <c r="H13" i="1"/>
  <c r="F10" i="1"/>
  <c r="J5" i="1"/>
  <c r="N11" i="1"/>
  <c r="J4" i="1"/>
  <c r="N12" i="1"/>
  <c r="N8" i="1"/>
  <c r="J12" i="1"/>
  <c r="J13" i="1"/>
  <c r="G8" i="1" l="1"/>
  <c r="H11" i="1"/>
  <c r="H3" i="1"/>
  <c r="H10" i="1"/>
  <c r="F7" i="1"/>
  <c r="F12" i="1"/>
  <c r="H5" i="1"/>
  <c r="F8" i="1"/>
  <c r="F9" i="1"/>
  <c r="H7" i="1"/>
  <c r="F5" i="1"/>
  <c r="H6" i="1"/>
  <c r="F6" i="1"/>
  <c r="H8" i="1"/>
  <c r="F13" i="1"/>
  <c r="F11" i="1"/>
  <c r="H9" i="1"/>
  <c r="H4" i="1"/>
  <c r="D6" i="1" l="1"/>
  <c r="D45" i="1" l="1"/>
  <c r="D46" i="1"/>
  <c r="D47" i="1"/>
  <c r="D51" i="1"/>
  <c r="D52" i="1"/>
  <c r="D53" i="1"/>
  <c r="D69" i="1"/>
  <c r="D70" i="1"/>
  <c r="D71" i="1"/>
  <c r="D75" i="1"/>
  <c r="D76" i="1"/>
  <c r="D94" i="1"/>
  <c r="D95" i="1"/>
  <c r="M13" i="1"/>
  <c r="M12" i="1"/>
  <c r="M9" i="1"/>
  <c r="M6" i="1"/>
  <c r="M5" i="1"/>
  <c r="M4" i="1"/>
  <c r="M3" i="1"/>
  <c r="I13" i="1"/>
  <c r="I12" i="1"/>
  <c r="I11" i="1"/>
  <c r="I10" i="1"/>
  <c r="I9" i="1"/>
  <c r="I8" i="1"/>
  <c r="I7" i="1"/>
  <c r="I6" i="1"/>
  <c r="I5" i="1"/>
  <c r="I4" i="1"/>
  <c r="I3" i="1"/>
  <c r="G11" i="1"/>
  <c r="G10" i="1"/>
  <c r="G9" i="1"/>
  <c r="G7" i="1"/>
  <c r="G6" i="1"/>
  <c r="G5" i="1"/>
  <c r="G4" i="1"/>
  <c r="G3" i="1"/>
  <c r="E13" i="1"/>
  <c r="E12" i="1"/>
  <c r="E11" i="1"/>
  <c r="E10" i="1"/>
  <c r="E9" i="1"/>
  <c r="E7" i="1"/>
  <c r="E6" i="1"/>
  <c r="E5" i="1"/>
  <c r="E3" i="1"/>
  <c r="D11" i="1"/>
  <c r="D10" i="1"/>
  <c r="D9" i="1"/>
  <c r="D8" i="1"/>
  <c r="D5" i="1"/>
  <c r="C11" i="1"/>
  <c r="C10" i="1"/>
  <c r="C9" i="1"/>
  <c r="C8" i="1"/>
  <c r="C7" i="1"/>
  <c r="C6" i="1"/>
  <c r="C5" i="1"/>
  <c r="D4" i="1" l="1"/>
  <c r="D3" i="1"/>
  <c r="C4" i="1"/>
  <c r="C3" i="1"/>
  <c r="A31" i="1" l="1"/>
  <c r="A37" i="1" l="1"/>
  <c r="A43" i="1" l="1"/>
  <c r="A49" i="1" l="1"/>
  <c r="A55" i="1" l="1"/>
  <c r="A61" i="1" l="1"/>
  <c r="A67" i="1"/>
  <c r="A73" i="1" l="1"/>
  <c r="A79" i="1"/>
  <c r="A85" i="1" l="1"/>
  <c r="A91" i="1" l="1"/>
  <c r="A97" i="1"/>
  <c r="A109" i="1" l="1"/>
  <c r="A103" i="1"/>
  <c r="A115" i="1" l="1"/>
  <c r="A121" i="1"/>
  <c r="A127" i="1" l="1"/>
  <c r="A133" i="1" l="1"/>
  <c r="A139" i="1" l="1"/>
  <c r="A145" i="1" l="1"/>
  <c r="A151" i="1" l="1"/>
</calcChain>
</file>

<file path=xl/sharedStrings.xml><?xml version="1.0" encoding="utf-8"?>
<sst xmlns="http://schemas.openxmlformats.org/spreadsheetml/2006/main" count="3105" uniqueCount="611">
  <si>
    <t>乳品*</t>
  </si>
  <si>
    <t>糙米飯</t>
  </si>
  <si>
    <t>時蔬</t>
  </si>
  <si>
    <t>學年度</t>
    <phoneticPr fontId="1" type="noConversion"/>
  </si>
  <si>
    <t>湯品</t>
  </si>
  <si>
    <t>過敏警語：「本月產品含有蛋、芝麻、含麩之穀物、花生、大豆、魚類、亞硫酸鹽類及其相關製品，不適合其過敏體質者食用」</t>
  </si>
  <si>
    <t>循環</t>
  </si>
  <si>
    <t>主食</t>
  </si>
  <si>
    <t>公斤</t>
  </si>
  <si>
    <t>主菜</t>
  </si>
  <si>
    <t>副菜一</t>
  </si>
  <si>
    <t>副菜二</t>
  </si>
  <si>
    <t>蔬菜</t>
  </si>
  <si>
    <t>米</t>
  </si>
  <si>
    <t>大蒜</t>
  </si>
  <si>
    <t>糙米</t>
  </si>
  <si>
    <t>津吉-本店使用台灣豬肉</t>
    <phoneticPr fontId="1" type="noConversion"/>
  </si>
  <si>
    <t>月菜單編排說明如下:</t>
  </si>
  <si>
    <t>重/公斤</t>
    <phoneticPr fontId="1" type="noConversion"/>
  </si>
  <si>
    <t>大蒜</t>
    <phoneticPr fontId="1" type="noConversion"/>
  </si>
  <si>
    <t>薑</t>
    <phoneticPr fontId="1" type="noConversion"/>
  </si>
  <si>
    <r>
      <rPr>
        <sz val="12"/>
        <color rgb="FF000000"/>
        <rFont val="DFKai-SB"/>
        <family val="4"/>
        <charset val="136"/>
      </rPr>
      <t>重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DFKai-SB"/>
        <family val="4"/>
        <charset val="136"/>
      </rPr>
      <t>公斤</t>
    </r>
    <phoneticPr fontId="1" type="noConversion"/>
  </si>
  <si>
    <t>紅砂糖</t>
    <phoneticPr fontId="1" type="noConversion"/>
  </si>
  <si>
    <t>胡蘿蔔</t>
    <phoneticPr fontId="1" type="noConversion"/>
  </si>
  <si>
    <t>番茄糊</t>
    <phoneticPr fontId="1" type="noConversion"/>
  </si>
  <si>
    <t>白蘿蔔</t>
    <phoneticPr fontId="1" type="noConversion"/>
  </si>
  <si>
    <t>阿根廷魷</t>
    <phoneticPr fontId="1" type="noConversion"/>
  </si>
  <si>
    <t>香酥雞塊</t>
    <phoneticPr fontId="1" type="noConversion"/>
  </si>
  <si>
    <t>綠豆芽</t>
    <phoneticPr fontId="1" type="noConversion"/>
  </si>
  <si>
    <t>培根</t>
    <phoneticPr fontId="1" type="noConversion"/>
  </si>
  <si>
    <t>穀/份</t>
    <phoneticPr fontId="1" type="noConversion"/>
  </si>
  <si>
    <t>豆/份</t>
    <phoneticPr fontId="1" type="noConversion"/>
  </si>
  <si>
    <t>蔬/份</t>
    <phoneticPr fontId="1" type="noConversion"/>
  </si>
  <si>
    <t>油/份</t>
    <phoneticPr fontId="1" type="noConversion"/>
  </si>
  <si>
    <t>果/份</t>
    <phoneticPr fontId="1" type="noConversion"/>
  </si>
  <si>
    <t>熱量</t>
    <phoneticPr fontId="1" type="noConversion"/>
  </si>
  <si>
    <t>時蔬</t>
    <phoneticPr fontId="1" type="noConversion"/>
  </si>
  <si>
    <t>乾香菇</t>
    <phoneticPr fontId="1" type="noConversion"/>
  </si>
  <si>
    <t>冬粉</t>
    <phoneticPr fontId="1" type="noConversion"/>
  </si>
  <si>
    <t>乾海帶</t>
    <phoneticPr fontId="1" type="noConversion"/>
  </si>
  <si>
    <t>大蒜</t>
    <phoneticPr fontId="1" type="noConversion"/>
  </si>
  <si>
    <t>豆腐</t>
    <phoneticPr fontId="1" type="noConversion"/>
  </si>
  <si>
    <t>甘藍</t>
    <phoneticPr fontId="1" type="noConversion"/>
  </si>
  <si>
    <t>培根芽菜</t>
    <phoneticPr fontId="1" type="noConversion"/>
  </si>
  <si>
    <t>日期</t>
    <phoneticPr fontId="11" type="noConversion"/>
  </si>
  <si>
    <t>主食明細</t>
  </si>
  <si>
    <t>主菜明細</t>
  </si>
  <si>
    <t>副菜一明細</t>
  </si>
  <si>
    <t>副菜二明細</t>
  </si>
  <si>
    <t>蔬菜明細</t>
  </si>
  <si>
    <t>湯品明細</t>
  </si>
  <si>
    <t>蔬菜大蒜</t>
    <phoneticPr fontId="1" type="noConversion"/>
  </si>
  <si>
    <t>津吉</t>
    <phoneticPr fontId="1" type="noConversion"/>
  </si>
  <si>
    <t>凍豆腐</t>
    <phoneticPr fontId="1" type="noConversion"/>
  </si>
  <si>
    <t>茄汁豆腐</t>
    <phoneticPr fontId="1" type="noConversion"/>
  </si>
  <si>
    <t>番茄醬</t>
    <phoneticPr fontId="1" type="noConversion"/>
  </si>
  <si>
    <t>時瓜</t>
    <phoneticPr fontId="1" type="noConversion"/>
  </si>
  <si>
    <t>仙草凍</t>
    <phoneticPr fontId="1" type="noConversion"/>
  </si>
  <si>
    <t>紅砂糖</t>
    <phoneticPr fontId="1" type="noConversion"/>
  </si>
  <si>
    <t>洋蔥</t>
    <phoneticPr fontId="1" type="noConversion"/>
  </si>
  <si>
    <t>沙茶醬</t>
    <phoneticPr fontId="1" type="noConversion"/>
  </si>
  <si>
    <t>時瓜湯</t>
    <phoneticPr fontId="1" type="noConversion"/>
  </si>
  <si>
    <t>綠豆湯</t>
    <phoneticPr fontId="1" type="noConversion"/>
  </si>
  <si>
    <t>綠豆</t>
    <phoneticPr fontId="1" type="noConversion"/>
  </si>
  <si>
    <t>紅砂糖</t>
    <phoneticPr fontId="1" type="noConversion"/>
  </si>
  <si>
    <t>冷凍雞塊</t>
    <phoneticPr fontId="1" type="noConversion"/>
  </si>
  <si>
    <t>雞蛋</t>
    <phoneticPr fontId="1" type="noConversion"/>
  </si>
  <si>
    <t>胡蘿蔔</t>
    <phoneticPr fontId="1" type="noConversion"/>
  </si>
  <si>
    <t>乾木耳</t>
    <phoneticPr fontId="1" type="noConversion"/>
  </si>
  <si>
    <t>麵輪</t>
    <phoneticPr fontId="1" type="noConversion"/>
  </si>
  <si>
    <t>雞蛋</t>
    <phoneticPr fontId="1" type="noConversion"/>
  </si>
  <si>
    <t>時蔬</t>
    <phoneticPr fontId="1" type="noConversion"/>
  </si>
  <si>
    <t>蜜汁豆干</t>
    <phoneticPr fontId="11" type="noConversion"/>
  </si>
  <si>
    <t>乾木耳</t>
    <phoneticPr fontId="1" type="noConversion"/>
  </si>
  <si>
    <t>培根豆芽</t>
    <phoneticPr fontId="1" type="noConversion"/>
  </si>
  <si>
    <t>培根</t>
    <phoneticPr fontId="1" type="noConversion"/>
  </si>
  <si>
    <t>韮菜</t>
    <phoneticPr fontId="1" type="noConversion"/>
  </si>
  <si>
    <t>白蘿蔔</t>
    <phoneticPr fontId="1" type="noConversion"/>
  </si>
  <si>
    <t>金針菇</t>
    <phoneticPr fontId="1" type="noConversion"/>
  </si>
  <si>
    <t>大蒜</t>
    <phoneticPr fontId="1" type="noConversion"/>
  </si>
  <si>
    <t>味噌蔬湯</t>
    <phoneticPr fontId="1" type="noConversion"/>
  </si>
  <si>
    <t>野菜天</t>
    <phoneticPr fontId="1" type="noConversion"/>
  </si>
  <si>
    <t>豆腐</t>
    <phoneticPr fontId="1" type="noConversion"/>
  </si>
  <si>
    <t>豬絞肉</t>
    <phoneticPr fontId="1" type="noConversion"/>
  </si>
  <si>
    <t>雞堡</t>
    <phoneticPr fontId="1" type="noConversion"/>
  </si>
  <si>
    <t>時瓜湯</t>
    <phoneticPr fontId="1" type="noConversion"/>
  </si>
  <si>
    <t>沙茶魷魚</t>
    <phoneticPr fontId="1" type="noConversion"/>
  </si>
  <si>
    <t>沙茶醬</t>
    <phoneticPr fontId="1" type="noConversion"/>
  </si>
  <si>
    <t>韮菜</t>
    <phoneticPr fontId="1" type="noConversion"/>
  </si>
  <si>
    <t>白蘿蔔</t>
    <phoneticPr fontId="1" type="noConversion"/>
  </si>
  <si>
    <t>豬絞肉</t>
    <phoneticPr fontId="1" type="noConversion"/>
  </si>
  <si>
    <t>培根豆芽</t>
    <phoneticPr fontId="1" type="noConversion"/>
  </si>
  <si>
    <t>薑</t>
    <phoneticPr fontId="1" type="noConversion"/>
  </si>
  <si>
    <t>豆包</t>
    <phoneticPr fontId="1" type="noConversion"/>
  </si>
  <si>
    <t>過敏警語：「本月產品含有蛋、芝麻、含麩之穀物、花生、大豆、亞硫酸鹽類及其相關製品，不適合其過敏體質者食用」</t>
    <phoneticPr fontId="1" type="noConversion"/>
  </si>
  <si>
    <t>二、</t>
    <phoneticPr fontId="1" type="noConversion"/>
  </si>
  <si>
    <t>一</t>
    <phoneticPr fontId="1" type="noConversion"/>
  </si>
  <si>
    <t>配合葷食菜單調整</t>
    <phoneticPr fontId="1" type="noConversion"/>
  </si>
  <si>
    <t>星期</t>
    <phoneticPr fontId="1" type="noConversion"/>
  </si>
  <si>
    <t>中學</t>
    <phoneticPr fontId="1" type="noConversion"/>
  </si>
  <si>
    <t>國民</t>
  </si>
  <si>
    <t>泰式特餐</t>
  </si>
  <si>
    <t>醬汁</t>
    <phoneticPr fontId="11" type="noConversion"/>
  </si>
  <si>
    <t>紅藜飯</t>
  </si>
  <si>
    <t>紅藜</t>
  </si>
  <si>
    <t>白米飯</t>
  </si>
  <si>
    <t>西式特餐</t>
  </si>
  <si>
    <t>義大利麵</t>
  </si>
  <si>
    <t>小米飯</t>
  </si>
  <si>
    <t>小米</t>
  </si>
  <si>
    <t>越式米粉</t>
    <phoneticPr fontId="11" type="noConversion"/>
  </si>
  <si>
    <t>米粉</t>
    <phoneticPr fontId="11" type="noConversion"/>
  </si>
  <si>
    <t>紫米飯</t>
  </si>
  <si>
    <t>黑糯米</t>
  </si>
  <si>
    <t>菲式拌飯</t>
    <phoneticPr fontId="11" type="noConversion"/>
  </si>
  <si>
    <t>燕麥飯</t>
  </si>
  <si>
    <t>燕麥</t>
  </si>
  <si>
    <t>芝麻飯</t>
  </si>
  <si>
    <t>芝麻(熟)</t>
    <phoneticPr fontId="11" type="noConversion"/>
  </si>
  <si>
    <t>刈包特餐</t>
  </si>
  <si>
    <t>刈包</t>
  </si>
  <si>
    <t>E4</t>
    <phoneticPr fontId="1" type="noConversion"/>
  </si>
  <si>
    <t>E3</t>
    <phoneticPr fontId="1" type="noConversion"/>
  </si>
  <si>
    <t>日期</t>
    <phoneticPr fontId="1" type="noConversion"/>
  </si>
  <si>
    <t>月葷食菜單-7案</t>
    <phoneticPr fontId="1" type="noConversion"/>
  </si>
  <si>
    <t>打拋豬</t>
  </si>
  <si>
    <t>豬絞肉</t>
  </si>
  <si>
    <t>洋蔥</t>
    <phoneticPr fontId="11" type="noConversion"/>
  </si>
  <si>
    <t>打拋醬</t>
    <phoneticPr fontId="11" type="noConversion"/>
  </si>
  <si>
    <t>豆瓣雞丁</t>
  </si>
  <si>
    <t>肉雞</t>
  </si>
  <si>
    <t>刈薯</t>
    <phoneticPr fontId="11" type="noConversion"/>
  </si>
  <si>
    <t>胡蘿蔔</t>
  </si>
  <si>
    <t>白蘿蔔</t>
  </si>
  <si>
    <t>白蘿蔔</t>
    <phoneticPr fontId="11" type="noConversion"/>
  </si>
  <si>
    <t>鹹豬肉片</t>
  </si>
  <si>
    <t>豬後腿肉</t>
  </si>
  <si>
    <t>洋蔥</t>
  </si>
  <si>
    <t>醃鹹豬肉粉</t>
    <phoneticPr fontId="11" type="noConversion"/>
  </si>
  <si>
    <t>家常滷肉</t>
    <phoneticPr fontId="11" type="noConversion"/>
  </si>
  <si>
    <t>豬後腿肉</t>
    <phoneticPr fontId="11" type="noConversion"/>
  </si>
  <si>
    <t>海帶結</t>
    <phoneticPr fontId="11" type="noConversion"/>
  </si>
  <si>
    <t>椒鹽魚排</t>
  </si>
  <si>
    <t>魚排</t>
  </si>
  <si>
    <t>胡椒鹽</t>
  </si>
  <si>
    <t>茄汁肉醬</t>
  </si>
  <si>
    <t>馬鈴薯</t>
  </si>
  <si>
    <t>蕃茄醬</t>
  </si>
  <si>
    <t>韓式燒肉</t>
  </si>
  <si>
    <t>韓式泡菜</t>
  </si>
  <si>
    <t>瓜仔肉</t>
  </si>
  <si>
    <t>醃漬花胡瓜</t>
  </si>
  <si>
    <t>家常里雞</t>
    <phoneticPr fontId="11" type="noConversion"/>
  </si>
  <si>
    <t>冷凍雞排</t>
    <phoneticPr fontId="11" type="noConversion"/>
  </si>
  <si>
    <t>越式炒肉</t>
    <phoneticPr fontId="11" type="noConversion"/>
  </si>
  <si>
    <t>是拉差醬</t>
    <phoneticPr fontId="11" type="noConversion"/>
  </si>
  <si>
    <t>咖哩雞</t>
  </si>
  <si>
    <t>咖哩粉</t>
  </si>
  <si>
    <t>沙茶魷魚</t>
    <phoneticPr fontId="1" type="noConversion"/>
  </si>
  <si>
    <t>黑椒豬柳</t>
  </si>
  <si>
    <t>黑胡椒粒</t>
  </si>
  <si>
    <t>金黃魚排</t>
  </si>
  <si>
    <t>醬醋燒雞</t>
  </si>
  <si>
    <t>胡蘿蔔</t>
    <phoneticPr fontId="11" type="noConversion"/>
  </si>
  <si>
    <t>梅林辣醬油</t>
    <phoneticPr fontId="11" type="noConversion"/>
  </si>
  <si>
    <t>薑</t>
  </si>
  <si>
    <t>筍干滷肉</t>
  </si>
  <si>
    <t>麻竹筍干</t>
  </si>
  <si>
    <t>三杯雞</t>
  </si>
  <si>
    <t>九層塔</t>
  </si>
  <si>
    <t>乾海帶</t>
    <phoneticPr fontId="1" type="noConversion"/>
  </si>
  <si>
    <t>甜麵醬</t>
  </si>
  <si>
    <t>麵輪</t>
    <phoneticPr fontId="1" type="noConversion"/>
  </si>
  <si>
    <t>咖哩絞肉</t>
  </si>
  <si>
    <t>醬香雞翅</t>
    <phoneticPr fontId="11" type="noConversion"/>
  </si>
  <si>
    <t>三節翅</t>
  </si>
  <si>
    <t>滷包</t>
  </si>
  <si>
    <t>酸菜肉片</t>
    <phoneticPr fontId="11" type="noConversion"/>
  </si>
  <si>
    <t>酸菜</t>
  </si>
  <si>
    <t>豉香魚丁</t>
  </si>
  <si>
    <t>魚丁</t>
    <phoneticPr fontId="11" type="noConversion"/>
  </si>
  <si>
    <t>豆豉</t>
  </si>
  <si>
    <t>蝦醬配料</t>
    <phoneticPr fontId="11" type="noConversion"/>
  </si>
  <si>
    <t>時蔬</t>
    <phoneticPr fontId="11" type="noConversion"/>
  </si>
  <si>
    <t>蝦皮</t>
    <phoneticPr fontId="11" type="noConversion"/>
  </si>
  <si>
    <t>魚露</t>
    <phoneticPr fontId="11" type="noConversion"/>
  </si>
  <si>
    <t>風味魚丸</t>
    <phoneticPr fontId="11" type="noConversion"/>
  </si>
  <si>
    <t>虱目魚丸</t>
    <phoneticPr fontId="11" type="noConversion"/>
  </si>
  <si>
    <t>甜辣醬</t>
    <phoneticPr fontId="11" type="noConversion"/>
  </si>
  <si>
    <t>肉絲豆芽</t>
  </si>
  <si>
    <t>綠豆芽</t>
  </si>
  <si>
    <t>韮菜</t>
  </si>
  <si>
    <t>乾木耳</t>
  </si>
  <si>
    <t>香滷豆干</t>
    <phoneticPr fontId="1" type="noConversion"/>
  </si>
  <si>
    <t>豆干</t>
  </si>
  <si>
    <t>豆干</t>
    <phoneticPr fontId="1" type="noConversion"/>
  </si>
  <si>
    <t>滷包</t>
    <phoneticPr fontId="1" type="noConversion"/>
  </si>
  <si>
    <t>白菜蛋香</t>
    <phoneticPr fontId="11" type="noConversion"/>
  </si>
  <si>
    <t>雞蛋</t>
  </si>
  <si>
    <t>結球白菜</t>
    <phoneticPr fontId="11" type="noConversion"/>
  </si>
  <si>
    <t>乾香菇</t>
    <phoneticPr fontId="11" type="noConversion"/>
  </si>
  <si>
    <t>豆皮海帶</t>
    <phoneticPr fontId="1" type="noConversion"/>
  </si>
  <si>
    <t>豆皮</t>
    <phoneticPr fontId="1" type="noConversion"/>
  </si>
  <si>
    <t>海帶絲</t>
    <phoneticPr fontId="1" type="noConversion"/>
  </si>
  <si>
    <t>冬蔭功湯</t>
    <phoneticPr fontId="1" type="noConversion"/>
  </si>
  <si>
    <t>金針菇</t>
    <phoneticPr fontId="1" type="noConversion"/>
  </si>
  <si>
    <t>番茄糊</t>
    <phoneticPr fontId="1" type="noConversion"/>
  </si>
  <si>
    <t>高麗菜</t>
    <phoneticPr fontId="11" type="noConversion"/>
  </si>
  <si>
    <t>高湯</t>
    <phoneticPr fontId="1" type="noConversion"/>
  </si>
  <si>
    <t>金針湯</t>
    <phoneticPr fontId="1" type="noConversion"/>
  </si>
  <si>
    <t>金針菜乾</t>
    <phoneticPr fontId="1" type="noConversion"/>
  </si>
  <si>
    <t>榨菜</t>
    <phoneticPr fontId="1" type="noConversion"/>
  </si>
  <si>
    <t>高湯</t>
    <phoneticPr fontId="1" type="noConversion"/>
  </si>
  <si>
    <t>芽香豆包</t>
    <phoneticPr fontId="11" type="noConversion"/>
  </si>
  <si>
    <t>豆包</t>
  </si>
  <si>
    <t>韮菜</t>
    <phoneticPr fontId="11" type="noConversion"/>
  </si>
  <si>
    <t>蔬香冬粉</t>
  </si>
  <si>
    <t>冬粉</t>
  </si>
  <si>
    <t>鮮菇豆腐</t>
    <phoneticPr fontId="11" type="noConversion"/>
  </si>
  <si>
    <t>豆腐</t>
  </si>
  <si>
    <t>杏鮑菇</t>
    <phoneticPr fontId="11" type="noConversion"/>
  </si>
  <si>
    <t>蛋香碎脯</t>
  </si>
  <si>
    <t>蘿蔔乾</t>
  </si>
  <si>
    <t>風味花椰</t>
    <phoneticPr fontId="11" type="noConversion"/>
  </si>
  <si>
    <t>冷凍花椰菜</t>
  </si>
  <si>
    <t>起司粉</t>
    <phoneticPr fontId="11" type="noConversion"/>
  </si>
  <si>
    <t>三目蔬湯</t>
    <phoneticPr fontId="11" type="noConversion"/>
  </si>
  <si>
    <t>金針菇</t>
    <phoneticPr fontId="11" type="noConversion"/>
  </si>
  <si>
    <t>胡蘿蔔</t>
    <phoneticPr fontId="11" type="noConversion"/>
  </si>
  <si>
    <t>高湯</t>
    <phoneticPr fontId="11" type="noConversion"/>
  </si>
  <si>
    <t>味噌蔬湯</t>
    <phoneticPr fontId="1" type="noConversion"/>
  </si>
  <si>
    <t>味噌</t>
    <phoneticPr fontId="1" type="noConversion"/>
  </si>
  <si>
    <t>蘑菇濃湯</t>
  </si>
  <si>
    <t>洋菇罐頭</t>
  </si>
  <si>
    <t>玉米醬罐頭</t>
  </si>
  <si>
    <t>玉米濃湯調理包</t>
    <phoneticPr fontId="11" type="noConversion"/>
  </si>
  <si>
    <t>絞肉甘藍</t>
  </si>
  <si>
    <t>甘藍</t>
  </si>
  <si>
    <t>紅蘿蔔</t>
    <phoneticPr fontId="11" type="noConversion"/>
  </si>
  <si>
    <t>蜜汁豆干</t>
    <phoneticPr fontId="11" type="noConversion"/>
  </si>
  <si>
    <t>香滷凍腐</t>
    <phoneticPr fontId="1" type="noConversion"/>
  </si>
  <si>
    <t>凍豆腐</t>
    <phoneticPr fontId="1" type="noConversion"/>
  </si>
  <si>
    <t>白蘿蔔</t>
    <phoneticPr fontId="1" type="noConversion"/>
  </si>
  <si>
    <t>胡蘿蔔</t>
    <phoneticPr fontId="1" type="noConversion"/>
  </si>
  <si>
    <t>清炒時蔬</t>
    <phoneticPr fontId="1" type="noConversion"/>
  </si>
  <si>
    <t>時蔬</t>
    <phoneticPr fontId="1" type="noConversion"/>
  </si>
  <si>
    <t>蛋花芽湯</t>
    <phoneticPr fontId="1" type="noConversion"/>
  </si>
  <si>
    <t>雞蛋</t>
    <phoneticPr fontId="1" type="noConversion"/>
  </si>
  <si>
    <t>乾海帶</t>
    <phoneticPr fontId="1" type="noConversion"/>
  </si>
  <si>
    <t>鳳梨珊瑚藻</t>
    <phoneticPr fontId="1" type="noConversion"/>
  </si>
  <si>
    <t>乾珊瑚藻</t>
    <phoneticPr fontId="1" type="noConversion"/>
  </si>
  <si>
    <t>鳳梨醬</t>
    <phoneticPr fontId="1" type="noConversion"/>
  </si>
  <si>
    <t>紅砂糖</t>
    <phoneticPr fontId="1" type="noConversion"/>
  </si>
  <si>
    <t>時蔬蛋香</t>
    <phoneticPr fontId="1" type="noConversion"/>
  </si>
  <si>
    <t>白蘿蔔</t>
    <phoneticPr fontId="1" type="noConversion"/>
  </si>
  <si>
    <t>豆包海帶</t>
    <phoneticPr fontId="1" type="noConversion"/>
  </si>
  <si>
    <t>海帶絲</t>
    <phoneticPr fontId="1" type="noConversion"/>
  </si>
  <si>
    <t>豆包</t>
    <phoneticPr fontId="1" type="noConversion"/>
  </si>
  <si>
    <t>麵輪</t>
    <phoneticPr fontId="11" type="noConversion"/>
  </si>
  <si>
    <t>時瓜</t>
    <phoneticPr fontId="1" type="noConversion"/>
  </si>
  <si>
    <t>果汁</t>
    <phoneticPr fontId="1" type="noConversion"/>
  </si>
  <si>
    <t>水果</t>
    <phoneticPr fontId="1" type="noConversion"/>
  </si>
  <si>
    <t>保久乳</t>
    <phoneticPr fontId="1" type="noConversion"/>
  </si>
  <si>
    <t>水果</t>
    <phoneticPr fontId="1" type="noConversion"/>
  </si>
  <si>
    <t>小餐包</t>
    <phoneticPr fontId="1" type="noConversion"/>
  </si>
  <si>
    <t>西滷菜</t>
    <phoneticPr fontId="1" type="noConversion"/>
  </si>
  <si>
    <t>結球白菜</t>
    <phoneticPr fontId="1" type="noConversion"/>
  </si>
  <si>
    <t>乾香菇</t>
    <phoneticPr fontId="1" type="noConversion"/>
  </si>
  <si>
    <t>胡蘿蔔</t>
    <phoneticPr fontId="1" type="noConversion"/>
  </si>
  <si>
    <t>大蒜</t>
    <phoneticPr fontId="1" type="noConversion"/>
  </si>
  <si>
    <t>豆腐</t>
    <phoneticPr fontId="1" type="noConversion"/>
  </si>
  <si>
    <t>洋蔥</t>
    <phoneticPr fontId="1" type="noConversion"/>
  </si>
  <si>
    <t>魚露豆芽</t>
    <phoneticPr fontId="1" type="noConversion"/>
  </si>
  <si>
    <t>綠豆芽</t>
    <phoneticPr fontId="1" type="noConversion"/>
  </si>
  <si>
    <t>韮菜</t>
    <phoneticPr fontId="1" type="noConversion"/>
  </si>
  <si>
    <t>蝦皮 魚露</t>
    <phoneticPr fontId="1" type="noConversion"/>
  </si>
  <si>
    <t>枸杞</t>
    <phoneticPr fontId="1" type="noConversion"/>
  </si>
  <si>
    <t>高湯</t>
    <phoneticPr fontId="1" type="noConversion"/>
  </si>
  <si>
    <t>薑</t>
    <phoneticPr fontId="1" type="noConversion"/>
  </si>
  <si>
    <t>蘿蔔湯</t>
    <phoneticPr fontId="1" type="noConversion"/>
  </si>
  <si>
    <t>胡蘿蔔</t>
    <phoneticPr fontId="1" type="noConversion"/>
  </si>
  <si>
    <t>高湯</t>
    <phoneticPr fontId="1" type="noConversion"/>
  </si>
  <si>
    <t>越式高湯</t>
    <phoneticPr fontId="1" type="noConversion"/>
  </si>
  <si>
    <t>雞蛋</t>
    <phoneticPr fontId="1" type="noConversion"/>
  </si>
  <si>
    <t>番茄糊</t>
    <phoneticPr fontId="1" type="noConversion"/>
  </si>
  <si>
    <t>高湯</t>
    <phoneticPr fontId="1" type="noConversion"/>
  </si>
  <si>
    <t>南薑</t>
    <phoneticPr fontId="1" type="noConversion"/>
  </si>
  <si>
    <t>香茅</t>
    <phoneticPr fontId="1" type="noConversion"/>
  </si>
  <si>
    <t>香茅</t>
    <phoneticPr fontId="1" type="noConversion"/>
  </si>
  <si>
    <t>檸檬汁</t>
  </si>
  <si>
    <t>紅豆湯</t>
    <phoneticPr fontId="1" type="noConversion"/>
  </si>
  <si>
    <t>紅豆</t>
    <phoneticPr fontId="1" type="noConversion"/>
  </si>
  <si>
    <t>紅砂糖</t>
    <phoneticPr fontId="1" type="noConversion"/>
  </si>
  <si>
    <t>清炒花椰</t>
    <phoneticPr fontId="1" type="noConversion"/>
  </si>
  <si>
    <t>冷凍花椰菜</t>
    <phoneticPr fontId="1" type="noConversion"/>
  </si>
  <si>
    <t>照燒油腐</t>
    <phoneticPr fontId="1" type="noConversion"/>
  </si>
  <si>
    <t>四角油豆腐</t>
    <phoneticPr fontId="1" type="noConversion"/>
  </si>
  <si>
    <t>刈薯</t>
    <phoneticPr fontId="1" type="noConversion"/>
  </si>
  <si>
    <t>味噌蔬湯</t>
    <phoneticPr fontId="1" type="noConversion"/>
  </si>
  <si>
    <t>味噌</t>
    <phoneticPr fontId="1" type="noConversion"/>
  </si>
  <si>
    <t>薑</t>
    <phoneticPr fontId="1" type="noConversion"/>
  </si>
  <si>
    <t>柴魚片</t>
    <phoneticPr fontId="1" type="noConversion"/>
  </si>
  <si>
    <t>培根</t>
    <phoneticPr fontId="1" type="noConversion"/>
  </si>
  <si>
    <t>蛋香刈薯</t>
    <phoneticPr fontId="1" type="noConversion"/>
  </si>
  <si>
    <t>刈薯</t>
    <phoneticPr fontId="11" type="noConversion"/>
  </si>
  <si>
    <t>珍菇蔬湯</t>
    <phoneticPr fontId="1" type="noConversion"/>
  </si>
  <si>
    <t>金針菇</t>
    <phoneticPr fontId="1" type="noConversion"/>
  </si>
  <si>
    <t>鐵板豆腐</t>
    <phoneticPr fontId="1" type="noConversion"/>
  </si>
  <si>
    <t>脆筍</t>
    <phoneticPr fontId="1" type="noConversion"/>
  </si>
  <si>
    <t>乾木耳</t>
    <phoneticPr fontId="1" type="noConversion"/>
  </si>
  <si>
    <t>白菜滷</t>
    <phoneticPr fontId="1" type="noConversion"/>
  </si>
  <si>
    <t>菲式配料</t>
    <phoneticPr fontId="1" type="noConversion"/>
  </si>
  <si>
    <t>豬絞肉</t>
    <phoneticPr fontId="1" type="noConversion"/>
  </si>
  <si>
    <t>月桂葉</t>
    <phoneticPr fontId="1" type="noConversion"/>
  </si>
  <si>
    <t>白醋</t>
    <phoneticPr fontId="1" type="noConversion"/>
  </si>
  <si>
    <t>菲式蔬湯</t>
    <phoneticPr fontId="1" type="noConversion"/>
  </si>
  <si>
    <t>羅望子</t>
    <phoneticPr fontId="1" type="noConversion"/>
  </si>
  <si>
    <t>馬拉雞堡</t>
    <phoneticPr fontId="11" type="noConversion"/>
  </si>
  <si>
    <t>銀蘿魚丸</t>
    <phoneticPr fontId="1" type="noConversion"/>
  </si>
  <si>
    <t>虱目魚丸</t>
    <phoneticPr fontId="1" type="noConversion"/>
  </si>
  <si>
    <t>仙草甜湯</t>
    <phoneticPr fontId="1" type="noConversion"/>
  </si>
  <si>
    <t>仙草凍</t>
    <phoneticPr fontId="1" type="noConversion"/>
  </si>
  <si>
    <t>金沙甘藍</t>
    <phoneticPr fontId="1" type="noConversion"/>
  </si>
  <si>
    <t>鹹鴨蛋</t>
    <phoneticPr fontId="1" type="noConversion"/>
  </si>
  <si>
    <t>甘藍</t>
    <phoneticPr fontId="1" type="noConversion"/>
  </si>
  <si>
    <t>螞蟻上樹</t>
    <phoneticPr fontId="1" type="noConversion"/>
  </si>
  <si>
    <t>紫菜蛋花湯</t>
    <phoneticPr fontId="1" type="noConversion"/>
  </si>
  <si>
    <t>紫菜</t>
    <phoneticPr fontId="1" type="noConversion"/>
  </si>
  <si>
    <t>紅仁炒蛋</t>
    <phoneticPr fontId="1" type="noConversion"/>
  </si>
  <si>
    <t>鐵板油腐</t>
    <phoneticPr fontId="1" type="noConversion"/>
  </si>
  <si>
    <t>金針湯</t>
    <phoneticPr fontId="1" type="noConversion"/>
  </si>
  <si>
    <t>金針菜乾</t>
    <phoneticPr fontId="1" type="noConversion"/>
  </si>
  <si>
    <t>榨菜</t>
    <phoneticPr fontId="1" type="noConversion"/>
  </si>
  <si>
    <t>薑</t>
    <phoneticPr fontId="1" type="noConversion"/>
  </si>
  <si>
    <t>高湯</t>
    <phoneticPr fontId="1" type="noConversion"/>
  </si>
  <si>
    <t>鮮菇豆腐</t>
    <phoneticPr fontId="1" type="noConversion"/>
  </si>
  <si>
    <t>杏鮑菇</t>
    <phoneticPr fontId="1" type="noConversion"/>
  </si>
  <si>
    <t>時蔬湯</t>
    <phoneticPr fontId="1" type="noConversion"/>
  </si>
  <si>
    <t>番茄蛋花湯</t>
    <phoneticPr fontId="1" type="noConversion"/>
  </si>
  <si>
    <t>番茄糊</t>
    <phoneticPr fontId="1" type="noConversion"/>
  </si>
  <si>
    <t>時蔬</t>
    <phoneticPr fontId="1" type="noConversion"/>
  </si>
  <si>
    <t>薑</t>
    <phoneticPr fontId="1" type="noConversion"/>
  </si>
  <si>
    <t>清炒甘藍</t>
    <phoneticPr fontId="1" type="noConversion"/>
  </si>
  <si>
    <t>甘藍</t>
    <phoneticPr fontId="1" type="noConversion"/>
  </si>
  <si>
    <t>胡蘿蔔</t>
    <phoneticPr fontId="1" type="noConversion"/>
  </si>
  <si>
    <t>白蘿蔔</t>
    <phoneticPr fontId="1" type="noConversion"/>
  </si>
  <si>
    <t>乾木耳</t>
    <phoneticPr fontId="1" type="noConversion"/>
  </si>
  <si>
    <t>糙米粥</t>
    <phoneticPr fontId="1" type="noConversion"/>
  </si>
  <si>
    <t>糙米</t>
    <phoneticPr fontId="1" type="noConversion"/>
  </si>
  <si>
    <t>雞蛋</t>
    <phoneticPr fontId="1" type="noConversion"/>
  </si>
  <si>
    <t>乾香菇</t>
    <phoneticPr fontId="1" type="noConversion"/>
  </si>
  <si>
    <t>枸杞銀耳</t>
    <phoneticPr fontId="1" type="noConversion"/>
  </si>
  <si>
    <t>枸杞</t>
    <phoneticPr fontId="1" type="noConversion"/>
  </si>
  <si>
    <t>乾銀耳</t>
    <phoneticPr fontId="1" type="noConversion"/>
  </si>
  <si>
    <t>紅砂糖</t>
    <phoneticPr fontId="1" type="noConversion"/>
  </si>
  <si>
    <t>絞肉白菜</t>
    <phoneticPr fontId="1" type="noConversion"/>
  </si>
  <si>
    <t>豆皮時蔬</t>
    <phoneticPr fontId="1" type="noConversion"/>
  </si>
  <si>
    <t>豆皮</t>
    <phoneticPr fontId="1" type="noConversion"/>
  </si>
  <si>
    <t xml:space="preserve"> 食材明細（食材重量以100人份計量，營養分析以個人計量,其中肉雞包含23%骨頭之採購量，每周供應特餐一次，當日得混搭供應，國中4菜1湯1附餐，國小3菜1湯1附餐）</t>
    <phoneticPr fontId="1" type="noConversion"/>
  </si>
  <si>
    <t>銀蘿腐煮</t>
    <phoneticPr fontId="1" type="noConversion"/>
  </si>
  <si>
    <t>凍豆腐</t>
  </si>
  <si>
    <t>凍豆腐</t>
    <phoneticPr fontId="1" type="noConversion"/>
  </si>
  <si>
    <t>木須豆干</t>
    <phoneticPr fontId="1" type="noConversion"/>
  </si>
  <si>
    <t>豆干</t>
    <phoneticPr fontId="1" type="noConversion"/>
  </si>
  <si>
    <t>月葷食菜單-7案</t>
    <phoneticPr fontId="1" type="noConversion"/>
  </si>
  <si>
    <t>小學</t>
    <phoneticPr fontId="1" type="noConversion"/>
  </si>
  <si>
    <t>優酪乳</t>
    <phoneticPr fontId="1" type="noConversion"/>
  </si>
  <si>
    <t>月素食菜單7案</t>
    <phoneticPr fontId="1" type="noConversion"/>
  </si>
  <si>
    <t>塔香舖料</t>
    <phoneticPr fontId="11" type="noConversion"/>
  </si>
  <si>
    <t>拌飯配料</t>
    <phoneticPr fontId="11" type="noConversion"/>
  </si>
  <si>
    <t>風味素丸</t>
  </si>
  <si>
    <t>冬蔭功湯</t>
  </si>
  <si>
    <t>麵筋</t>
    <phoneticPr fontId="11" type="noConversion"/>
  </si>
  <si>
    <t>素若</t>
  </si>
  <si>
    <t>素丸</t>
  </si>
  <si>
    <t>時瓜</t>
    <phoneticPr fontId="11" type="noConversion"/>
  </si>
  <si>
    <t>大番茄</t>
  </si>
  <si>
    <t>九層塔</t>
    <phoneticPr fontId="11" type="noConversion"/>
  </si>
  <si>
    <t>乾香菇</t>
  </si>
  <si>
    <t>甜辣醬</t>
    <phoneticPr fontId="11" type="noConversion"/>
  </si>
  <si>
    <t>素蠔油</t>
  </si>
  <si>
    <t>南薑</t>
  </si>
  <si>
    <t>豆瓣百頁</t>
    <phoneticPr fontId="11" type="noConversion"/>
  </si>
  <si>
    <t>綠豆湯</t>
  </si>
  <si>
    <t>百頁</t>
  </si>
  <si>
    <t>四角油豆腐</t>
  </si>
  <si>
    <t>綠豆</t>
  </si>
  <si>
    <t>刈薯</t>
    <phoneticPr fontId="11" type="noConversion"/>
  </si>
  <si>
    <t>二砂糖</t>
  </si>
  <si>
    <t>鹹香凍腐</t>
    <phoneticPr fontId="11" type="noConversion"/>
  </si>
  <si>
    <t>白菜蛋香</t>
    <phoneticPr fontId="11" type="noConversion"/>
  </si>
  <si>
    <t>豆皮海帶</t>
    <phoneticPr fontId="11" type="noConversion"/>
  </si>
  <si>
    <t>金針湯</t>
  </si>
  <si>
    <t>凍豆腐</t>
    <phoneticPr fontId="11" type="noConversion"/>
  </si>
  <si>
    <t>豆皮</t>
    <phoneticPr fontId="11" type="noConversion"/>
  </si>
  <si>
    <t>金針菜乾</t>
  </si>
  <si>
    <t>結球白菜</t>
    <phoneticPr fontId="11" type="noConversion"/>
  </si>
  <si>
    <t>海帶絲</t>
    <phoneticPr fontId="11" type="noConversion"/>
  </si>
  <si>
    <t>榨菜</t>
  </si>
  <si>
    <t>乾香菇</t>
    <phoneticPr fontId="11" type="noConversion"/>
  </si>
  <si>
    <t>香椿醬</t>
  </si>
  <si>
    <t>家常滷若</t>
  </si>
  <si>
    <t>芽香豆包</t>
    <phoneticPr fontId="11" type="noConversion"/>
  </si>
  <si>
    <t>三目蔬湯</t>
    <phoneticPr fontId="11" type="noConversion"/>
  </si>
  <si>
    <t>麵腸</t>
  </si>
  <si>
    <t>時蔬</t>
    <phoneticPr fontId="11" type="noConversion"/>
  </si>
  <si>
    <t>海帶結</t>
    <phoneticPr fontId="11" type="noConversion"/>
  </si>
  <si>
    <t>胡蘿蔔</t>
    <phoneticPr fontId="11" type="noConversion"/>
  </si>
  <si>
    <t>蒸魯煎炒蛋</t>
  </si>
  <si>
    <t>鮮菇豆腐</t>
    <phoneticPr fontId="11" type="noConversion"/>
  </si>
  <si>
    <t>味噌蔬湯</t>
    <phoneticPr fontId="11" type="noConversion"/>
  </si>
  <si>
    <t>雞蛋</t>
    <phoneticPr fontId="11" type="noConversion"/>
  </si>
  <si>
    <t>杏鮑菇</t>
    <phoneticPr fontId="11" type="noConversion"/>
  </si>
  <si>
    <t>味噌</t>
  </si>
  <si>
    <t>茄汁若醬</t>
  </si>
  <si>
    <t>風味花椰</t>
    <phoneticPr fontId="11" type="noConversion"/>
  </si>
  <si>
    <t>素培根混炒</t>
    <phoneticPr fontId="11" type="noConversion"/>
  </si>
  <si>
    <t>素培根</t>
  </si>
  <si>
    <t>起司粉</t>
    <phoneticPr fontId="11" type="noConversion"/>
  </si>
  <si>
    <t>玉米濃湯調理包</t>
  </si>
  <si>
    <t>照燒百頁</t>
    <phoneticPr fontId="11" type="noConversion"/>
  </si>
  <si>
    <t>絞若甘藍</t>
  </si>
  <si>
    <t>鳳梨珊湖藻</t>
    <phoneticPr fontId="11" type="noConversion"/>
  </si>
  <si>
    <t>乾珊湖藻</t>
    <phoneticPr fontId="11" type="noConversion"/>
  </si>
  <si>
    <t>照燒醬</t>
    <phoneticPr fontId="11" type="noConversion"/>
  </si>
  <si>
    <t>韓式燒若</t>
  </si>
  <si>
    <t>香滷凍腐</t>
  </si>
  <si>
    <t>蛋花芽湯</t>
    <phoneticPr fontId="11" type="noConversion"/>
  </si>
  <si>
    <t>結球白菜</t>
  </si>
  <si>
    <t>瓜仔若</t>
  </si>
  <si>
    <t>時蔬蛋香</t>
  </si>
  <si>
    <t>豆包海帶</t>
  </si>
  <si>
    <t>時瓜湯</t>
    <phoneticPr fontId="11" type="noConversion"/>
  </si>
  <si>
    <t>枸杞</t>
    <phoneticPr fontId="11" type="noConversion"/>
  </si>
  <si>
    <t>素食火腿</t>
    <phoneticPr fontId="11" type="noConversion"/>
  </si>
  <si>
    <t>西滷菜</t>
  </si>
  <si>
    <t>茄汁豆腐</t>
  </si>
  <si>
    <t>蘿蔔湯</t>
    <phoneticPr fontId="11" type="noConversion"/>
  </si>
  <si>
    <t>素火腿</t>
    <phoneticPr fontId="11" type="noConversion"/>
  </si>
  <si>
    <t>白蘿蔔</t>
    <phoneticPr fontId="11" type="noConversion"/>
  </si>
  <si>
    <t>番茄糊</t>
  </si>
  <si>
    <t>越式炒若</t>
  </si>
  <si>
    <t>蔬香素丸</t>
  </si>
  <si>
    <t>越式昆布湯</t>
    <phoneticPr fontId="11" type="noConversion"/>
  </si>
  <si>
    <t>豆芽</t>
    <phoneticPr fontId="11" type="noConversion"/>
  </si>
  <si>
    <t>時蔬</t>
    <phoneticPr fontId="11" type="noConversion"/>
  </si>
  <si>
    <t>鳳梨罐頭</t>
    <phoneticPr fontId="11" type="noConversion"/>
  </si>
  <si>
    <t>是拉差醬</t>
    <phoneticPr fontId="11" type="noConversion"/>
  </si>
  <si>
    <t>乾香茅</t>
  </si>
  <si>
    <t>檸檬</t>
    <phoneticPr fontId="11" type="noConversion"/>
  </si>
  <si>
    <t>咖哩百頁</t>
    <phoneticPr fontId="11" type="noConversion"/>
  </si>
  <si>
    <t>清炒花椰</t>
  </si>
  <si>
    <t>照燒油腐</t>
  </si>
  <si>
    <t>紅豆湯</t>
    <phoneticPr fontId="11" type="noConversion"/>
  </si>
  <si>
    <t>紅豆</t>
    <phoneticPr fontId="11" type="noConversion"/>
  </si>
  <si>
    <t>刈薯</t>
    <phoneticPr fontId="11" type="noConversion"/>
  </si>
  <si>
    <t>醬油</t>
  </si>
  <si>
    <t>紅砂糖</t>
  </si>
  <si>
    <t>沙茶豆輪</t>
    <phoneticPr fontId="11" type="noConversion"/>
  </si>
  <si>
    <t>味噌蔬湯</t>
    <phoneticPr fontId="11" type="noConversion"/>
  </si>
  <si>
    <t>豆輪</t>
  </si>
  <si>
    <t>白蘿蔔</t>
    <phoneticPr fontId="11" type="noConversion"/>
  </si>
  <si>
    <t>素沙茶醬</t>
    <phoneticPr fontId="11" type="noConversion"/>
  </si>
  <si>
    <t>黑椒麵腸</t>
    <phoneticPr fontId="11" type="noConversion"/>
  </si>
  <si>
    <t>素培根豆芽</t>
  </si>
  <si>
    <t>蛋香刈薯</t>
  </si>
  <si>
    <t>針菇蔬湯</t>
  </si>
  <si>
    <t>金針菇</t>
  </si>
  <si>
    <t>豆薯</t>
  </si>
  <si>
    <t>鐵板豆腐</t>
  </si>
  <si>
    <t>白菜滷</t>
  </si>
  <si>
    <t>時瓜湯</t>
    <phoneticPr fontId="11" type="noConversion"/>
  </si>
  <si>
    <t>雞蛋</t>
    <phoneticPr fontId="11" type="noConversion"/>
  </si>
  <si>
    <t>時瓜</t>
    <phoneticPr fontId="11" type="noConversion"/>
  </si>
  <si>
    <t>脆筍</t>
  </si>
  <si>
    <t>枸杞</t>
    <phoneticPr fontId="11" type="noConversion"/>
  </si>
  <si>
    <t>醬醋百頁</t>
    <phoneticPr fontId="11" type="noConversion"/>
  </si>
  <si>
    <t>菲式配料</t>
  </si>
  <si>
    <t>菲式蔬菜湯</t>
  </si>
  <si>
    <t>胡蘿蔔</t>
    <phoneticPr fontId="11" type="noConversion"/>
  </si>
  <si>
    <t>月桂葉</t>
  </si>
  <si>
    <t>羅望子</t>
  </si>
  <si>
    <t>梅林辣醬油</t>
    <phoneticPr fontId="11" type="noConversion"/>
  </si>
  <si>
    <t>白醋</t>
  </si>
  <si>
    <t>筍干滷若</t>
  </si>
  <si>
    <t>豆包海帶</t>
    <phoneticPr fontId="11" type="noConversion"/>
  </si>
  <si>
    <t>銀蘿素丸</t>
  </si>
  <si>
    <t>仙草甜湯</t>
  </si>
  <si>
    <t>海帶絲</t>
    <phoneticPr fontId="11" type="noConversion"/>
  </si>
  <si>
    <t>仙草凍</t>
  </si>
  <si>
    <t>豆包</t>
    <phoneticPr fontId="11" type="noConversion"/>
  </si>
  <si>
    <t>三杯百頁</t>
    <phoneticPr fontId="11" type="noConversion"/>
  </si>
  <si>
    <t>金沙甘藍</t>
    <phoneticPr fontId="11" type="noConversion"/>
  </si>
  <si>
    <t>螞蟻上樹</t>
  </si>
  <si>
    <t>紫菜蛋花湯</t>
  </si>
  <si>
    <t>鹹鴨蛋</t>
    <phoneticPr fontId="11" type="noConversion"/>
  </si>
  <si>
    <t>紫菜</t>
  </si>
  <si>
    <t>咖哩絞若</t>
  </si>
  <si>
    <t>木須蛋香</t>
  </si>
  <si>
    <t>時蔬湯</t>
  </si>
  <si>
    <t>胡蘿蔔</t>
    <phoneticPr fontId="11" type="noConversion"/>
  </si>
  <si>
    <t>醬香麵輪</t>
  </si>
  <si>
    <t>鮮菇豆腐</t>
    <phoneticPr fontId="11" type="noConversion"/>
  </si>
  <si>
    <t>番茄蛋花湯</t>
    <phoneticPr fontId="11" type="noConversion"/>
  </si>
  <si>
    <t>麵輪</t>
  </si>
  <si>
    <t>雞蛋</t>
    <phoneticPr fontId="11" type="noConversion"/>
  </si>
  <si>
    <t>酸菜麵腸</t>
    <phoneticPr fontId="11" type="noConversion"/>
  </si>
  <si>
    <t>清炒甘藍</t>
    <phoneticPr fontId="11" type="noConversion"/>
  </si>
  <si>
    <t>糙米粥</t>
  </si>
  <si>
    <t>白蘿蔔</t>
    <phoneticPr fontId="11" type="noConversion"/>
  </si>
  <si>
    <t>絞若白菜</t>
  </si>
  <si>
    <t>枸杞銀耳湯</t>
  </si>
  <si>
    <t>豆皮</t>
    <phoneticPr fontId="11" type="noConversion"/>
  </si>
  <si>
    <t>枸杞</t>
  </si>
  <si>
    <t>結球白菜</t>
    <phoneticPr fontId="11" type="noConversion"/>
  </si>
  <si>
    <t>乾銀耳</t>
  </si>
  <si>
    <t>乾香菇</t>
    <phoneticPr fontId="11" type="noConversion"/>
  </si>
  <si>
    <t>紅仁炒蛋</t>
  </si>
  <si>
    <t>鐵板油腐</t>
  </si>
  <si>
    <t>金針菇</t>
    <phoneticPr fontId="1" type="noConversion"/>
  </si>
  <si>
    <t>白蘿蔔</t>
    <phoneticPr fontId="11" type="noConversion"/>
  </si>
  <si>
    <t>香滷豆干</t>
    <phoneticPr fontId="1" type="noConversion"/>
  </si>
  <si>
    <t>豆干</t>
    <phoneticPr fontId="1" type="noConversion"/>
  </si>
  <si>
    <t>檸檬</t>
    <phoneticPr fontId="1" type="noConversion"/>
  </si>
  <si>
    <t>清炒時蔬</t>
    <phoneticPr fontId="1" type="noConversion"/>
  </si>
  <si>
    <t>薑</t>
    <phoneticPr fontId="1" type="noConversion"/>
  </si>
  <si>
    <t>金針菇</t>
    <phoneticPr fontId="11" type="noConversion"/>
  </si>
  <si>
    <t>蜜汁豆干</t>
    <phoneticPr fontId="1" type="noConversion"/>
  </si>
  <si>
    <t>鳳梨醬</t>
    <phoneticPr fontId="1" type="noConversion"/>
  </si>
  <si>
    <t>乾海帶</t>
    <phoneticPr fontId="1" type="noConversion"/>
  </si>
  <si>
    <t>時蔬</t>
    <phoneticPr fontId="1" type="noConversion"/>
  </si>
  <si>
    <t>乾木耳</t>
    <phoneticPr fontId="1" type="noConversion"/>
  </si>
  <si>
    <t>香茅</t>
    <phoneticPr fontId="11" type="noConversion"/>
  </si>
  <si>
    <t>番茄</t>
    <phoneticPr fontId="1" type="noConversion"/>
  </si>
  <si>
    <t>番茄</t>
    <phoneticPr fontId="11" type="noConversion"/>
  </si>
  <si>
    <t>絞肉甘藍</t>
    <phoneticPr fontId="1" type="noConversion"/>
  </si>
  <si>
    <t>豬絞肉</t>
    <phoneticPr fontId="1" type="noConversion"/>
  </si>
  <si>
    <t>甘藍</t>
    <phoneticPr fontId="1" type="noConversion"/>
  </si>
  <si>
    <t>乾木耳</t>
    <phoneticPr fontId="1" type="noConversion"/>
  </si>
  <si>
    <t>刈薯</t>
    <phoneticPr fontId="1" type="noConversion"/>
  </si>
  <si>
    <t>特餐配料</t>
    <phoneticPr fontId="1" type="noConversion"/>
  </si>
  <si>
    <t>越式豚肉</t>
    <phoneticPr fontId="11" type="noConversion"/>
  </si>
  <si>
    <t>五香豆干</t>
    <phoneticPr fontId="1" type="noConversion"/>
  </si>
  <si>
    <t>豆干</t>
    <phoneticPr fontId="1" type="noConversion"/>
  </si>
  <si>
    <t>乾木耳</t>
    <phoneticPr fontId="1" type="noConversion"/>
  </si>
  <si>
    <t>特餐配料</t>
    <phoneticPr fontId="1" type="noConversion"/>
  </si>
  <si>
    <t>昆布</t>
    <phoneticPr fontId="1" type="noConversion"/>
  </si>
  <si>
    <t>魯蒸煎炒蛋</t>
    <phoneticPr fontId="1" type="noConversion"/>
  </si>
  <si>
    <t>香檸雞翅</t>
    <phoneticPr fontId="1" type="noConversion"/>
  </si>
  <si>
    <t>香檸雞翅</t>
    <phoneticPr fontId="1" type="noConversion"/>
  </si>
  <si>
    <t>京醬燒肉</t>
    <phoneticPr fontId="11" type="noConversion"/>
  </si>
  <si>
    <t>馬拉薯餅</t>
    <phoneticPr fontId="1" type="noConversion"/>
  </si>
  <si>
    <t>薯餅</t>
    <phoneticPr fontId="1" type="noConversion"/>
  </si>
  <si>
    <t>銀羅腐煮</t>
    <phoneticPr fontId="11" type="noConversion"/>
  </si>
  <si>
    <t>凍豆腐</t>
    <phoneticPr fontId="1" type="noConversion"/>
  </si>
  <si>
    <t>白蘿蔔</t>
    <phoneticPr fontId="11" type="noConversion"/>
  </si>
  <si>
    <t>冷凍毛豆仁</t>
    <phoneticPr fontId="1" type="noConversion"/>
  </si>
  <si>
    <t>乾海帶</t>
    <phoneticPr fontId="11" type="noConversion"/>
  </si>
  <si>
    <t>杏鮑菇</t>
    <phoneticPr fontId="1" type="noConversion"/>
  </si>
  <si>
    <t>冷凍毛豆仁</t>
    <phoneticPr fontId="11" type="noConversion"/>
  </si>
  <si>
    <t>高麗菜</t>
    <phoneticPr fontId="1" type="noConversion"/>
  </si>
  <si>
    <t>豆皮時蔬</t>
    <phoneticPr fontId="11" type="noConversion"/>
  </si>
  <si>
    <t>時蔬</t>
    <phoneticPr fontId="1" type="noConversion"/>
  </si>
  <si>
    <t>番茄</t>
    <phoneticPr fontId="1" type="noConversion"/>
  </si>
  <si>
    <t>小學</t>
    <phoneticPr fontId="1" type="noConversion"/>
  </si>
  <si>
    <t xml:space="preserve"> 食材明細（食材重量以100人份計量，營養分析以個人計量,其中每周供應特餐一次，當日得混搭供應，國中4菜1湯，國小3菜1湯）</t>
    <phoneticPr fontId="1" type="noConversion"/>
  </si>
  <si>
    <t xml:space="preserve"> 食材明細（食材重量以100人份計量，營養分析以個人計量,其中每周供應特餐一次，當日得混搭供應，國中4菜1湯1附餐點心，國小3菜1湯1附餐點心）</t>
    <phoneticPr fontId="1" type="noConversion"/>
  </si>
  <si>
    <t>豆包豆芽</t>
    <phoneticPr fontId="1" type="noConversion"/>
  </si>
  <si>
    <t>豆包</t>
    <phoneticPr fontId="1" type="noConversion"/>
  </si>
  <si>
    <t>冷凍毛豆仁</t>
    <phoneticPr fontId="1" type="noConversion"/>
  </si>
  <si>
    <t>京醬豆包</t>
    <phoneticPr fontId="1" type="noConversion"/>
  </si>
  <si>
    <t>豉香豆包</t>
    <phoneticPr fontId="1" type="noConversion"/>
  </si>
  <si>
    <t>豆包</t>
    <phoneticPr fontId="11" type="noConversion"/>
  </si>
  <si>
    <t>素火腿</t>
    <phoneticPr fontId="1" type="noConversion"/>
  </si>
  <si>
    <t>有機豆漿</t>
    <phoneticPr fontId="1" type="noConversion"/>
  </si>
  <si>
    <t>附餐一</t>
    <phoneticPr fontId="1" type="noConversion"/>
  </si>
  <si>
    <t>附餐二</t>
    <phoneticPr fontId="1" type="noConversion"/>
  </si>
  <si>
    <t>TAP豆漿</t>
    <phoneticPr fontId="1" type="noConversion"/>
  </si>
  <si>
    <t>乳/分</t>
    <phoneticPr fontId="1" type="noConversion"/>
  </si>
  <si>
    <t>乳/份</t>
    <phoneticPr fontId="1" type="noConversion"/>
  </si>
  <si>
    <t>偏鄉國民</t>
    <phoneticPr fontId="1" type="noConversion"/>
  </si>
  <si>
    <t>每週一五吃有機蔬菜。</t>
    <phoneticPr fontId="1" type="noConversion"/>
  </si>
  <si>
    <t>月菜單編排說明:一、每周一五吃有機蔬菜。</t>
    <phoneticPr fontId="1" type="noConversion"/>
  </si>
  <si>
    <t>過敏警語：「本月產品含有蛋、芝麻、含麩之穀物、花生、大豆、魚類、亞硫酸鹽類及其相關製品，不適合其過敏體質者食用」</t>
    <phoneticPr fontId="1" type="noConversion"/>
  </si>
  <si>
    <t>過敏警語：「本月產品含有蛋、芝麻、含麩之穀物、花生、大豆、魚類、亞硫酸鹽類及其相關製品，不適合其過敏體質者食用」</t>
    <phoneticPr fontId="1" type="noConversion"/>
  </si>
  <si>
    <t>月份菜單替代食材</t>
    <phoneticPr fontId="1" type="noConversion"/>
  </si>
  <si>
    <t>菜單名稱</t>
    <phoneticPr fontId="1" type="noConversion"/>
  </si>
  <si>
    <t>食材名稱</t>
    <phoneticPr fontId="1" type="noConversion"/>
  </si>
  <si>
    <t>替代食材1</t>
    <phoneticPr fontId="1" type="noConversion"/>
  </si>
  <si>
    <t>替代食材2</t>
  </si>
  <si>
    <t>替代食材3</t>
  </si>
  <si>
    <t>編號</t>
    <phoneticPr fontId="1" type="noConversion"/>
  </si>
  <si>
    <t>葷C4</t>
    <phoneticPr fontId="1" type="noConversion"/>
  </si>
  <si>
    <t>照燒油腐</t>
    <phoneticPr fontId="1" type="noConversion"/>
  </si>
  <si>
    <t>刈薯</t>
    <phoneticPr fontId="1" type="noConversion"/>
  </si>
  <si>
    <t>白蘿蔔</t>
    <phoneticPr fontId="1" type="noConversion"/>
  </si>
  <si>
    <t>時瓜</t>
    <phoneticPr fontId="1" type="noConversion"/>
  </si>
  <si>
    <t>葷D1</t>
    <phoneticPr fontId="1" type="noConversion"/>
  </si>
  <si>
    <t>蛋香刈薯</t>
    <phoneticPr fontId="1" type="noConversion"/>
  </si>
  <si>
    <t>葷B4</t>
    <phoneticPr fontId="1" type="noConversion"/>
  </si>
  <si>
    <t>蜜汁豆干</t>
  </si>
  <si>
    <t>冷凍毛豆仁</t>
  </si>
  <si>
    <t>冷凍毛豆仁</t>
    <phoneticPr fontId="1" type="noConversion"/>
  </si>
  <si>
    <t>乾香菇</t>
    <phoneticPr fontId="1" type="noConversion"/>
  </si>
  <si>
    <t>冷凍毛豆仁</t>
    <phoneticPr fontId="1" type="noConversion"/>
  </si>
  <si>
    <t>冷凍毛豆仁</t>
    <phoneticPr fontId="1" type="noConversion"/>
  </si>
  <si>
    <t>乾香菇</t>
    <phoneticPr fontId="1" type="noConversion"/>
  </si>
  <si>
    <t>月葷食菜單-7案</t>
    <phoneticPr fontId="1" type="noConversion"/>
  </si>
  <si>
    <t>野菜天婦羅</t>
    <phoneticPr fontId="1" type="noConversion"/>
  </si>
  <si>
    <t>有機豆漿</t>
    <phoneticPr fontId="1" type="noConversion"/>
  </si>
  <si>
    <t>有機豆漿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</si>
</sst>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/d;@"/>
    <numFmt numFmtId="177" formatCode="[$-404]aaaa;@"/>
  </numFmts>
  <fonts count="4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color theme="0" tint="-0.14999847407452621"/>
      <name val="標楷體"/>
      <family val="4"/>
      <charset val="136"/>
    </font>
    <font>
      <sz val="14"/>
      <color theme="1" tint="0.249977111117893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12"/>
      <color theme="1"/>
      <name val="DFKai-SB"/>
      <family val="4"/>
      <charset val="136"/>
    </font>
    <font>
      <sz val="12"/>
      <color rgb="FF000000"/>
      <name val="DFKai-SB"/>
      <family val="4"/>
      <charset val="136"/>
    </font>
    <font>
      <sz val="12"/>
      <color rgb="FFFF0000"/>
      <name val="DFKai-SB"/>
      <family val="4"/>
      <charset val="136"/>
    </font>
    <font>
      <sz val="12"/>
      <color theme="1"/>
      <name val="Calibri"/>
      <family val="2"/>
    </font>
    <font>
      <sz val="9"/>
      <name val="新細明體"/>
      <family val="3"/>
      <charset val="136"/>
      <scheme val="minor"/>
    </font>
    <font>
      <sz val="8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color theme="1"/>
      <name val="新細明體"/>
      <family val="2"/>
      <scheme val="minor"/>
    </font>
    <font>
      <sz val="12"/>
      <color theme="1" tint="0.249977111117893"/>
      <name val="Times New Roman"/>
      <family val="1"/>
    </font>
    <font>
      <sz val="12"/>
      <color theme="1"/>
      <name val="Times New Roman"/>
      <family val="1"/>
    </font>
    <font>
      <sz val="11"/>
      <color theme="1"/>
      <name val="標楷體"/>
      <family val="4"/>
      <charset val="136"/>
    </font>
    <font>
      <sz val="11"/>
      <color rgb="FF000000"/>
      <name val="DFKai-SB"/>
      <family val="4"/>
      <charset val="136"/>
    </font>
    <font>
      <sz val="10"/>
      <color theme="1"/>
      <name val="標楷體"/>
      <family val="4"/>
      <charset val="136"/>
    </font>
    <font>
      <sz val="12"/>
      <color theme="1" tint="0.14999847407452621"/>
      <name val="DFKai-SB"/>
      <family val="4"/>
      <charset val="136"/>
    </font>
    <font>
      <sz val="12"/>
      <color theme="1" tint="0.14999847407452621"/>
      <name val="新細明體"/>
      <family val="2"/>
      <scheme val="minor"/>
    </font>
    <font>
      <sz val="14"/>
      <color theme="1" tint="0.14999847407452621"/>
      <name val="標楷體"/>
      <family val="4"/>
      <charset val="136"/>
    </font>
    <font>
      <sz val="12"/>
      <color theme="1" tint="0.14999847407452621"/>
      <name val="標楷體"/>
      <family val="4"/>
      <charset val="136"/>
    </font>
    <font>
      <sz val="12"/>
      <name val="DFKai-SB"/>
      <family val="4"/>
      <charset val="136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sz val="12"/>
      <color theme="1" tint="0.14999847407452621"/>
      <name val="Times New Roman"/>
      <family val="1"/>
    </font>
    <font>
      <sz val="12"/>
      <color theme="1" tint="0.249977111117893"/>
      <name val="標楷體"/>
      <family val="4"/>
      <charset val="136"/>
    </font>
    <font>
      <sz val="14"/>
      <color theme="1"/>
      <name val="Times New Roman"/>
      <family val="1"/>
    </font>
    <font>
      <sz val="12"/>
      <name val="Times New Roman"/>
      <family val="1"/>
    </font>
    <font>
      <sz val="11"/>
      <color theme="1"/>
      <name val="DFKai-SB"/>
      <family val="4"/>
      <charset val="136"/>
    </font>
    <font>
      <sz val="12"/>
      <name val="新細明體"/>
      <family val="2"/>
      <scheme val="minor"/>
    </font>
    <font>
      <sz val="11"/>
      <color theme="1"/>
      <name val="Times New Roman"/>
      <family val="1"/>
    </font>
    <font>
      <sz val="12"/>
      <color theme="1"/>
      <name val="Microsoft JhengHei UI"/>
      <family val="2"/>
      <charset val="136"/>
    </font>
    <font>
      <sz val="9"/>
      <color theme="1"/>
      <name val="DFKai-SB"/>
      <family val="4"/>
      <charset val="136"/>
    </font>
    <font>
      <sz val="10"/>
      <color theme="1"/>
      <name val="DFKai-SB"/>
      <family val="4"/>
      <charset val="136"/>
    </font>
    <font>
      <sz val="6"/>
      <color theme="1"/>
      <name val="標楷體"/>
      <family val="4"/>
      <charset val="136"/>
    </font>
    <font>
      <sz val="9"/>
      <name val="DFKai-SB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theme="1" tint="0.14999847407452621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1"/>
      <color theme="0" tint="-0.499984740745262"/>
      <name val="DFKai-SB"/>
      <family val="4"/>
      <charset val="136"/>
    </font>
    <font>
      <sz val="12"/>
      <color theme="1"/>
      <name val="細明體"/>
      <family val="3"/>
      <charset val="136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</fills>
  <borders count="2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/>
  </cellStyleXfs>
  <cellXfs count="312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Border="1" applyAlignment="1">
      <alignment horizontal="center" vertical="center" shrinkToFit="1"/>
    </xf>
    <xf numFmtId="0" fontId="27" fillId="0" borderId="0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3" borderId="1" xfId="0" applyFont="1" applyFill="1" applyBorder="1" applyAlignment="1">
      <alignment horizontal="left" vertical="center" shrinkToFit="1"/>
    </xf>
    <xf numFmtId="0" fontId="24" fillId="0" borderId="1" xfId="0" applyFont="1" applyBorder="1" applyAlignment="1">
      <alignment horizontal="center" vertical="center" shrinkToFit="1"/>
    </xf>
    <xf numFmtId="0" fontId="24" fillId="0" borderId="1" xfId="0" applyFont="1" applyBorder="1" applyAlignment="1">
      <alignment horizontal="left" vertical="center" shrinkToFit="1"/>
    </xf>
    <xf numFmtId="0" fontId="8" fillId="3" borderId="1" xfId="0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  <xf numFmtId="0" fontId="13" fillId="0" borderId="0" xfId="0" applyFont="1" applyFill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3" fillId="0" borderId="1" xfId="0" applyFont="1" applyBorder="1" applyAlignment="1"/>
    <xf numFmtId="0" fontId="7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/>
    </xf>
    <xf numFmtId="0" fontId="18" fillId="3" borderId="1" xfId="0" applyFont="1" applyFill="1" applyBorder="1" applyAlignment="1">
      <alignment horizontal="left" vertical="center" shrinkToFit="1"/>
    </xf>
    <xf numFmtId="0" fontId="12" fillId="0" borderId="1" xfId="0" applyFont="1" applyBorder="1" applyAlignment="1">
      <alignment horizontal="left" vertical="center"/>
    </xf>
    <xf numFmtId="0" fontId="13" fillId="0" borderId="1" xfId="0" applyFont="1" applyBorder="1" applyAlignment="1"/>
    <xf numFmtId="0" fontId="2" fillId="0" borderId="1" xfId="0" applyFont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shrinkToFit="1"/>
    </xf>
    <xf numFmtId="0" fontId="20" fillId="0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 shrinkToFit="1"/>
    </xf>
    <xf numFmtId="0" fontId="31" fillId="0" borderId="1" xfId="0" applyFont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left" vertical="center" shrinkToFit="1"/>
    </xf>
    <xf numFmtId="0" fontId="13" fillId="0" borderId="1" xfId="0" applyFont="1" applyFill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/>
    </xf>
    <xf numFmtId="0" fontId="33" fillId="2" borderId="1" xfId="0" applyFont="1" applyFill="1" applyBorder="1" applyAlignment="1">
      <alignment horizontal="left" vertical="center" shrinkToFit="1"/>
    </xf>
    <xf numFmtId="0" fontId="33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 shrinkToFit="1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left"/>
    </xf>
    <xf numFmtId="0" fontId="20" fillId="2" borderId="0" xfId="0" applyFont="1" applyFill="1" applyBorder="1" applyAlignment="1">
      <alignment horizontal="left"/>
    </xf>
    <xf numFmtId="0" fontId="20" fillId="2" borderId="0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left" vertical="center"/>
    </xf>
    <xf numFmtId="0" fontId="36" fillId="0" borderId="5" xfId="0" applyFont="1" applyBorder="1" applyAlignment="1">
      <alignment vertical="center"/>
    </xf>
    <xf numFmtId="0" fontId="8" fillId="3" borderId="2" xfId="0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36" fillId="0" borderId="6" xfId="0" applyFont="1" applyBorder="1" applyAlignment="1">
      <alignment vertical="center"/>
    </xf>
    <xf numFmtId="0" fontId="7" fillId="0" borderId="2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0" fillId="2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 shrinkToFit="1"/>
    </xf>
    <xf numFmtId="0" fontId="8" fillId="3" borderId="0" xfId="0" applyFont="1" applyFill="1" applyBorder="1" applyAlignment="1">
      <alignment horizontal="left" shrinkToFit="1"/>
    </xf>
    <xf numFmtId="0" fontId="23" fillId="2" borderId="0" xfId="0" applyFont="1" applyFill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3" fillId="0" borderId="0" xfId="0" applyFont="1" applyFill="1" applyBorder="1" applyAlignment="1">
      <alignment vertical="center"/>
    </xf>
    <xf numFmtId="0" fontId="21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left" vertical="center" shrinkToFit="1"/>
    </xf>
    <xf numFmtId="0" fontId="24" fillId="0" borderId="1" xfId="0" applyFont="1" applyFill="1" applyBorder="1" applyAlignment="1">
      <alignment vertical="center"/>
    </xf>
    <xf numFmtId="0" fontId="27" fillId="0" borderId="1" xfId="0" applyFont="1" applyFill="1" applyBorder="1" applyAlignment="1">
      <alignment vertical="center"/>
    </xf>
    <xf numFmtId="176" fontId="27" fillId="2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20" fillId="2" borderId="1" xfId="0" applyFont="1" applyFill="1" applyBorder="1" applyAlignment="1">
      <alignment horizontal="left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Fill="1" applyBorder="1" applyAlignment="1">
      <alignment horizontal="center" shrinkToFit="1"/>
    </xf>
    <xf numFmtId="0" fontId="20" fillId="0" borderId="1" xfId="0" applyFont="1" applyFill="1" applyBorder="1" applyAlignment="1">
      <alignment horizontal="left" shrinkToFit="1"/>
    </xf>
    <xf numFmtId="0" fontId="27" fillId="2" borderId="1" xfId="0" applyFont="1" applyFill="1" applyBorder="1" applyAlignment="1">
      <alignment horizontal="left" vertical="center"/>
    </xf>
    <xf numFmtId="0" fontId="27" fillId="2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176" fontId="27" fillId="2" borderId="1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24" fillId="3" borderId="1" xfId="0" applyFont="1" applyFill="1" applyBorder="1" applyAlignment="1">
      <alignment vertical="center" shrinkToFit="1"/>
    </xf>
    <xf numFmtId="0" fontId="24" fillId="0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vertical="center" shrinkToFit="1"/>
    </xf>
    <xf numFmtId="0" fontId="20" fillId="0" borderId="1" xfId="0" applyFont="1" applyBorder="1" applyAlignment="1">
      <alignment horizontal="left" vertical="center" shrinkToFit="1"/>
    </xf>
    <xf numFmtId="0" fontId="20" fillId="0" borderId="1" xfId="0" applyFont="1" applyBorder="1" applyAlignment="1">
      <alignment horizontal="center" vertical="center"/>
    </xf>
    <xf numFmtId="0" fontId="23" fillId="2" borderId="1" xfId="0" applyFont="1" applyFill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/>
    </xf>
    <xf numFmtId="176" fontId="27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7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vertical="center"/>
    </xf>
    <xf numFmtId="0" fontId="3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vertical="center"/>
    </xf>
    <xf numFmtId="0" fontId="20" fillId="0" borderId="1" xfId="0" applyFont="1" applyBorder="1" applyAlignment="1">
      <alignment horizontal="left"/>
    </xf>
    <xf numFmtId="176" fontId="3" fillId="0" borderId="1" xfId="0" applyNumberFormat="1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 shrinkToFit="1"/>
    </xf>
    <xf numFmtId="0" fontId="36" fillId="0" borderId="1" xfId="0" applyFont="1" applyBorder="1" applyAlignment="1">
      <alignment horizontal="left" vertical="center" shrinkToFit="1"/>
    </xf>
    <xf numFmtId="0" fontId="13" fillId="0" borderId="9" xfId="0" applyFont="1" applyBorder="1" applyAlignment="1"/>
    <xf numFmtId="177" fontId="17" fillId="0" borderId="1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176" fontId="16" fillId="0" borderId="11" xfId="0" applyNumberFormat="1" applyFont="1" applyBorder="1" applyAlignment="1">
      <alignment horizontal="center" vertical="center" wrapText="1"/>
    </xf>
    <xf numFmtId="177" fontId="17" fillId="0" borderId="0" xfId="0" applyNumberFormat="1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shrinkToFit="1"/>
    </xf>
    <xf numFmtId="0" fontId="38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/>
    </xf>
    <xf numFmtId="0" fontId="20" fillId="0" borderId="8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shrinkToFit="1"/>
    </xf>
    <xf numFmtId="0" fontId="25" fillId="3" borderId="9" xfId="0" applyFont="1" applyFill="1" applyBorder="1" applyAlignment="1">
      <alignment horizontal="left" vertical="center" shrinkToFit="1"/>
    </xf>
    <xf numFmtId="0" fontId="27" fillId="2" borderId="3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 shrinkToFit="1"/>
    </xf>
    <xf numFmtId="0" fontId="39" fillId="3" borderId="1" xfId="0" applyFont="1" applyFill="1" applyBorder="1" applyAlignment="1">
      <alignment horizontal="center" vertical="center" shrinkToFit="1"/>
    </xf>
    <xf numFmtId="0" fontId="20" fillId="2" borderId="3" xfId="0" applyFont="1" applyFill="1" applyBorder="1" applyAlignment="1">
      <alignment horizontal="center" vertical="center"/>
    </xf>
    <xf numFmtId="0" fontId="42" fillId="2" borderId="1" xfId="0" applyFont="1" applyFill="1" applyBorder="1" applyAlignment="1">
      <alignment horizontal="left" vertical="center"/>
    </xf>
    <xf numFmtId="0" fontId="21" fillId="2" borderId="8" xfId="0" applyFont="1" applyFill="1" applyBorder="1" applyAlignment="1">
      <alignment horizontal="left"/>
    </xf>
    <xf numFmtId="0" fontId="20" fillId="0" borderId="12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1" fillId="0" borderId="8" xfId="0" applyFont="1" applyBorder="1" applyAlignment="1">
      <alignment horizontal="left"/>
    </xf>
    <xf numFmtId="0" fontId="23" fillId="0" borderId="13" xfId="0" applyFont="1" applyFill="1" applyBorder="1" applyAlignment="1">
      <alignment vertical="center"/>
    </xf>
    <xf numFmtId="0" fontId="40" fillId="2" borderId="1" xfId="0" applyFont="1" applyFill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Fill="1" applyBorder="1" applyAlignment="1">
      <alignment vertical="center"/>
    </xf>
    <xf numFmtId="0" fontId="41" fillId="0" borderId="1" xfId="0" applyFont="1" applyBorder="1" applyAlignment="1">
      <alignment horizontal="left" vertical="center"/>
    </xf>
    <xf numFmtId="0" fontId="20" fillId="0" borderId="13" xfId="0" applyFont="1" applyFill="1" applyBorder="1" applyAlignment="1">
      <alignment vertical="center"/>
    </xf>
    <xf numFmtId="0" fontId="20" fillId="0" borderId="3" xfId="0" applyFont="1" applyFill="1" applyBorder="1" applyAlignment="1">
      <alignment horizontal="center"/>
    </xf>
    <xf numFmtId="0" fontId="42" fillId="2" borderId="1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left" vertical="center"/>
    </xf>
    <xf numFmtId="0" fontId="42" fillId="0" borderId="1" xfId="0" applyFont="1" applyBorder="1" applyAlignment="1">
      <alignment horizontal="left"/>
    </xf>
    <xf numFmtId="0" fontId="44" fillId="0" borderId="1" xfId="0" applyFont="1" applyBorder="1" applyAlignment="1">
      <alignment horizontal="left" vertical="center" shrinkToFit="1"/>
    </xf>
    <xf numFmtId="0" fontId="7" fillId="0" borderId="9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left" vertical="center" shrinkToFit="1"/>
    </xf>
    <xf numFmtId="0" fontId="24" fillId="0" borderId="9" xfId="0" applyFont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17" fillId="0" borderId="3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shrinkToFit="1"/>
    </xf>
    <xf numFmtId="0" fontId="8" fillId="3" borderId="1" xfId="0" applyFont="1" applyFill="1" applyBorder="1" applyAlignment="1">
      <alignment horizontal="left" shrinkToFit="1"/>
    </xf>
    <xf numFmtId="0" fontId="0" fillId="0" borderId="1" xfId="0" applyFont="1" applyBorder="1" applyAlignment="1">
      <alignment horizontal="left" vertical="center" shrinkToFit="1"/>
    </xf>
    <xf numFmtId="0" fontId="40" fillId="3" borderId="1" xfId="0" applyFont="1" applyFill="1" applyBorder="1" applyAlignment="1">
      <alignment horizontal="left" vertical="center" shrinkToFit="1"/>
    </xf>
    <xf numFmtId="0" fontId="40" fillId="3" borderId="1" xfId="0" applyFont="1" applyFill="1" applyBorder="1" applyAlignment="1">
      <alignment horizontal="left" shrinkToFit="1"/>
    </xf>
    <xf numFmtId="0" fontId="17" fillId="0" borderId="1" xfId="0" applyFont="1" applyBorder="1" applyAlignment="1">
      <alignment vertical="center" shrinkToFit="1"/>
    </xf>
    <xf numFmtId="0" fontId="41" fillId="0" borderId="1" xfId="0" applyFont="1" applyBorder="1" applyAlignment="1">
      <alignment horizontal="left" vertical="center" shrinkToFit="1"/>
    </xf>
    <xf numFmtId="0" fontId="39" fillId="3" borderId="1" xfId="0" applyFont="1" applyFill="1" applyBorder="1" applyAlignment="1">
      <alignment horizontal="center" shrinkToFit="1"/>
    </xf>
    <xf numFmtId="0" fontId="22" fillId="0" borderId="1" xfId="0" applyFont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9" fillId="3" borderId="1" xfId="0" applyFont="1" applyFill="1" applyBorder="1" applyAlignment="1">
      <alignment horizontal="left" vertical="center"/>
    </xf>
    <xf numFmtId="0" fontId="39" fillId="3" borderId="1" xfId="0" applyFont="1" applyFill="1" applyBorder="1" applyAlignment="1">
      <alignment horizontal="left" vertical="center" shrinkToFit="1"/>
    </xf>
    <xf numFmtId="0" fontId="39" fillId="3" borderId="1" xfId="0" applyFont="1" applyFill="1" applyBorder="1" applyAlignment="1">
      <alignment horizontal="left" shrinkToFit="1"/>
    </xf>
    <xf numFmtId="0" fontId="8" fillId="3" borderId="1" xfId="0" applyFont="1" applyFill="1" applyBorder="1" applyAlignment="1">
      <alignment horizontal="center" vertical="center" shrinkToFit="1"/>
    </xf>
    <xf numFmtId="0" fontId="43" fillId="0" borderId="1" xfId="0" applyFont="1" applyBorder="1" applyAlignment="1">
      <alignment horizontal="left" vertical="center"/>
    </xf>
    <xf numFmtId="0" fontId="27" fillId="3" borderId="1" xfId="0" applyFont="1" applyFill="1" applyBorder="1" applyAlignment="1">
      <alignment horizontal="center" vertical="center" shrinkToFit="1"/>
    </xf>
    <xf numFmtId="0" fontId="22" fillId="0" borderId="1" xfId="0" applyFont="1" applyBorder="1" applyAlignment="1">
      <alignment horizontal="left" vertical="center" shrinkToFit="1"/>
    </xf>
    <xf numFmtId="0" fontId="17" fillId="0" borderId="0" xfId="0" applyFont="1" applyBorder="1" applyAlignment="1">
      <alignment horizontal="left" vertical="center"/>
    </xf>
    <xf numFmtId="0" fontId="34" fillId="0" borderId="11" xfId="0" applyFont="1" applyBorder="1" applyAlignment="1"/>
    <xf numFmtId="0" fontId="35" fillId="0" borderId="11" xfId="0" applyFont="1" applyBorder="1" applyAlignment="1">
      <alignment vertical="center"/>
    </xf>
    <xf numFmtId="0" fontId="7" fillId="0" borderId="8" xfId="0" applyFont="1" applyBorder="1" applyAlignment="1">
      <alignment vertical="center" shrinkToFit="1"/>
    </xf>
    <xf numFmtId="0" fontId="38" fillId="0" borderId="9" xfId="0" applyFont="1" applyBorder="1" applyAlignment="1">
      <alignment horizontal="center" vertical="center" shrinkToFit="1"/>
    </xf>
    <xf numFmtId="0" fontId="37" fillId="0" borderId="11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7" fillId="0" borderId="14" xfId="0" applyFont="1" applyBorder="1" applyAlignment="1">
      <alignment vertical="center" shrinkToFit="1"/>
    </xf>
    <xf numFmtId="0" fontId="31" fillId="0" borderId="8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/>
    </xf>
    <xf numFmtId="0" fontId="31" fillId="0" borderId="2" xfId="0" applyFont="1" applyBorder="1" applyAlignment="1">
      <alignment horizontal="left" vertical="center" shrinkToFit="1"/>
    </xf>
    <xf numFmtId="0" fontId="24" fillId="0" borderId="9" xfId="0" applyFont="1" applyBorder="1" applyAlignment="1">
      <alignment horizontal="left" vertical="center" shrinkToFit="1"/>
    </xf>
    <xf numFmtId="0" fontId="31" fillId="0" borderId="14" xfId="0" applyFont="1" applyBorder="1" applyAlignment="1">
      <alignment horizontal="left" vertical="center" shrinkToFit="1"/>
    </xf>
    <xf numFmtId="0" fontId="44" fillId="0" borderId="2" xfId="0" applyFont="1" applyBorder="1" applyAlignment="1">
      <alignment horizontal="left" vertical="center" shrinkToFit="1"/>
    </xf>
    <xf numFmtId="0" fontId="25" fillId="3" borderId="10" xfId="0" applyFont="1" applyFill="1" applyBorder="1" applyAlignment="1">
      <alignment horizontal="left" vertical="center" shrinkToFit="1"/>
    </xf>
    <xf numFmtId="0" fontId="16" fillId="0" borderId="8" xfId="0" applyFont="1" applyBorder="1" applyAlignment="1">
      <alignment horizontal="left" vertical="center"/>
    </xf>
    <xf numFmtId="0" fontId="23" fillId="0" borderId="3" xfId="0" applyFont="1" applyFill="1" applyBorder="1" applyAlignment="1">
      <alignment vertical="center"/>
    </xf>
    <xf numFmtId="0" fontId="22" fillId="0" borderId="11" xfId="0" applyFont="1" applyBorder="1" applyAlignment="1">
      <alignment horizontal="left" vertical="center" shrinkToFit="1"/>
    </xf>
    <xf numFmtId="0" fontId="33" fillId="2" borderId="0" xfId="0" applyFont="1" applyFill="1" applyBorder="1" applyAlignment="1">
      <alignment horizontal="left" vertical="center" shrinkToFit="1"/>
    </xf>
    <xf numFmtId="0" fontId="17" fillId="2" borderId="0" xfId="0" applyFont="1" applyFill="1" applyBorder="1" applyAlignment="1">
      <alignment horizontal="left" vertical="center" shrinkToFit="1"/>
    </xf>
    <xf numFmtId="177" fontId="27" fillId="2" borderId="1" xfId="0" applyNumberFormat="1" applyFont="1" applyFill="1" applyBorder="1" applyAlignment="1">
      <alignment horizontal="center" vertical="center"/>
    </xf>
    <xf numFmtId="177" fontId="27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left" vertical="center"/>
    </xf>
    <xf numFmtId="176" fontId="27" fillId="0" borderId="0" xfId="0" applyNumberFormat="1" applyFont="1" applyAlignment="1">
      <alignment vertical="center" shrinkToFit="1"/>
    </xf>
    <xf numFmtId="176" fontId="23" fillId="0" borderId="0" xfId="0" applyNumberFormat="1" applyFont="1" applyAlignment="1">
      <alignment vertical="center" shrinkToFit="1"/>
    </xf>
    <xf numFmtId="176" fontId="27" fillId="0" borderId="0" xfId="0" applyNumberFormat="1" applyFont="1" applyAlignment="1">
      <alignment horizontal="left" vertical="center"/>
    </xf>
    <xf numFmtId="0" fontId="0" fillId="0" borderId="11" xfId="0" applyFont="1" applyBorder="1" applyAlignment="1">
      <alignment vertical="center"/>
    </xf>
    <xf numFmtId="0" fontId="8" fillId="3" borderId="11" xfId="0" applyFont="1" applyFill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9" fillId="3" borderId="11" xfId="0" applyFont="1" applyFill="1" applyBorder="1" applyAlignment="1">
      <alignment horizontal="center" vertical="center" shrinkToFit="1"/>
    </xf>
    <xf numFmtId="0" fontId="17" fillId="0" borderId="11" xfId="0" applyFont="1" applyBorder="1" applyAlignment="1">
      <alignment vertical="center" shrinkToFit="1"/>
    </xf>
    <xf numFmtId="0" fontId="7" fillId="3" borderId="11" xfId="0" applyFont="1" applyFill="1" applyBorder="1" applyAlignment="1">
      <alignment horizontal="center" vertical="center" shrinkToFit="1"/>
    </xf>
    <xf numFmtId="0" fontId="7" fillId="3" borderId="11" xfId="0" applyFont="1" applyFill="1" applyBorder="1" applyAlignment="1">
      <alignment horizontal="center" shrinkToFit="1"/>
    </xf>
    <xf numFmtId="0" fontId="8" fillId="3" borderId="11" xfId="0" applyFont="1" applyFill="1" applyBorder="1" applyAlignment="1">
      <alignment horizontal="center" shrinkToFit="1"/>
    </xf>
    <xf numFmtId="0" fontId="39" fillId="3" borderId="11" xfId="0" applyFont="1" applyFill="1" applyBorder="1" applyAlignment="1">
      <alignment horizontal="center" shrinkToFit="1"/>
    </xf>
    <xf numFmtId="0" fontId="39" fillId="3" borderId="11" xfId="0" applyFont="1" applyFill="1" applyBorder="1" applyAlignment="1">
      <alignment horizontal="left" vertical="center"/>
    </xf>
    <xf numFmtId="0" fontId="24" fillId="3" borderId="11" xfId="0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vertical="center" shrinkToFit="1"/>
    </xf>
    <xf numFmtId="0" fontId="46" fillId="0" borderId="11" xfId="0" applyFont="1" applyBorder="1" applyAlignment="1">
      <alignment vertical="center"/>
    </xf>
    <xf numFmtId="0" fontId="8" fillId="3" borderId="11" xfId="0" applyFont="1" applyFill="1" applyBorder="1" applyAlignment="1">
      <alignment vertical="center" shrinkToFit="1"/>
    </xf>
    <xf numFmtId="0" fontId="8" fillId="3" borderId="15" xfId="0" applyFont="1" applyFill="1" applyBorder="1" applyAlignment="1">
      <alignment shrinkToFit="1"/>
    </xf>
    <xf numFmtId="0" fontId="8" fillId="3" borderId="15" xfId="0" applyFont="1" applyFill="1" applyBorder="1" applyAlignment="1">
      <alignment vertical="center" shrinkToFit="1"/>
    </xf>
    <xf numFmtId="0" fontId="8" fillId="3" borderId="16" xfId="0" applyFont="1" applyFill="1" applyBorder="1" applyAlignment="1">
      <alignment vertical="center" shrinkToFit="1"/>
    </xf>
    <xf numFmtId="0" fontId="8" fillId="3" borderId="11" xfId="0" applyFont="1" applyFill="1" applyBorder="1" applyAlignment="1">
      <alignment horizontal="left" vertical="center" shrinkToFit="1"/>
    </xf>
    <xf numFmtId="0" fontId="8" fillId="3" borderId="16" xfId="0" applyFont="1" applyFill="1" applyBorder="1" applyAlignment="1">
      <alignment horizontal="left" vertical="center" shrinkToFit="1"/>
    </xf>
    <xf numFmtId="0" fontId="24" fillId="3" borderId="11" xfId="0" applyFont="1" applyFill="1" applyBorder="1" applyAlignment="1">
      <alignment horizontal="left" vertical="center" shrinkToFit="1"/>
    </xf>
    <xf numFmtId="0" fontId="0" fillId="0" borderId="11" xfId="0" applyFont="1" applyBorder="1" applyAlignment="1">
      <alignment horizontal="left" vertical="center" shrinkToFit="1"/>
    </xf>
    <xf numFmtId="0" fontId="8" fillId="3" borderId="16" xfId="0" applyFont="1" applyFill="1" applyBorder="1" applyAlignment="1">
      <alignment horizontal="left" shrinkToFit="1"/>
    </xf>
    <xf numFmtId="0" fontId="8" fillId="3" borderId="11" xfId="0" applyFont="1" applyFill="1" applyBorder="1" applyAlignment="1">
      <alignment horizontal="left" shrinkToFit="1"/>
    </xf>
    <xf numFmtId="0" fontId="7" fillId="3" borderId="11" xfId="0" applyFont="1" applyFill="1" applyBorder="1" applyAlignment="1">
      <alignment horizontal="left" vertical="center" shrinkToFit="1"/>
    </xf>
    <xf numFmtId="0" fontId="0" fillId="0" borderId="11" xfId="0" applyFont="1" applyBorder="1" applyAlignment="1">
      <alignment horizontal="left" vertical="center"/>
    </xf>
    <xf numFmtId="0" fontId="8" fillId="3" borderId="11" xfId="0" applyFont="1" applyFill="1" applyBorder="1" applyAlignment="1">
      <alignment horizontal="center" vertical="center" shrinkToFit="1"/>
    </xf>
    <xf numFmtId="0" fontId="8" fillId="3" borderId="11" xfId="0" applyFont="1" applyFill="1" applyBorder="1" applyAlignment="1">
      <alignment horizontal="center" shrinkToFit="1"/>
    </xf>
    <xf numFmtId="0" fontId="20" fillId="0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 vertical="center" shrinkToFit="1"/>
    </xf>
    <xf numFmtId="0" fontId="8" fillId="3" borderId="11" xfId="0" applyFont="1" applyFill="1" applyBorder="1" applyAlignment="1">
      <alignment horizontal="center" vertical="center" shrinkToFit="1"/>
    </xf>
    <xf numFmtId="0" fontId="7" fillId="3" borderId="11" xfId="0" applyFont="1" applyFill="1" applyBorder="1" applyAlignment="1">
      <alignment horizontal="center" vertical="center" shrinkToFit="1"/>
    </xf>
    <xf numFmtId="0" fontId="46" fillId="0" borderId="11" xfId="0" applyFont="1" applyBorder="1" applyAlignment="1">
      <alignment vertical="center"/>
    </xf>
    <xf numFmtId="0" fontId="8" fillId="3" borderId="15" xfId="0" applyFont="1" applyFill="1" applyBorder="1" applyAlignment="1">
      <alignment vertical="center" shrinkToFit="1"/>
    </xf>
    <xf numFmtId="0" fontId="8" fillId="3" borderId="16" xfId="0" applyFont="1" applyFill="1" applyBorder="1" applyAlignment="1">
      <alignment vertical="center" shrinkToFit="1"/>
    </xf>
    <xf numFmtId="0" fontId="8" fillId="3" borderId="0" xfId="0" applyFont="1" applyFill="1" applyBorder="1" applyAlignment="1">
      <alignment horizontal="center" vertical="center" shrinkToFit="1"/>
    </xf>
    <xf numFmtId="0" fontId="8" fillId="3" borderId="0" xfId="0" applyFont="1" applyFill="1" applyBorder="1" applyAlignment="1">
      <alignment horizontal="left" vertical="center" shrinkToFit="1"/>
    </xf>
    <xf numFmtId="0" fontId="39" fillId="3" borderId="0" xfId="0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 shrinkToFit="1"/>
    </xf>
    <xf numFmtId="0" fontId="8" fillId="3" borderId="11" xfId="0" applyFont="1" applyFill="1" applyBorder="1" applyAlignment="1">
      <alignment horizontal="center" vertical="center" shrinkToFit="1"/>
    </xf>
    <xf numFmtId="0" fontId="8" fillId="3" borderId="11" xfId="0" applyFont="1" applyFill="1" applyBorder="1" applyAlignment="1">
      <alignment horizontal="center" shrinkToFit="1"/>
    </xf>
    <xf numFmtId="0" fontId="7" fillId="3" borderId="11" xfId="0" applyFont="1" applyFill="1" applyBorder="1" applyAlignment="1">
      <alignment horizontal="center" vertical="center" shrinkToFit="1"/>
    </xf>
    <xf numFmtId="176" fontId="16" fillId="0" borderId="15" xfId="0" applyNumberFormat="1" applyFont="1" applyBorder="1" applyAlignment="1">
      <alignment horizontal="center" vertical="center" wrapText="1"/>
    </xf>
    <xf numFmtId="177" fontId="17" fillId="0" borderId="19" xfId="0" applyNumberFormat="1" applyFont="1" applyBorder="1" applyAlignment="1">
      <alignment horizontal="center" vertical="center" wrapText="1"/>
    </xf>
    <xf numFmtId="177" fontId="17" fillId="0" borderId="20" xfId="0" applyNumberFormat="1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shrinkToFit="1"/>
    </xf>
    <xf numFmtId="177" fontId="17" fillId="0" borderId="21" xfId="0" applyNumberFormat="1" applyFont="1" applyBorder="1" applyAlignment="1">
      <alignment horizontal="center" vertical="center" wrapText="1"/>
    </xf>
    <xf numFmtId="177" fontId="17" fillId="0" borderId="18" xfId="0" applyNumberFormat="1" applyFont="1" applyBorder="1" applyAlignment="1">
      <alignment horizontal="center" vertical="center" wrapText="1"/>
    </xf>
    <xf numFmtId="176" fontId="16" fillId="0" borderId="21" xfId="0" applyNumberFormat="1" applyFont="1" applyBorder="1" applyAlignment="1">
      <alignment horizontal="center" vertical="center" wrapText="1"/>
    </xf>
    <xf numFmtId="176" fontId="16" fillId="0" borderId="22" xfId="0" applyNumberFormat="1" applyFont="1" applyBorder="1" applyAlignment="1">
      <alignment horizontal="center" vertical="center" wrapText="1"/>
    </xf>
    <xf numFmtId="176" fontId="16" fillId="0" borderId="17" xfId="0" applyNumberFormat="1" applyFont="1" applyBorder="1" applyAlignment="1">
      <alignment horizontal="center" vertical="center" wrapText="1"/>
    </xf>
    <xf numFmtId="0" fontId="33" fillId="2" borderId="8" xfId="0" applyFont="1" applyFill="1" applyBorder="1" applyAlignment="1">
      <alignment horizontal="left" vertical="center" shrinkToFit="1"/>
    </xf>
    <xf numFmtId="0" fontId="31" fillId="0" borderId="2" xfId="0" applyFont="1" applyBorder="1" applyAlignment="1">
      <alignment horizontal="center" vertical="center" shrinkToFit="1"/>
    </xf>
    <xf numFmtId="0" fontId="17" fillId="0" borderId="2" xfId="0" applyFont="1" applyFill="1" applyBorder="1" applyAlignment="1">
      <alignment horizontal="left" vertical="center" shrinkToFit="1"/>
    </xf>
    <xf numFmtId="0" fontId="45" fillId="0" borderId="1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17" fillId="0" borderId="1" xfId="0" applyFont="1" applyBorder="1" applyAlignment="1">
      <alignment horizontal="left" shrinkToFit="1"/>
    </xf>
    <xf numFmtId="0" fontId="12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 shrinkToFit="1"/>
    </xf>
    <xf numFmtId="0" fontId="31" fillId="0" borderId="0" xfId="0" applyFont="1" applyBorder="1" applyAlignment="1">
      <alignment horizontal="left" vertical="center" shrinkToFit="1"/>
    </xf>
    <xf numFmtId="0" fontId="44" fillId="0" borderId="0" xfId="0" applyFont="1" applyBorder="1" applyAlignment="1">
      <alignment horizontal="left" vertical="center" shrinkToFit="1"/>
    </xf>
    <xf numFmtId="0" fontId="45" fillId="0" borderId="0" xfId="0" applyFont="1" applyBorder="1" applyAlignment="1">
      <alignment horizontal="left" vertical="center" shrinkToFit="1"/>
    </xf>
    <xf numFmtId="0" fontId="0" fillId="0" borderId="23" xfId="0" applyBorder="1">
      <alignment vertical="center"/>
    </xf>
    <xf numFmtId="0" fontId="8" fillId="3" borderId="1" xfId="0" applyFont="1" applyFill="1" applyBorder="1" applyAlignment="1">
      <alignment horizontal="center" vertical="center" shrinkToFit="1"/>
    </xf>
    <xf numFmtId="0" fontId="8" fillId="3" borderId="11" xfId="0" applyFont="1" applyFill="1" applyBorder="1" applyAlignment="1">
      <alignment horizontal="center" vertical="center" shrinkToFit="1"/>
    </xf>
    <xf numFmtId="0" fontId="8" fillId="3" borderId="11" xfId="0" applyFont="1" applyFill="1" applyBorder="1" applyAlignment="1">
      <alignment horizontal="center" shrinkToFit="1"/>
    </xf>
    <xf numFmtId="0" fontId="7" fillId="3" borderId="11" xfId="0" applyFont="1" applyFill="1" applyBorder="1" applyAlignment="1">
      <alignment horizontal="center" vertical="center" shrinkToFit="1"/>
    </xf>
    <xf numFmtId="0" fontId="46" fillId="0" borderId="11" xfId="0" applyFont="1" applyBorder="1" applyAlignment="1">
      <alignment vertical="center"/>
    </xf>
    <xf numFmtId="0" fontId="8" fillId="3" borderId="15" xfId="0" applyFont="1" applyFill="1" applyBorder="1" applyAlignment="1">
      <alignment vertical="center" shrinkToFit="1"/>
    </xf>
    <xf numFmtId="0" fontId="8" fillId="3" borderId="16" xfId="0" applyFont="1" applyFill="1" applyBorder="1" applyAlignment="1">
      <alignment vertical="center" shrinkToFit="1"/>
    </xf>
    <xf numFmtId="0" fontId="8" fillId="3" borderId="15" xfId="0" applyFont="1" applyFill="1" applyBorder="1" applyAlignment="1">
      <alignment shrinkToFit="1"/>
    </xf>
    <xf numFmtId="0" fontId="8" fillId="3" borderId="16" xfId="0" applyFont="1" applyFill="1" applyBorder="1" applyAlignment="1">
      <alignment shrinkToFi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0"/>
  <sheetViews>
    <sheetView tabSelected="1" view="pageBreakPreview" zoomScaleNormal="120" zoomScaleSheetLayoutView="100" workbookViewId="0">
      <selection activeCell="H16" sqref="H16"/>
    </sheetView>
  </sheetViews>
  <sheetFormatPr defaultColWidth="9" defaultRowHeight="19.8"/>
  <cols>
    <col min="1" max="1" width="5.6640625" style="1" customWidth="1"/>
    <col min="2" max="2" width="4" style="5" customWidth="1"/>
    <col min="3" max="3" width="5" style="1" customWidth="1"/>
    <col min="4" max="4" width="8" style="1" customWidth="1"/>
    <col min="5" max="5" width="9" style="24" customWidth="1"/>
    <col min="6" max="6" width="13.6640625" style="24" customWidth="1"/>
    <col min="7" max="7" width="9" style="1" customWidth="1"/>
    <col min="8" max="8" width="14.109375" style="1" customWidth="1"/>
    <col min="9" max="9" width="10.77734375" style="1" customWidth="1"/>
    <col min="10" max="10" width="18.109375" style="1" customWidth="1"/>
    <col min="11" max="12" width="5.21875" style="1" customWidth="1"/>
    <col min="13" max="13" width="9.88671875" style="1" customWidth="1"/>
    <col min="14" max="14" width="12.88671875" style="7" customWidth="1"/>
    <col min="15" max="15" width="5.44140625" style="10" customWidth="1"/>
    <col min="16" max="16" width="5.33203125" style="12" customWidth="1"/>
    <col min="17" max="18" width="6.33203125" style="12" customWidth="1"/>
    <col min="19" max="19" width="6" style="12" customWidth="1"/>
    <col min="20" max="20" width="6.6640625" style="12" customWidth="1"/>
    <col min="21" max="21" width="5.109375" style="1" customWidth="1"/>
    <col min="22" max="22" width="4.6640625" style="1" customWidth="1"/>
    <col min="23" max="23" width="4.77734375" style="1" customWidth="1"/>
    <col min="24" max="16384" width="9" style="1"/>
  </cols>
  <sheetData>
    <row r="1" spans="1:23">
      <c r="A1" s="100">
        <v>112</v>
      </c>
      <c r="B1" s="212"/>
      <c r="C1" s="4"/>
      <c r="D1" s="1">
        <v>112</v>
      </c>
      <c r="E1" s="24" t="s">
        <v>3</v>
      </c>
      <c r="F1" s="151" t="s">
        <v>100</v>
      </c>
      <c r="G1" s="4" t="s">
        <v>99</v>
      </c>
      <c r="H1" s="22">
        <v>9</v>
      </c>
      <c r="I1" s="1" t="s">
        <v>607</v>
      </c>
      <c r="K1" s="77" t="s">
        <v>16</v>
      </c>
      <c r="M1" s="8"/>
      <c r="N1" s="77"/>
    </row>
    <row r="2" spans="1:23" ht="16.5" customHeight="1">
      <c r="A2" s="213" t="s">
        <v>44</v>
      </c>
      <c r="B2" s="214" t="s">
        <v>98</v>
      </c>
      <c r="C2" s="73" t="s">
        <v>7</v>
      </c>
      <c r="D2" s="78" t="s">
        <v>45</v>
      </c>
      <c r="E2" s="79" t="s">
        <v>9</v>
      </c>
      <c r="F2" s="156" t="s">
        <v>46</v>
      </c>
      <c r="G2" s="74" t="s">
        <v>10</v>
      </c>
      <c r="H2" s="157" t="s">
        <v>47</v>
      </c>
      <c r="I2" s="75" t="s">
        <v>11</v>
      </c>
      <c r="J2" s="156" t="s">
        <v>48</v>
      </c>
      <c r="K2" s="28" t="s">
        <v>12</v>
      </c>
      <c r="L2" s="49" t="s">
        <v>49</v>
      </c>
      <c r="M2" s="28" t="s">
        <v>4</v>
      </c>
      <c r="N2" s="49" t="s">
        <v>50</v>
      </c>
      <c r="O2" s="48" t="s">
        <v>575</v>
      </c>
      <c r="P2" s="48" t="s">
        <v>576</v>
      </c>
      <c r="Q2" s="45" t="s">
        <v>30</v>
      </c>
      <c r="R2" s="45" t="s">
        <v>31</v>
      </c>
      <c r="S2" s="46" t="s">
        <v>32</v>
      </c>
      <c r="T2" s="45" t="s">
        <v>33</v>
      </c>
      <c r="U2" s="47" t="s">
        <v>578</v>
      </c>
      <c r="V2" s="45" t="s">
        <v>34</v>
      </c>
      <c r="W2" s="46" t="s">
        <v>35</v>
      </c>
    </row>
    <row r="3" spans="1:23" ht="23.1" customHeight="1">
      <c r="A3" s="152">
        <v>45168</v>
      </c>
      <c r="B3" s="150" t="str">
        <f>IF(A3="","",RIGHT(TEXT(WEEKDAY(A3),"[$-404]aaaa;@"),1))</f>
        <v>三</v>
      </c>
      <c r="C3" s="154" t="str">
        <f>B30</f>
        <v>泰式特餐</v>
      </c>
      <c r="D3" s="49" t="str">
        <f>B31&amp;B32</f>
        <v>米糙米</v>
      </c>
      <c r="E3" s="27" t="str">
        <f>E30</f>
        <v>打拋豬</v>
      </c>
      <c r="F3" s="55" t="str">
        <f>PHONETIC(E31:E35)</f>
        <v>豬絞肉洋蔥打拋醬大蒜</v>
      </c>
      <c r="G3" s="48" t="str">
        <f>G30</f>
        <v>蝦醬配料</v>
      </c>
      <c r="H3" s="55" t="str">
        <f>PHONETIC(G31:G35)</f>
        <v>高麗菜蝦皮魚露大蒜</v>
      </c>
      <c r="I3" s="48" t="str">
        <f>I30</f>
        <v>風味魚丸</v>
      </c>
      <c r="J3" s="55" t="str">
        <f>PHONETIC(I31:I35)</f>
        <v>虱目魚丸甜辣醬</v>
      </c>
      <c r="K3" s="50" t="s">
        <v>2</v>
      </c>
      <c r="L3" s="186" t="s">
        <v>51</v>
      </c>
      <c r="M3" s="58" t="str">
        <f>M30</f>
        <v>冬蔭功湯</v>
      </c>
      <c r="N3" s="293" t="str">
        <f>PHONETIC(M31:M34)</f>
        <v>金針菇番茄糊高湯南薑</v>
      </c>
      <c r="O3" s="44" t="str">
        <f>O30</f>
        <v>果汁</v>
      </c>
      <c r="Q3" s="60">
        <v>5.3</v>
      </c>
      <c r="R3" s="60">
        <v>2.5</v>
      </c>
      <c r="S3" s="61">
        <v>1.9</v>
      </c>
      <c r="T3" s="60">
        <v>2.8</v>
      </c>
      <c r="U3" s="51"/>
      <c r="V3" s="62"/>
      <c r="W3" s="63">
        <f>Q3*70+R3*75+S3*25+T3*45+U3*120+V3*60</f>
        <v>732</v>
      </c>
    </row>
    <row r="4" spans="1:23" ht="23.1" customHeight="1">
      <c r="A4" s="152">
        <v>45169</v>
      </c>
      <c r="B4" s="150" t="str">
        <f t="shared" ref="B4:B25" si="0">IF(A4="","",RIGHT(TEXT(WEEKDAY(A4),"[$-404]aaaa;@"),1))</f>
        <v>四</v>
      </c>
      <c r="C4" s="154" t="str">
        <f>B36</f>
        <v>糙米飯</v>
      </c>
      <c r="D4" s="49" t="str">
        <f>B37&amp;B38</f>
        <v>米糙米</v>
      </c>
      <c r="E4" s="27" t="str">
        <f>E36</f>
        <v>豆瓣雞丁</v>
      </c>
      <c r="F4" s="55" t="str">
        <f>PHONETIC(E37:E41)</f>
        <v>肉雞白蘿蔔胡蘿蔔大蒜</v>
      </c>
      <c r="G4" s="104" t="str">
        <f>G36</f>
        <v>肉絲豆芽</v>
      </c>
      <c r="H4" s="55" t="str">
        <f>PHONETIC(G37:G41)</f>
        <v>豬後腿肉綠豆芽韮菜乾木耳大蒜</v>
      </c>
      <c r="I4" s="104" t="str">
        <f>I36</f>
        <v>香滷豆干</v>
      </c>
      <c r="J4" s="55" t="str">
        <f>PHONETIC(I37:I41)</f>
        <v>豆干滷包</v>
      </c>
      <c r="K4" s="50" t="s">
        <v>2</v>
      </c>
      <c r="L4" s="186" t="s">
        <v>51</v>
      </c>
      <c r="M4" s="147" t="str">
        <f>M36</f>
        <v>綠豆湯</v>
      </c>
      <c r="N4" s="293" t="str">
        <f>PHONETIC(M37:M40)</f>
        <v>綠豆紅砂糖</v>
      </c>
      <c r="O4" s="44" t="str">
        <f>O36</f>
        <v>水果</v>
      </c>
      <c r="P4" s="294"/>
      <c r="Q4" s="291">
        <v>6</v>
      </c>
      <c r="R4" s="60">
        <v>2.5</v>
      </c>
      <c r="S4" s="61">
        <v>1.8</v>
      </c>
      <c r="T4" s="60">
        <v>2.9</v>
      </c>
      <c r="U4" s="51"/>
      <c r="V4" s="62">
        <v>1</v>
      </c>
      <c r="W4" s="63">
        <f t="shared" ref="W4:W25" si="1">Q4*70+R4*75+S4*25+T4*45+U4*120+V4*60</f>
        <v>843</v>
      </c>
    </row>
    <row r="5" spans="1:23" ht="23.1" customHeight="1">
      <c r="A5" s="152">
        <v>45170</v>
      </c>
      <c r="B5" s="150" t="str">
        <f>IF(A5="","",RIGHT(TEXT(WEEKDAY(A5),"[$-404]aaaa;@"),1))</f>
        <v>五</v>
      </c>
      <c r="C5" s="154" t="str">
        <f>B42</f>
        <v>紅藜飯</v>
      </c>
      <c r="D5" s="49" t="str">
        <f>B43&amp;B44</f>
        <v>米紅藜</v>
      </c>
      <c r="E5" s="27" t="str">
        <f>E42</f>
        <v>鹹豬肉片</v>
      </c>
      <c r="F5" s="55" t="str">
        <f>PHONETIC(E43:E47)</f>
        <v>豬後腿肉洋蔥胡蘿蔔大蒜醃鹹豬肉粉</v>
      </c>
      <c r="G5" s="26" t="str">
        <f>G42</f>
        <v>白菜蛋香</v>
      </c>
      <c r="H5" s="55" t="str">
        <f>PHONETIC(G43:G47)</f>
        <v>雞蛋結球白菜乾香菇大蒜</v>
      </c>
      <c r="I5" s="48" t="str">
        <f>I42</f>
        <v>豆皮海帶</v>
      </c>
      <c r="J5" s="55" t="str">
        <f>PHONETIC(I43:I47)</f>
        <v>豆皮海帶絲大蒜</v>
      </c>
      <c r="K5" s="50" t="s">
        <v>2</v>
      </c>
      <c r="L5" s="186" t="s">
        <v>51</v>
      </c>
      <c r="M5" s="44" t="str">
        <f>M42</f>
        <v>金針湯</v>
      </c>
      <c r="N5" s="293" t="str">
        <f>PHONETIC(M43:M46)</f>
        <v>金針菜乾榨菜薑高湯</v>
      </c>
      <c r="O5" s="44" t="str">
        <f>O42</f>
        <v>保久乳</v>
      </c>
      <c r="P5" s="294" t="s">
        <v>609</v>
      </c>
      <c r="Q5" s="60">
        <v>5.2</v>
      </c>
      <c r="R5" s="60">
        <v>2.5</v>
      </c>
      <c r="S5" s="61">
        <v>2</v>
      </c>
      <c r="T5" s="60">
        <v>2.9</v>
      </c>
      <c r="U5" s="50">
        <v>1</v>
      </c>
      <c r="V5" s="62"/>
      <c r="W5" s="63">
        <f t="shared" si="1"/>
        <v>852</v>
      </c>
    </row>
    <row r="6" spans="1:23" ht="23.1" customHeight="1">
      <c r="A6" s="152">
        <f>IF(A5="","",IF(MONTH(A5)&lt;&gt;MONTH(A5+1),"",A5+3))</f>
        <v>45173</v>
      </c>
      <c r="B6" s="150" t="str">
        <f t="shared" si="0"/>
        <v>一</v>
      </c>
      <c r="C6" s="154" t="str">
        <f>B48</f>
        <v>白米飯</v>
      </c>
      <c r="D6" s="49" t="str">
        <f>B49&amp;B50</f>
        <v>米</v>
      </c>
      <c r="E6" s="27" t="str">
        <f>E48</f>
        <v>家常滷肉</v>
      </c>
      <c r="F6" s="148" t="str">
        <f>PHONETIC(E49:E53)</f>
        <v>豬後腿肉海帶結麵輪大蒜</v>
      </c>
      <c r="G6" s="48" t="str">
        <f>G48</f>
        <v>芽香豆包</v>
      </c>
      <c r="H6" s="55" t="str">
        <f>PHONETIC(G49:G53)</f>
        <v>豆包綠豆芽韮菜大蒜</v>
      </c>
      <c r="I6" s="48" t="str">
        <f>I48</f>
        <v>蔬香冬粉</v>
      </c>
      <c r="J6" s="148" t="str">
        <f>PHONETIC(I49:I53)</f>
        <v>雞蛋冬粉蔬菜乾木耳大蒜</v>
      </c>
      <c r="K6" s="50" t="s">
        <v>2</v>
      </c>
      <c r="L6" s="186" t="s">
        <v>51</v>
      </c>
      <c r="M6" s="147" t="str">
        <f>M48</f>
        <v>三目蔬湯</v>
      </c>
      <c r="N6" s="293" t="str">
        <f>PHONETIC(M49:M52)</f>
        <v>時蔬金針菇胡蘿蔔薑</v>
      </c>
      <c r="O6" s="44" t="str">
        <f>O48</f>
        <v>果汁</v>
      </c>
      <c r="Q6" s="60">
        <v>5.6</v>
      </c>
      <c r="R6" s="60">
        <v>2.5</v>
      </c>
      <c r="S6" s="61">
        <v>1.7</v>
      </c>
      <c r="T6" s="60">
        <v>2.8</v>
      </c>
      <c r="U6" s="50"/>
      <c r="V6" s="62"/>
      <c r="W6" s="63">
        <f t="shared" si="1"/>
        <v>748</v>
      </c>
    </row>
    <row r="7" spans="1:23" ht="23.1" customHeight="1">
      <c r="A7" s="152">
        <f t="shared" ref="A7:A25" si="2">IF(A6="","",IF(MONTH(A6)&lt;&gt;MONTH(A6+1),"",A6+1))</f>
        <v>45174</v>
      </c>
      <c r="B7" s="150" t="str">
        <f t="shared" si="0"/>
        <v>二</v>
      </c>
      <c r="C7" s="155" t="str">
        <f>B54</f>
        <v>糙米飯</v>
      </c>
      <c r="D7" s="49" t="str">
        <f>B55&amp;B56</f>
        <v>米糙米</v>
      </c>
      <c r="E7" s="27" t="str">
        <f>E54</f>
        <v>椒鹽魚排</v>
      </c>
      <c r="F7" s="148" t="str">
        <f>PHONETIC(E55:E59)</f>
        <v>魚排胡椒鹽</v>
      </c>
      <c r="G7" s="26" t="str">
        <f>G54</f>
        <v>鮮菇豆腐</v>
      </c>
      <c r="H7" s="55" t="str">
        <f>PHONETIC(G55:G59)</f>
        <v>豆腐杏鮑菇乾香菇大蒜</v>
      </c>
      <c r="I7" s="48" t="str">
        <f>I54</f>
        <v>蛋香碎脯</v>
      </c>
      <c r="J7" s="55" t="str">
        <f>PHONETIC(I55:I59)</f>
        <v>雞蛋蘿蔔乾胡蘿蔔大蒜</v>
      </c>
      <c r="K7" s="50" t="s">
        <v>2</v>
      </c>
      <c r="L7" s="186" t="s">
        <v>51</v>
      </c>
      <c r="M7" s="44" t="str">
        <f>M54</f>
        <v>味噌蔬湯</v>
      </c>
      <c r="N7" s="293" t="str">
        <f>PHONETIC(M55:M59)</f>
        <v>味噌時蔬薑</v>
      </c>
      <c r="O7" s="44" t="str">
        <f>O54</f>
        <v>保久乳</v>
      </c>
      <c r="Q7" s="60">
        <v>5</v>
      </c>
      <c r="R7" s="60">
        <v>2.5</v>
      </c>
      <c r="S7" s="61">
        <v>1.8</v>
      </c>
      <c r="T7" s="60">
        <v>2.9</v>
      </c>
      <c r="U7" s="50">
        <v>1</v>
      </c>
      <c r="V7" s="62"/>
      <c r="W7" s="63">
        <f t="shared" si="1"/>
        <v>833</v>
      </c>
    </row>
    <row r="8" spans="1:23" ht="23.1" customHeight="1">
      <c r="A8" s="152">
        <f t="shared" si="2"/>
        <v>45175</v>
      </c>
      <c r="B8" s="150" t="str">
        <f t="shared" si="0"/>
        <v>三</v>
      </c>
      <c r="C8" s="155" t="str">
        <f>B60</f>
        <v>西式特餐</v>
      </c>
      <c r="D8" s="49" t="str">
        <f>B61&amp;B62</f>
        <v>義大利麵</v>
      </c>
      <c r="E8" s="27" t="str">
        <f>E60</f>
        <v>茄汁肉醬</v>
      </c>
      <c r="F8" s="148" t="str">
        <f>PHONETIC(E61:E65)</f>
        <v>豬絞肉馬鈴薯洋蔥蕃茄醬</v>
      </c>
      <c r="G8" s="26" t="str">
        <f>G60</f>
        <v>風味花椰</v>
      </c>
      <c r="H8" s="148" t="str">
        <f>PHONETIC(G61:G65)</f>
        <v>冷凍花椰菜胡蘿蔔起司粉大蒜</v>
      </c>
      <c r="I8" s="104" t="str">
        <f>I60</f>
        <v>香酥雞塊</v>
      </c>
      <c r="J8" s="55" t="str">
        <f>PHONETIC(I61:I65)</f>
        <v>冷凍雞塊</v>
      </c>
      <c r="K8" s="50" t="s">
        <v>2</v>
      </c>
      <c r="L8" s="186" t="s">
        <v>51</v>
      </c>
      <c r="M8" s="58" t="str">
        <f>M60</f>
        <v>蘑菇濃湯</v>
      </c>
      <c r="N8" s="293" t="str">
        <f>PHONETIC(M61:M65)</f>
        <v>雞蛋洋菇罐頭玉米醬罐頭玉米濃湯調理包</v>
      </c>
      <c r="O8" s="44" t="str">
        <f>O60</f>
        <v>小餐包</v>
      </c>
      <c r="Q8" s="60">
        <v>5</v>
      </c>
      <c r="R8" s="60">
        <v>2.5</v>
      </c>
      <c r="S8" s="61">
        <v>1.6</v>
      </c>
      <c r="T8" s="60">
        <v>2.9</v>
      </c>
      <c r="U8" s="50"/>
      <c r="V8" s="62"/>
      <c r="W8" s="63">
        <f t="shared" si="1"/>
        <v>708</v>
      </c>
    </row>
    <row r="9" spans="1:23" ht="23.1" customHeight="1">
      <c r="A9" s="152">
        <f t="shared" si="2"/>
        <v>45176</v>
      </c>
      <c r="B9" s="150" t="str">
        <f t="shared" si="0"/>
        <v>四</v>
      </c>
      <c r="C9" s="155" t="str">
        <f>B66</f>
        <v>糙米飯</v>
      </c>
      <c r="D9" s="49" t="str">
        <f>B67&amp;B68</f>
        <v>米糙米</v>
      </c>
      <c r="E9" s="27" t="str">
        <f>E66</f>
        <v>香檸雞翅</v>
      </c>
      <c r="F9" s="55" t="str">
        <f>PHONETIC(E67:E71)</f>
        <v>香檸雞翅</v>
      </c>
      <c r="G9" s="26" t="str">
        <f>G66</f>
        <v>蜜汁豆干</v>
      </c>
      <c r="H9" s="148" t="str">
        <f>PHONETIC(G67:G71)</f>
        <v>豆干刈薯大蒜</v>
      </c>
      <c r="I9" s="48" t="str">
        <f>I66</f>
        <v>絞肉甘藍</v>
      </c>
      <c r="J9" s="55" t="str">
        <f>PHONETIC(I67:I70)</f>
        <v>豬絞肉甘藍胡蘿蔔大蒜</v>
      </c>
      <c r="K9" s="50" t="s">
        <v>2</v>
      </c>
      <c r="L9" s="186" t="s">
        <v>51</v>
      </c>
      <c r="M9" s="44" t="str">
        <f>M66</f>
        <v>鳳梨珊瑚藻</v>
      </c>
      <c r="N9" s="293" t="str">
        <f>PHONETIC(M67:M70)</f>
        <v>乾珊瑚藻鳳梨醬紅砂糖</v>
      </c>
      <c r="O9" s="44" t="str">
        <f>O66</f>
        <v>水果</v>
      </c>
      <c r="P9" s="294" t="s">
        <v>574</v>
      </c>
      <c r="Q9" s="291">
        <v>5</v>
      </c>
      <c r="R9" s="60">
        <v>2.5</v>
      </c>
      <c r="S9" s="61">
        <v>2</v>
      </c>
      <c r="T9" s="60">
        <v>2.7</v>
      </c>
      <c r="U9" s="50"/>
      <c r="V9" s="62">
        <v>1</v>
      </c>
      <c r="W9" s="63">
        <f t="shared" si="1"/>
        <v>769</v>
      </c>
    </row>
    <row r="10" spans="1:23" ht="23.1" customHeight="1">
      <c r="A10" s="152">
        <f>IF(A9="","",IF(MONTH(A9)&lt;&gt;MONTH(A9+1),"",A9+1))</f>
        <v>45177</v>
      </c>
      <c r="B10" s="150" t="str">
        <f t="shared" si="0"/>
        <v>五</v>
      </c>
      <c r="C10" s="155" t="str">
        <f>B72</f>
        <v>小米飯</v>
      </c>
      <c r="D10" s="49" t="str">
        <f>B73&amp;B74</f>
        <v>米小米</v>
      </c>
      <c r="E10" s="27" t="str">
        <f>E72</f>
        <v>韓式燒肉</v>
      </c>
      <c r="F10" s="55" t="str">
        <f>PHONETIC(E73:E77)</f>
        <v>豬後腿肉韓式泡菜大蒜</v>
      </c>
      <c r="G10" s="26" t="str">
        <f>G72</f>
        <v>香滷凍腐</v>
      </c>
      <c r="H10" s="55" t="str">
        <f>PHONETIC(G73:G77)</f>
        <v>凍豆腐白蘿蔔胡蘿蔔大蒜</v>
      </c>
      <c r="I10" s="48" t="str">
        <f>I72</f>
        <v>清炒時蔬</v>
      </c>
      <c r="J10" s="55" t="str">
        <f>PHONETIC(I73:I76)</f>
        <v>豬絞肉時蔬乾木耳大蒜</v>
      </c>
      <c r="K10" s="50" t="s">
        <v>2</v>
      </c>
      <c r="L10" s="186" t="s">
        <v>51</v>
      </c>
      <c r="M10" s="44" t="str">
        <f>M72</f>
        <v>蛋花芽湯</v>
      </c>
      <c r="N10" s="293" t="str">
        <f>PHONETIC(M73:M77)</f>
        <v>雞蛋乾海帶薑</v>
      </c>
      <c r="O10" s="44" t="str">
        <f>O72</f>
        <v>TAP豆漿</v>
      </c>
      <c r="Q10" s="60">
        <v>5.2</v>
      </c>
      <c r="R10" s="60">
        <v>2.5</v>
      </c>
      <c r="S10" s="61">
        <v>2</v>
      </c>
      <c r="T10" s="60">
        <v>2.9</v>
      </c>
      <c r="U10" s="50"/>
      <c r="V10" s="62"/>
      <c r="W10" s="63">
        <f t="shared" si="1"/>
        <v>732</v>
      </c>
    </row>
    <row r="11" spans="1:23" ht="23.1" customHeight="1">
      <c r="A11" s="152">
        <f>IF(A10="","",IF(MONTH(A10)&lt;&gt;MONTH(A10+1),"",A10+3))</f>
        <v>45180</v>
      </c>
      <c r="B11" s="150" t="str">
        <f t="shared" si="0"/>
        <v>一</v>
      </c>
      <c r="C11" s="155" t="str">
        <f>B78</f>
        <v>白米飯</v>
      </c>
      <c r="D11" s="49" t="str">
        <f>B79&amp;B80</f>
        <v>米</v>
      </c>
      <c r="E11" s="27" t="str">
        <f>E78</f>
        <v>瓜仔肉</v>
      </c>
      <c r="F11" s="148" t="str">
        <f>PHONETIC(E79:E83)</f>
        <v>豬絞肉醃漬花胡瓜白蘿蔔大蒜</v>
      </c>
      <c r="G11" s="26" t="str">
        <f>G78</f>
        <v>時蔬蛋香</v>
      </c>
      <c r="H11" s="55" t="str">
        <f>PHONETIC(G79:G83)</f>
        <v>雞蛋時蔬胡蘿蔔大蒜</v>
      </c>
      <c r="I11" s="26" t="str">
        <f>I78</f>
        <v>豆包海帶</v>
      </c>
      <c r="J11" s="55" t="str">
        <f>PHONETIC(I79:I82)</f>
        <v>海帶絲豆包大蒜</v>
      </c>
      <c r="K11" s="50" t="s">
        <v>2</v>
      </c>
      <c r="L11" s="186" t="s">
        <v>51</v>
      </c>
      <c r="M11" s="147" t="str">
        <f>M78</f>
        <v>時瓜湯</v>
      </c>
      <c r="N11" s="293" t="str">
        <f>PHONETIC(M79:M83)</f>
        <v>時瓜枸杞薑高湯</v>
      </c>
      <c r="O11" s="44" t="str">
        <f>O78</f>
        <v>果汁</v>
      </c>
      <c r="Q11" s="60">
        <v>5</v>
      </c>
      <c r="R11" s="60">
        <v>2.5</v>
      </c>
      <c r="S11" s="61">
        <v>1.7</v>
      </c>
      <c r="T11" s="60">
        <v>3</v>
      </c>
      <c r="U11" s="50"/>
      <c r="V11" s="62"/>
      <c r="W11" s="63">
        <f t="shared" si="1"/>
        <v>715</v>
      </c>
    </row>
    <row r="12" spans="1:23" ht="23.1" customHeight="1">
      <c r="A12" s="152">
        <f t="shared" si="2"/>
        <v>45181</v>
      </c>
      <c r="B12" s="150" t="str">
        <f t="shared" si="0"/>
        <v>二</v>
      </c>
      <c r="C12" s="155" t="str">
        <f>B84</f>
        <v>糙米飯</v>
      </c>
      <c r="D12" s="49" t="str">
        <f>B85&amp;B86</f>
        <v>米糙米</v>
      </c>
      <c r="E12" s="27" t="str">
        <f>E84</f>
        <v>家常里雞</v>
      </c>
      <c r="F12" s="55" t="str">
        <f>PHONETIC(E85:E89)</f>
        <v>冷凍雞排</v>
      </c>
      <c r="G12" s="26" t="str">
        <f>G84</f>
        <v>茄汁豆腐</v>
      </c>
      <c r="H12" s="55" t="str">
        <f>PHONETIC(G85:G89)</f>
        <v>豆腐洋蔥番茄糊番茄醬大蒜</v>
      </c>
      <c r="I12" s="48" t="str">
        <f>I84</f>
        <v>西滷菜</v>
      </c>
      <c r="J12" s="148" t="str">
        <f>PHONETIC(I85:I89)</f>
        <v>豬絞肉結球白菜乾香菇胡蘿蔔大蒜</v>
      </c>
      <c r="K12" s="50" t="s">
        <v>2</v>
      </c>
      <c r="L12" s="186" t="s">
        <v>51</v>
      </c>
      <c r="M12" s="44" t="str">
        <f>M84</f>
        <v>蘿蔔湯</v>
      </c>
      <c r="N12" s="293" t="str">
        <f>PHONETIC(M85:M89)</f>
        <v>白蘿蔔胡蘿蔔高湯</v>
      </c>
      <c r="O12" s="44" t="str">
        <f>O84</f>
        <v>保久乳</v>
      </c>
      <c r="Q12" s="60">
        <v>5</v>
      </c>
      <c r="R12" s="60">
        <v>2.5</v>
      </c>
      <c r="S12" s="61">
        <v>1.6</v>
      </c>
      <c r="T12" s="60">
        <v>2.9</v>
      </c>
      <c r="U12" s="50">
        <v>1</v>
      </c>
      <c r="V12" s="62"/>
      <c r="W12" s="63">
        <f t="shared" si="1"/>
        <v>828</v>
      </c>
    </row>
    <row r="13" spans="1:23" ht="23.1" customHeight="1">
      <c r="A13" s="152">
        <f t="shared" si="2"/>
        <v>45182</v>
      </c>
      <c r="B13" s="150" t="str">
        <f t="shared" si="0"/>
        <v>三</v>
      </c>
      <c r="C13" s="155" t="str">
        <f>B90</f>
        <v>越式米粉</v>
      </c>
      <c r="D13" s="49" t="str">
        <f>B91&amp;B92</f>
        <v>米粉</v>
      </c>
      <c r="E13" s="27" t="str">
        <f>E90</f>
        <v>越式豚肉</v>
      </c>
      <c r="F13" s="55" t="str">
        <f>PHONETIC(E91:E95)</f>
        <v>豬後腿肉洋蔥胡蘿蔔是拉差醬大蒜</v>
      </c>
      <c r="G13" s="26" t="str">
        <f>G90</f>
        <v>特餐配料</v>
      </c>
      <c r="H13" s="55" t="str">
        <f>PHONETIC(G91:G95)</f>
        <v>豬絞肉綠豆芽韮菜大蒜蝦皮 魚露</v>
      </c>
      <c r="I13" s="48" t="str">
        <f>I90</f>
        <v>野菜天</v>
      </c>
      <c r="J13" s="55" t="str">
        <f>PHONETIC(I91:I95)</f>
        <v>野菜天婦羅</v>
      </c>
      <c r="K13" s="50" t="s">
        <v>2</v>
      </c>
      <c r="L13" s="186" t="s">
        <v>51</v>
      </c>
      <c r="M13" s="58" t="str">
        <f>M90</f>
        <v>越式高湯</v>
      </c>
      <c r="N13" s="293" t="str">
        <f>PHONETIC(M91:M94)</f>
        <v>時蔬番茄糊高湯香茅</v>
      </c>
      <c r="O13" s="44" t="str">
        <f>O90</f>
        <v>小餐包</v>
      </c>
      <c r="Q13" s="60">
        <v>4</v>
      </c>
      <c r="R13" s="60">
        <v>2.5</v>
      </c>
      <c r="S13" s="61">
        <v>1.6</v>
      </c>
      <c r="T13" s="60">
        <v>2.9</v>
      </c>
      <c r="U13" s="50"/>
      <c r="V13" s="62"/>
      <c r="W13" s="63">
        <f t="shared" si="1"/>
        <v>638</v>
      </c>
    </row>
    <row r="14" spans="1:23" ht="23.1" customHeight="1">
      <c r="A14" s="152">
        <f t="shared" si="2"/>
        <v>45183</v>
      </c>
      <c r="B14" s="150" t="str">
        <f t="shared" si="0"/>
        <v>四</v>
      </c>
      <c r="C14" s="155" t="str">
        <f>B96</f>
        <v>糙米飯</v>
      </c>
      <c r="D14" s="49" t="str">
        <f>B97&amp;B98</f>
        <v>米糙米</v>
      </c>
      <c r="E14" s="27" t="str">
        <f>E96</f>
        <v>咖哩雞</v>
      </c>
      <c r="F14" s="55" t="str">
        <f>PHONETIC(E97:E101)</f>
        <v>肉雞馬鈴薯洋蔥咖哩粉</v>
      </c>
      <c r="G14" s="27" t="str">
        <f>G96</f>
        <v>清炒花椰</v>
      </c>
      <c r="H14" s="55" t="str">
        <f>PHONETIC(G97:G101)</f>
        <v>冷凍花椰菜胡蘿蔔大蒜</v>
      </c>
      <c r="I14" s="48" t="str">
        <f>I96</f>
        <v>照燒油腐</v>
      </c>
      <c r="J14" s="55" t="str">
        <f>PHONETIC(I97:I101)</f>
        <v>四角油豆腐刈薯大蒜</v>
      </c>
      <c r="K14" s="50" t="s">
        <v>2</v>
      </c>
      <c r="L14" s="186" t="s">
        <v>51</v>
      </c>
      <c r="M14" s="147" t="str">
        <f>M96</f>
        <v>紅豆湯</v>
      </c>
      <c r="N14" s="293" t="str">
        <f>PHONETIC(M97:M101)</f>
        <v>紅豆紅砂糖</v>
      </c>
      <c r="O14" s="44" t="str">
        <f>O96</f>
        <v>水果</v>
      </c>
      <c r="P14" s="294" t="s">
        <v>574</v>
      </c>
      <c r="Q14" s="291">
        <v>5.4</v>
      </c>
      <c r="R14" s="60">
        <v>2.5</v>
      </c>
      <c r="S14" s="61">
        <v>1.8</v>
      </c>
      <c r="T14" s="60">
        <v>2.9</v>
      </c>
      <c r="U14" s="50"/>
      <c r="V14" s="62">
        <v>1</v>
      </c>
      <c r="W14" s="63">
        <f t="shared" si="1"/>
        <v>801</v>
      </c>
    </row>
    <row r="15" spans="1:23" ht="23.1" customHeight="1">
      <c r="A15" s="152">
        <f>IF(A14="","",IF(MONTH(A14)&lt;&gt;MONTH(A14+1),"",A14+1))</f>
        <v>45184</v>
      </c>
      <c r="B15" s="150" t="str">
        <f t="shared" si="0"/>
        <v>五</v>
      </c>
      <c r="C15" s="155" t="str">
        <f>B102</f>
        <v>紫米飯</v>
      </c>
      <c r="D15" s="49" t="str">
        <f>B103&amp;B104</f>
        <v>米黑糯米</v>
      </c>
      <c r="E15" s="27" t="str">
        <f>E102</f>
        <v>沙茶魷魚</v>
      </c>
      <c r="F15" s="55" t="str">
        <f>PHONETIC(E103:E107)</f>
        <v>阿根廷魷白蘿蔔胡蘿蔔大蒜沙茶醬</v>
      </c>
      <c r="G15" s="27" t="str">
        <f>G102</f>
        <v>絞肉甘藍</v>
      </c>
      <c r="H15" s="55" t="str">
        <f>PHONETIC(G103:G107)</f>
        <v>豬絞肉甘藍乾木耳大蒜</v>
      </c>
      <c r="I15" s="27" t="str">
        <f>I102</f>
        <v>五香豆干</v>
      </c>
      <c r="J15" s="148" t="str">
        <f>PHONETIC(I103:I107)</f>
        <v>豆干胡蘿蔔大蒜</v>
      </c>
      <c r="K15" s="50" t="s">
        <v>2</v>
      </c>
      <c r="L15" s="186" t="s">
        <v>51</v>
      </c>
      <c r="M15" s="27" t="str">
        <f>M102</f>
        <v>味噌蔬湯</v>
      </c>
      <c r="N15" s="292" t="str">
        <f>PHONETIC(M103:M107)</f>
        <v>時蔬味噌薑柴魚片</v>
      </c>
      <c r="O15" s="44" t="str">
        <f>O102</f>
        <v>TAP豆漿</v>
      </c>
      <c r="Q15" s="60">
        <v>5</v>
      </c>
      <c r="R15" s="60">
        <v>2.5</v>
      </c>
      <c r="S15" s="61">
        <v>2</v>
      </c>
      <c r="T15" s="60">
        <v>2.9</v>
      </c>
      <c r="U15" s="50"/>
      <c r="V15" s="62"/>
      <c r="W15" s="63">
        <f t="shared" si="1"/>
        <v>718</v>
      </c>
    </row>
    <row r="16" spans="1:23" ht="23.1" customHeight="1">
      <c r="A16" s="152">
        <f>IF(A15="","",IF(MONTH(A15)&lt;&gt;MONTH(A15+1),"",A15+3))</f>
        <v>45187</v>
      </c>
      <c r="B16" s="150" t="str">
        <f t="shared" si="0"/>
        <v>一</v>
      </c>
      <c r="C16" s="155" t="str">
        <f>B108</f>
        <v>白米飯</v>
      </c>
      <c r="D16" s="49" t="str">
        <f>B109&amp;B110</f>
        <v>米</v>
      </c>
      <c r="E16" s="27" t="str">
        <f>E108</f>
        <v>黑椒豬柳</v>
      </c>
      <c r="F16" s="55" t="str">
        <f>PHONETIC(E109:E113)</f>
        <v>豬後腿肉洋蔥胡蘿蔔黑胡椒粒</v>
      </c>
      <c r="G16" s="27" t="str">
        <f>G108</f>
        <v>培根豆芽</v>
      </c>
      <c r="H16" s="55" t="str">
        <f>PHONETIC(G109:G113)</f>
        <v>培根綠豆芽韮菜大蒜</v>
      </c>
      <c r="I16" s="27" t="str">
        <f>I108</f>
        <v>蛋香刈薯</v>
      </c>
      <c r="J16" s="55" t="str">
        <f>PHONETIC(I109:I113)</f>
        <v>雞蛋刈薯大蒜</v>
      </c>
      <c r="K16" s="50" t="s">
        <v>2</v>
      </c>
      <c r="L16" s="186" t="s">
        <v>51</v>
      </c>
      <c r="M16" s="27" t="str">
        <f>M108</f>
        <v>珍菇蔬湯</v>
      </c>
      <c r="N16" s="292" t="str">
        <f>PHONETIC(M109:M113)</f>
        <v>金針菇時蔬薑高湯</v>
      </c>
      <c r="O16" s="44" t="str">
        <f>O108</f>
        <v>果汁</v>
      </c>
      <c r="Q16" s="60">
        <v>5</v>
      </c>
      <c r="R16" s="60">
        <v>2.5</v>
      </c>
      <c r="S16" s="61">
        <v>2</v>
      </c>
      <c r="T16" s="60">
        <v>2.9</v>
      </c>
      <c r="U16" s="50"/>
      <c r="V16" s="62"/>
      <c r="W16" s="63">
        <f t="shared" si="1"/>
        <v>718</v>
      </c>
    </row>
    <row r="17" spans="1:28" ht="23.1" customHeight="1">
      <c r="A17" s="152">
        <f t="shared" si="2"/>
        <v>45188</v>
      </c>
      <c r="B17" s="150" t="str">
        <f t="shared" si="0"/>
        <v>二</v>
      </c>
      <c r="C17" s="155" t="str">
        <f>B114</f>
        <v>糙米飯</v>
      </c>
      <c r="D17" s="49" t="str">
        <f>B115&amp;B116</f>
        <v>米糙米</v>
      </c>
      <c r="E17" s="27" t="str">
        <f>E114</f>
        <v>金黃魚排</v>
      </c>
      <c r="F17" s="148" t="str">
        <f>PHONETIC(E115:E119)</f>
        <v>魚排</v>
      </c>
      <c r="G17" s="27" t="str">
        <f>G114</f>
        <v>鐵板豆腐</v>
      </c>
      <c r="H17" s="55" t="str">
        <f>PHONETIC(G115:G119)</f>
        <v>豆腐脆筍乾木耳大蒜</v>
      </c>
      <c r="I17" s="27" t="str">
        <f>I114</f>
        <v>白菜滷</v>
      </c>
      <c r="J17" s="55" t="str">
        <f>PHONETIC(I115:I119)</f>
        <v>豬絞肉結球白菜乾香菇胡蘿蔔大蒜</v>
      </c>
      <c r="K17" s="50" t="s">
        <v>2</v>
      </c>
      <c r="L17" s="186" t="s">
        <v>51</v>
      </c>
      <c r="M17" s="27" t="str">
        <f>M114</f>
        <v>時瓜湯</v>
      </c>
      <c r="N17" s="292" t="str">
        <f>PHONETIC(M115:M119)</f>
        <v>時瓜枸杞薑高湯</v>
      </c>
      <c r="O17" s="44" t="str">
        <f>O114</f>
        <v>保久乳</v>
      </c>
      <c r="Q17" s="60">
        <v>5</v>
      </c>
      <c r="R17" s="60">
        <v>2.5</v>
      </c>
      <c r="S17" s="61">
        <v>1.7</v>
      </c>
      <c r="T17" s="60">
        <v>2.8</v>
      </c>
      <c r="U17" s="50">
        <v>1</v>
      </c>
      <c r="V17" s="62"/>
      <c r="W17" s="63">
        <f t="shared" si="1"/>
        <v>826</v>
      </c>
    </row>
    <row r="18" spans="1:28" ht="23.1" customHeight="1">
      <c r="A18" s="152">
        <f t="shared" si="2"/>
        <v>45189</v>
      </c>
      <c r="B18" s="150" t="str">
        <f t="shared" si="0"/>
        <v>三</v>
      </c>
      <c r="C18" s="155" t="str">
        <f>B120</f>
        <v>菲式拌飯</v>
      </c>
      <c r="D18" s="49" t="str">
        <f>B121&amp;B122</f>
        <v>米糙米</v>
      </c>
      <c r="E18" s="27" t="str">
        <f>E120</f>
        <v>醬醋燒雞</v>
      </c>
      <c r="F18" s="55" t="str">
        <f>PHONETIC(E121:E125)</f>
        <v>肉雞馬鈴薯胡蘿蔔梅林辣醬油薑</v>
      </c>
      <c r="G18" s="27" t="str">
        <f>G120</f>
        <v>菲式配料</v>
      </c>
      <c r="H18" s="148" t="str">
        <f>PHONETIC(G121:G125)</f>
        <v>豬絞肉洋蔥月桂葉白醋大蒜</v>
      </c>
      <c r="I18" s="27" t="str">
        <f>I120</f>
        <v>馬拉雞堡</v>
      </c>
      <c r="J18" s="148" t="str">
        <f>PHONETIC(I121:I125)</f>
        <v>雞堡</v>
      </c>
      <c r="K18" s="50" t="s">
        <v>2</v>
      </c>
      <c r="L18" s="186" t="s">
        <v>51</v>
      </c>
      <c r="M18" s="27" t="str">
        <f>M120</f>
        <v>菲式蔬湯</v>
      </c>
      <c r="N18" s="292" t="str">
        <f>PHONETIC(M121:M125)</f>
        <v>時蔬番茄糊羅望子薑高湯</v>
      </c>
      <c r="O18" s="44" t="str">
        <f>O120</f>
        <v>小餐包</v>
      </c>
      <c r="Q18" s="60">
        <v>4.2</v>
      </c>
      <c r="R18" s="60">
        <v>2.5</v>
      </c>
      <c r="S18" s="61">
        <v>1.5</v>
      </c>
      <c r="T18" s="60">
        <v>2.8</v>
      </c>
      <c r="U18" s="50"/>
      <c r="V18" s="62"/>
      <c r="W18" s="63">
        <f t="shared" si="1"/>
        <v>645</v>
      </c>
    </row>
    <row r="19" spans="1:28" ht="23.1" customHeight="1">
      <c r="A19" s="152">
        <f t="shared" si="2"/>
        <v>45190</v>
      </c>
      <c r="B19" s="150" t="str">
        <f t="shared" si="0"/>
        <v>四</v>
      </c>
      <c r="C19" s="155" t="str">
        <f>B126</f>
        <v>糙米飯</v>
      </c>
      <c r="D19" s="49" t="str">
        <f>B127&amp;B128</f>
        <v>米糙米</v>
      </c>
      <c r="E19" s="27" t="str">
        <f>E126</f>
        <v>筍干滷肉</v>
      </c>
      <c r="F19" s="55" t="str">
        <f>PHONETIC(E127:E131)</f>
        <v>豬後腿肉麻竹筍干麵輪大蒜</v>
      </c>
      <c r="G19" s="27" t="str">
        <f>G126</f>
        <v>豆包海帶</v>
      </c>
      <c r="H19" s="55" t="str">
        <f>PHONETIC(G127:G131)</f>
        <v>海帶絲豆包大蒜</v>
      </c>
      <c r="I19" s="27" t="str">
        <f>I126</f>
        <v>銀蘿魚丸</v>
      </c>
      <c r="J19" s="55" t="str">
        <f>PHONETIC(I127:I131)</f>
        <v>虱目魚丸白蘿蔔胡蘿蔔大蒜</v>
      </c>
      <c r="K19" s="50" t="s">
        <v>2</v>
      </c>
      <c r="L19" s="186" t="s">
        <v>51</v>
      </c>
      <c r="M19" s="27" t="str">
        <f>M126</f>
        <v>仙草甜湯</v>
      </c>
      <c r="N19" s="292" t="str">
        <f>PHONETIC(M127:M131)</f>
        <v>仙草凍紅砂糖</v>
      </c>
      <c r="O19" s="44" t="str">
        <f>O126</f>
        <v>水果</v>
      </c>
      <c r="P19" s="294" t="s">
        <v>574</v>
      </c>
      <c r="Q19" s="291">
        <v>5.6</v>
      </c>
      <c r="R19" s="60">
        <v>2.5</v>
      </c>
      <c r="S19" s="61">
        <v>2.2000000000000002</v>
      </c>
      <c r="T19" s="60">
        <v>2.9</v>
      </c>
      <c r="U19" s="50"/>
      <c r="V19" s="62">
        <v>1</v>
      </c>
      <c r="W19" s="63">
        <f t="shared" si="1"/>
        <v>825</v>
      </c>
    </row>
    <row r="20" spans="1:28" ht="23.1" customHeight="1">
      <c r="A20" s="152">
        <f>IF(A19="","",IF(MONTH(A19)&lt;&gt;MONTH(A19+1),"",A19+1))</f>
        <v>45191</v>
      </c>
      <c r="B20" s="150" t="str">
        <f t="shared" si="0"/>
        <v>五</v>
      </c>
      <c r="C20" s="155" t="str">
        <f>B132</f>
        <v>燕麥飯</v>
      </c>
      <c r="D20" s="49" t="str">
        <f>B133&amp;B134</f>
        <v>米燕麥</v>
      </c>
      <c r="E20" s="27" t="str">
        <f>E132</f>
        <v>三杯雞</v>
      </c>
      <c r="F20" s="55" t="str">
        <f>PHONETIC(E133:E136)</f>
        <v>肉雞乾海帶九層塔大蒜</v>
      </c>
      <c r="G20" s="27" t="str">
        <f>G132</f>
        <v>螞蟻上樹</v>
      </c>
      <c r="H20" s="55" t="str">
        <f>PHONETIC(G133:G137)</f>
        <v>豬絞肉冬粉時蔬乾木耳大蒜</v>
      </c>
      <c r="I20" s="27" t="str">
        <f>I132</f>
        <v>金沙甘藍</v>
      </c>
      <c r="J20" s="55" t="str">
        <f>PHONETIC(I133:I137)</f>
        <v>鹹鴨蛋甘藍乾香菇大蒜</v>
      </c>
      <c r="K20" s="50" t="s">
        <v>2</v>
      </c>
      <c r="L20" s="186" t="s">
        <v>51</v>
      </c>
      <c r="M20" s="27" t="str">
        <f>M132</f>
        <v>紫菜蛋花湯</v>
      </c>
      <c r="N20" s="292" t="str">
        <f>PHONETIC(M133:M137)</f>
        <v>紫菜雞蛋薑</v>
      </c>
      <c r="O20" s="44" t="str">
        <f>O132</f>
        <v>TAP豆漿</v>
      </c>
      <c r="Q20" s="60">
        <v>5.5</v>
      </c>
      <c r="R20" s="60">
        <v>2.5</v>
      </c>
      <c r="S20" s="61">
        <v>1.8</v>
      </c>
      <c r="T20" s="60">
        <v>2.9</v>
      </c>
      <c r="U20" s="50"/>
      <c r="V20" s="62"/>
      <c r="W20" s="63">
        <f t="shared" si="1"/>
        <v>748</v>
      </c>
    </row>
    <row r="21" spans="1:28" ht="23.1" customHeight="1">
      <c r="A21" s="152">
        <f t="shared" si="2"/>
        <v>45192</v>
      </c>
      <c r="B21" s="150" t="str">
        <f t="shared" si="0"/>
        <v>六</v>
      </c>
      <c r="C21" s="155" t="str">
        <f>B138</f>
        <v>芝麻飯</v>
      </c>
      <c r="D21" s="49" t="str">
        <f>B139&amp;B140</f>
        <v>米芝麻(熟)</v>
      </c>
      <c r="E21" s="27" t="str">
        <f>E138</f>
        <v>京醬燒肉</v>
      </c>
      <c r="F21" s="55" t="str">
        <f>PHONETIC(E139:E143)</f>
        <v>豬後腿肉刈薯大蒜甜麵醬</v>
      </c>
      <c r="G21" s="27" t="str">
        <f>G138</f>
        <v>紅仁炒蛋</v>
      </c>
      <c r="H21" s="55" t="str">
        <f>PHONETIC(G139:G143)</f>
        <v>雞蛋胡蘿蔔大蒜</v>
      </c>
      <c r="I21" s="27" t="str">
        <f>I138</f>
        <v>鐵板油腐</v>
      </c>
      <c r="J21" s="148" t="str">
        <f>PHONETIC(I139:I143)</f>
        <v>四角油豆腐脆筍乾木耳大蒜</v>
      </c>
      <c r="K21" s="50" t="s">
        <v>2</v>
      </c>
      <c r="L21" s="186" t="s">
        <v>51</v>
      </c>
      <c r="M21" s="27" t="str">
        <f>M138</f>
        <v>金針湯</v>
      </c>
      <c r="N21" s="292" t="str">
        <f>PHONETIC(M139:M143)</f>
        <v>金針菜乾榨菜薑高湯</v>
      </c>
      <c r="O21" s="44" t="str">
        <f>O138</f>
        <v>保久乳</v>
      </c>
      <c r="Q21" s="60">
        <v>5</v>
      </c>
      <c r="R21" s="60">
        <v>2.5</v>
      </c>
      <c r="S21" s="61">
        <v>2.2000000000000002</v>
      </c>
      <c r="T21" s="60">
        <v>2.9</v>
      </c>
      <c r="U21" s="50"/>
      <c r="V21" s="62"/>
      <c r="W21" s="63">
        <f t="shared" si="1"/>
        <v>723</v>
      </c>
    </row>
    <row r="22" spans="1:28" ht="23.1" customHeight="1">
      <c r="A22" s="152">
        <f>IF(A21="","",IF(MONTH(A21)&lt;&gt;MONTH(A21+1),"",A21+2))</f>
        <v>45194</v>
      </c>
      <c r="B22" s="150" t="str">
        <f t="shared" si="0"/>
        <v>一</v>
      </c>
      <c r="C22" s="155" t="str">
        <f>B144</f>
        <v>白米飯</v>
      </c>
      <c r="D22" s="49" t="str">
        <f>B145&amp;B146</f>
        <v>米</v>
      </c>
      <c r="E22" s="27" t="str">
        <f>E144</f>
        <v>咖哩絞肉</v>
      </c>
      <c r="F22" s="55" t="str">
        <f>PHONETIC(E145:E149)</f>
        <v>豬絞肉馬鈴薯胡蘿蔔咖哩粉</v>
      </c>
      <c r="G22" s="27" t="str">
        <f>G144</f>
        <v>培根芽菜</v>
      </c>
      <c r="H22" s="55" t="str">
        <f>PHONETIC(G145:G149)</f>
        <v>培根綠豆芽韮菜大蒜</v>
      </c>
      <c r="I22" s="27" t="str">
        <f>I144</f>
        <v>木須豆干</v>
      </c>
      <c r="J22" s="148" t="str">
        <f>PHONETIC(I145:I149)</f>
        <v>豆干洋蔥胡蘿蔔乾木耳大蒜</v>
      </c>
      <c r="K22" s="50" t="s">
        <v>2</v>
      </c>
      <c r="L22" s="186" t="s">
        <v>51</v>
      </c>
      <c r="M22" s="27" t="str">
        <f>M144</f>
        <v>時蔬湯</v>
      </c>
      <c r="N22" s="292" t="str">
        <f>PHONETIC(M145:M149)</f>
        <v>時蔬胡蘿蔔薑高湯</v>
      </c>
      <c r="O22" s="44" t="str">
        <f>O144</f>
        <v>果汁</v>
      </c>
      <c r="Q22" s="60">
        <v>5.6</v>
      </c>
      <c r="R22" s="60">
        <v>2.5</v>
      </c>
      <c r="S22" s="61">
        <v>2</v>
      </c>
      <c r="T22" s="60">
        <v>3.1</v>
      </c>
      <c r="U22" s="50">
        <v>1</v>
      </c>
      <c r="V22" s="62"/>
      <c r="W22" s="63">
        <f t="shared" si="1"/>
        <v>889</v>
      </c>
    </row>
    <row r="23" spans="1:28" ht="23.1" customHeight="1">
      <c r="A23" s="152">
        <f t="shared" si="2"/>
        <v>45195</v>
      </c>
      <c r="B23" s="150" t="str">
        <f t="shared" si="0"/>
        <v>二</v>
      </c>
      <c r="C23" s="216" t="str">
        <f>B150</f>
        <v>糙米飯</v>
      </c>
      <c r="D23" s="49" t="str">
        <f>B151&amp;B152</f>
        <v>米糙米</v>
      </c>
      <c r="E23" s="27" t="str">
        <f>E150</f>
        <v>醬香雞翅</v>
      </c>
      <c r="F23" s="55" t="str">
        <f>PHONETIC(E151:E155)</f>
        <v>三節翅滷包大蒜</v>
      </c>
      <c r="G23" s="223" t="str">
        <f>G150</f>
        <v>鮮菇豆腐</v>
      </c>
      <c r="H23" s="55" t="str">
        <f>PHONETIC(G151:G155)</f>
        <v>豆腐杏鮑菇乾香菇胡蘿蔔大蒜</v>
      </c>
      <c r="I23" s="223" t="str">
        <f>I150</f>
        <v>野菜天</v>
      </c>
      <c r="J23" s="55" t="str">
        <f>PHONETIC(I151:I155)</f>
        <v>野菜天婦羅</v>
      </c>
      <c r="K23" s="50" t="s">
        <v>2</v>
      </c>
      <c r="L23" s="186" t="s">
        <v>51</v>
      </c>
      <c r="M23" s="223" t="str">
        <f>M150</f>
        <v>番茄蛋花湯</v>
      </c>
      <c r="N23" s="292" t="str">
        <f>PHONETIC(M151:M155)</f>
        <v>雞蛋番茄糊時蔬薑</v>
      </c>
      <c r="O23" s="44" t="str">
        <f>O150</f>
        <v>TAP豆漿</v>
      </c>
      <c r="Q23" s="60">
        <v>5</v>
      </c>
      <c r="R23" s="60">
        <v>2.5</v>
      </c>
      <c r="S23" s="61">
        <v>1.7</v>
      </c>
      <c r="T23" s="60">
        <v>2.8</v>
      </c>
      <c r="U23" s="43"/>
      <c r="V23" s="62"/>
      <c r="W23" s="63">
        <f t="shared" si="1"/>
        <v>706</v>
      </c>
    </row>
    <row r="24" spans="1:28" ht="23.1" customHeight="1">
      <c r="A24" s="152">
        <f t="shared" si="2"/>
        <v>45196</v>
      </c>
      <c r="B24" s="150" t="str">
        <f t="shared" si="0"/>
        <v>三</v>
      </c>
      <c r="C24" s="217" t="str">
        <f>B156</f>
        <v>刈包特餐</v>
      </c>
      <c r="D24" s="215" t="str">
        <f>B157</f>
        <v>刈包</v>
      </c>
      <c r="E24" s="59" t="str">
        <f>E156</f>
        <v>酸菜肉片</v>
      </c>
      <c r="F24" s="222" t="str">
        <f>PHONETIC(E157:E161)</f>
        <v>豬後腿肉酸菜大蒜</v>
      </c>
      <c r="G24" s="221" t="str">
        <f>G156</f>
        <v>清炒甘藍</v>
      </c>
      <c r="H24" s="224" t="str">
        <f>PHONETIC(G157:G161)</f>
        <v>甘藍乾木耳大蒜</v>
      </c>
      <c r="I24" s="221" t="str">
        <f>I156</f>
        <v>銀蘿腐煮</v>
      </c>
      <c r="J24" s="220" t="str">
        <f>PHONETIC(I157:I161)</f>
        <v>凍豆腐白蘿蔔胡蘿蔔大蒜</v>
      </c>
      <c r="K24" s="50" t="s">
        <v>2</v>
      </c>
      <c r="L24" s="225" t="s">
        <v>51</v>
      </c>
      <c r="M24" s="221" t="str">
        <f>M156</f>
        <v>糙米粥</v>
      </c>
      <c r="N24" s="224" t="str">
        <f>PHONETIC(M157:M161)</f>
        <v>雞蛋糙米胡蘿蔔乾香菇時蔬</v>
      </c>
      <c r="O24" s="50" t="str">
        <f>O156</f>
        <v>小餐包</v>
      </c>
      <c r="Q24" s="29">
        <v>4</v>
      </c>
      <c r="R24" s="29">
        <v>2.5</v>
      </c>
      <c r="S24" s="29">
        <v>1.8</v>
      </c>
      <c r="T24" s="29">
        <v>2.9</v>
      </c>
      <c r="U24" s="31"/>
      <c r="V24" s="29"/>
      <c r="W24" s="63">
        <f t="shared" si="1"/>
        <v>643</v>
      </c>
    </row>
    <row r="25" spans="1:28" ht="23.1" customHeight="1">
      <c r="A25" s="152">
        <f t="shared" si="2"/>
        <v>45197</v>
      </c>
      <c r="B25" s="150" t="str">
        <f t="shared" si="0"/>
        <v>四</v>
      </c>
      <c r="C25" s="218" t="str">
        <f>B162</f>
        <v>糙米飯</v>
      </c>
      <c r="D25" s="219" t="str">
        <f>B163&amp;B164</f>
        <v>米糙米</v>
      </c>
      <c r="E25" s="221" t="str">
        <f>E162</f>
        <v>豉香魚丁</v>
      </c>
      <c r="F25" s="224" t="str">
        <f>PHONETIC(E163:E167)</f>
        <v>魚丁白蘿蔔胡蘿蔔豆豉大蒜</v>
      </c>
      <c r="G25" s="221" t="str">
        <f>G162</f>
        <v>絞肉白菜</v>
      </c>
      <c r="H25" s="224" t="str">
        <f>PHONETIC(G163:G167)</f>
        <v>豬絞肉結球白菜乾香菇大蒜</v>
      </c>
      <c r="I25" s="221" t="str">
        <f>I162</f>
        <v>豆皮時蔬</v>
      </c>
      <c r="J25" s="220" t="str">
        <f>PHONETIC(I163:I167)</f>
        <v>豆皮時蔬胡蘿蔔大蒜</v>
      </c>
      <c r="K25" s="50" t="s">
        <v>2</v>
      </c>
      <c r="L25" s="225" t="s">
        <v>51</v>
      </c>
      <c r="M25" s="221" t="str">
        <f>M162</f>
        <v>枸杞銀耳</v>
      </c>
      <c r="N25" s="224" t="str">
        <f>PHONETIC(M163:M167)</f>
        <v>枸杞乾銀耳紅砂糖</v>
      </c>
      <c r="O25" s="140" t="str">
        <f>O162</f>
        <v>水果</v>
      </c>
      <c r="P25" s="294" t="s">
        <v>574</v>
      </c>
      <c r="Q25" s="227">
        <v>5</v>
      </c>
      <c r="R25" s="29">
        <v>2.5</v>
      </c>
      <c r="S25" s="29">
        <v>2.2000000000000002</v>
      </c>
      <c r="T25" s="29">
        <v>2.9</v>
      </c>
      <c r="U25" s="31"/>
      <c r="V25" s="29">
        <v>1</v>
      </c>
      <c r="W25" s="63">
        <f t="shared" si="1"/>
        <v>783</v>
      </c>
    </row>
    <row r="26" spans="1:28" ht="23.1" customHeight="1">
      <c r="A26" s="2" t="s">
        <v>5</v>
      </c>
      <c r="B26" s="153"/>
      <c r="C26" s="297"/>
      <c r="D26" s="298"/>
      <c r="E26" s="59"/>
      <c r="F26" s="299"/>
      <c r="G26" s="59"/>
      <c r="H26" s="299"/>
      <c r="I26" s="59"/>
      <c r="J26" s="299"/>
      <c r="K26" s="295"/>
      <c r="L26" s="300"/>
      <c r="M26" s="59"/>
      <c r="N26" s="299"/>
      <c r="O26" s="59"/>
      <c r="P26" s="301"/>
      <c r="Q26" s="13"/>
      <c r="R26" s="13"/>
      <c r="S26" s="13"/>
      <c r="T26" s="13"/>
      <c r="U26" s="4"/>
      <c r="V26" s="13"/>
      <c r="W26" s="231"/>
    </row>
    <row r="27" spans="1:28" ht="23.1" customHeight="1">
      <c r="A27" s="23" t="s">
        <v>582</v>
      </c>
      <c r="B27" s="153"/>
      <c r="C27" s="3"/>
      <c r="D27" s="3"/>
    </row>
    <row r="28" spans="1:28">
      <c r="A28" s="36" t="s">
        <v>358</v>
      </c>
      <c r="B28" s="39"/>
      <c r="C28" s="37"/>
      <c r="D28" s="37"/>
      <c r="E28" s="42"/>
      <c r="F28" s="39"/>
      <c r="G28" s="37"/>
      <c r="H28" s="39"/>
      <c r="I28" s="37"/>
      <c r="J28" s="39"/>
      <c r="K28" s="37"/>
      <c r="L28" s="37"/>
      <c r="M28" s="42"/>
      <c r="N28" s="37"/>
      <c r="O28" s="42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4"/>
    </row>
    <row r="29" spans="1:28">
      <c r="A29" s="187" t="s">
        <v>123</v>
      </c>
      <c r="B29" s="188" t="s">
        <v>7</v>
      </c>
      <c r="C29" s="167" t="s">
        <v>18</v>
      </c>
      <c r="D29" s="189" t="s">
        <v>8</v>
      </c>
      <c r="E29" s="167" t="s">
        <v>9</v>
      </c>
      <c r="F29" s="167" t="s">
        <v>18</v>
      </c>
      <c r="G29" s="164" t="s">
        <v>10</v>
      </c>
      <c r="H29" s="167" t="s">
        <v>18</v>
      </c>
      <c r="I29" s="164" t="s">
        <v>11</v>
      </c>
      <c r="J29" s="167" t="s">
        <v>18</v>
      </c>
      <c r="K29" s="190" t="s">
        <v>12</v>
      </c>
      <c r="L29" s="167" t="s">
        <v>18</v>
      </c>
      <c r="M29" s="164" t="s">
        <v>4</v>
      </c>
      <c r="N29" s="165" t="s">
        <v>21</v>
      </c>
      <c r="O29" s="48" t="s">
        <v>575</v>
      </c>
      <c r="P29" s="48" t="s">
        <v>576</v>
      </c>
      <c r="Q29" s="29"/>
      <c r="R29" s="29"/>
      <c r="S29" s="30"/>
      <c r="T29" s="29"/>
      <c r="U29" s="31"/>
      <c r="V29" s="31"/>
      <c r="W29" s="31"/>
      <c r="X29" s="31"/>
      <c r="Y29" s="31"/>
      <c r="Z29" s="31"/>
      <c r="AA29" s="31"/>
    </row>
    <row r="30" spans="1:28" s="9" customFormat="1" ht="16.5" customHeight="1">
      <c r="A30" s="101" t="str">
        <f>B3</f>
        <v>三</v>
      </c>
      <c r="B30" s="193" t="s">
        <v>101</v>
      </c>
      <c r="C30" s="129"/>
      <c r="D30" s="104" t="str">
        <f t="shared" ref="D30:D38" si="3">IF(C30,"公斤","")</f>
        <v/>
      </c>
      <c r="E30" s="129" t="s">
        <v>125</v>
      </c>
      <c r="F30" s="25"/>
      <c r="G30" s="194" t="s">
        <v>182</v>
      </c>
      <c r="H30" s="195"/>
      <c r="I30" s="46" t="s">
        <v>186</v>
      </c>
      <c r="J30" s="196"/>
      <c r="K30" s="107" t="s">
        <v>2</v>
      </c>
      <c r="L30" s="108"/>
      <c r="M30" s="112" t="s">
        <v>204</v>
      </c>
      <c r="N30" s="117"/>
      <c r="O30" s="143" t="s">
        <v>260</v>
      </c>
      <c r="P30" s="174"/>
      <c r="Q30" s="14"/>
      <c r="R30" s="14"/>
      <c r="S30" s="16"/>
      <c r="T30" s="14"/>
    </row>
    <row r="31" spans="1:28" s="9" customFormat="1" ht="16.5" customHeight="1">
      <c r="A31" s="111">
        <f>A3</f>
        <v>45168</v>
      </c>
      <c r="B31" s="28" t="s">
        <v>13</v>
      </c>
      <c r="C31" s="28">
        <v>8</v>
      </c>
      <c r="D31" s="104" t="str">
        <f t="shared" si="3"/>
        <v>公斤</v>
      </c>
      <c r="E31" s="168" t="s">
        <v>126</v>
      </c>
      <c r="F31" s="197">
        <v>7</v>
      </c>
      <c r="G31" s="168" t="s">
        <v>207</v>
      </c>
      <c r="H31" s="198">
        <v>6</v>
      </c>
      <c r="I31" s="199" t="s">
        <v>187</v>
      </c>
      <c r="J31" s="200">
        <v>4</v>
      </c>
      <c r="K31" s="115" t="s">
        <v>12</v>
      </c>
      <c r="L31" s="116">
        <v>7</v>
      </c>
      <c r="M31" s="52" t="s">
        <v>205</v>
      </c>
      <c r="N31" s="170">
        <v>1.2</v>
      </c>
      <c r="O31" s="175"/>
      <c r="P31" s="144"/>
      <c r="Q31" s="14"/>
      <c r="R31" s="14"/>
      <c r="S31" s="15"/>
      <c r="T31" s="14"/>
    </row>
    <row r="32" spans="1:28" s="9" customFormat="1" ht="16.5" customHeight="1">
      <c r="A32" s="118"/>
      <c r="B32" s="28" t="s">
        <v>15</v>
      </c>
      <c r="C32" s="28">
        <v>3</v>
      </c>
      <c r="D32" s="104" t="str">
        <f t="shared" si="3"/>
        <v>公斤</v>
      </c>
      <c r="E32" s="168" t="s">
        <v>127</v>
      </c>
      <c r="F32" s="197">
        <v>3</v>
      </c>
      <c r="G32" s="201" t="s">
        <v>184</v>
      </c>
      <c r="H32" s="198">
        <v>0.02</v>
      </c>
      <c r="I32" s="168"/>
      <c r="J32" s="197"/>
      <c r="K32" s="107" t="s">
        <v>14</v>
      </c>
      <c r="L32" s="108">
        <v>0.05</v>
      </c>
      <c r="M32" s="52" t="s">
        <v>206</v>
      </c>
      <c r="N32" s="170">
        <v>2</v>
      </c>
      <c r="O32" s="161"/>
      <c r="P32" s="113"/>
      <c r="Q32" s="14"/>
      <c r="R32" s="14"/>
      <c r="S32" s="15"/>
      <c r="T32" s="14"/>
    </row>
    <row r="33" spans="1:20" s="9" customFormat="1" ht="16.5" customHeight="1">
      <c r="A33" s="118"/>
      <c r="B33" s="28" t="s">
        <v>102</v>
      </c>
      <c r="C33" s="28"/>
      <c r="D33" s="104" t="str">
        <f t="shared" si="3"/>
        <v/>
      </c>
      <c r="E33" s="168" t="s">
        <v>128</v>
      </c>
      <c r="F33" s="197">
        <v>0.01</v>
      </c>
      <c r="G33" s="201" t="s">
        <v>185</v>
      </c>
      <c r="H33" s="198">
        <v>0.05</v>
      </c>
      <c r="I33" s="168" t="s">
        <v>188</v>
      </c>
      <c r="J33" s="196"/>
      <c r="K33" s="107"/>
      <c r="L33" s="108"/>
      <c r="M33" s="52" t="s">
        <v>208</v>
      </c>
      <c r="N33" s="170">
        <v>1</v>
      </c>
      <c r="O33" s="162"/>
      <c r="P33" s="102"/>
      <c r="Q33" s="14"/>
      <c r="R33" s="14"/>
      <c r="S33" s="15"/>
      <c r="T33" s="14"/>
    </row>
    <row r="34" spans="1:20" s="9" customFormat="1" ht="16.5" customHeight="1">
      <c r="A34" s="118"/>
      <c r="B34" s="28"/>
      <c r="C34" s="28"/>
      <c r="D34" s="104" t="str">
        <f t="shared" si="3"/>
        <v/>
      </c>
      <c r="E34" s="168" t="s">
        <v>14</v>
      </c>
      <c r="F34" s="197">
        <v>0.05</v>
      </c>
      <c r="G34" s="201" t="s">
        <v>14</v>
      </c>
      <c r="H34" s="198">
        <v>0.05</v>
      </c>
      <c r="I34" s="52"/>
      <c r="J34" s="102"/>
      <c r="K34" s="107"/>
      <c r="L34" s="108"/>
      <c r="M34" s="52" t="s">
        <v>286</v>
      </c>
      <c r="N34" s="137"/>
      <c r="O34" s="163"/>
      <c r="P34" s="102"/>
      <c r="Q34" s="14"/>
      <c r="R34" s="14"/>
      <c r="S34" s="15"/>
      <c r="T34" s="14"/>
    </row>
    <row r="35" spans="1:20" s="9" customFormat="1" ht="16.5" customHeight="1">
      <c r="A35" s="118"/>
      <c r="B35" s="28"/>
      <c r="C35" s="28"/>
      <c r="D35" s="104" t="str">
        <f t="shared" si="3"/>
        <v/>
      </c>
      <c r="E35" s="202"/>
      <c r="F35" s="202"/>
      <c r="G35" s="52"/>
      <c r="H35" s="102"/>
      <c r="I35" s="52"/>
      <c r="J35" s="102"/>
      <c r="K35" s="107"/>
      <c r="L35" s="108"/>
      <c r="M35" s="119" t="s">
        <v>287</v>
      </c>
      <c r="N35" s="137"/>
      <c r="O35" s="172"/>
      <c r="P35" s="102"/>
      <c r="Q35" s="14"/>
      <c r="R35" s="14"/>
      <c r="S35" s="15"/>
      <c r="T35" s="14"/>
    </row>
    <row r="36" spans="1:20" s="9" customFormat="1" ht="16.5" customHeight="1">
      <c r="A36" s="101" t="str">
        <f>B4</f>
        <v>四</v>
      </c>
      <c r="B36" s="203" t="s">
        <v>1</v>
      </c>
      <c r="C36" s="28"/>
      <c r="D36" s="104" t="str">
        <f t="shared" si="3"/>
        <v/>
      </c>
      <c r="E36" s="129" t="s">
        <v>129</v>
      </c>
      <c r="F36" s="25"/>
      <c r="G36" s="129" t="s">
        <v>189</v>
      </c>
      <c r="H36" s="129"/>
      <c r="I36" s="121" t="s">
        <v>193</v>
      </c>
      <c r="J36" s="139"/>
      <c r="K36" s="107" t="s">
        <v>2</v>
      </c>
      <c r="L36" s="108"/>
      <c r="M36" s="112" t="s">
        <v>62</v>
      </c>
      <c r="N36" s="117"/>
      <c r="O36" s="109" t="s">
        <v>261</v>
      </c>
      <c r="Q36" s="14"/>
      <c r="R36" s="14"/>
      <c r="S36" s="16"/>
      <c r="T36" s="14"/>
    </row>
    <row r="37" spans="1:20" s="9" customFormat="1" ht="16.5" customHeight="1">
      <c r="A37" s="111">
        <f>A4</f>
        <v>45169</v>
      </c>
      <c r="B37" s="28" t="s">
        <v>13</v>
      </c>
      <c r="C37" s="28">
        <v>7</v>
      </c>
      <c r="D37" s="104" t="str">
        <f t="shared" si="3"/>
        <v>公斤</v>
      </c>
      <c r="E37" s="168" t="s">
        <v>130</v>
      </c>
      <c r="F37" s="197">
        <v>9</v>
      </c>
      <c r="G37" s="168" t="s">
        <v>136</v>
      </c>
      <c r="H37" s="197">
        <v>1</v>
      </c>
      <c r="I37" s="121" t="s">
        <v>195</v>
      </c>
      <c r="J37" s="177">
        <v>5</v>
      </c>
      <c r="K37" s="115" t="s">
        <v>12</v>
      </c>
      <c r="L37" s="116">
        <v>7</v>
      </c>
      <c r="M37" s="52" t="s">
        <v>63</v>
      </c>
      <c r="N37" s="170">
        <v>2</v>
      </c>
      <c r="O37" s="173"/>
      <c r="P37" s="117"/>
      <c r="Q37" s="14"/>
      <c r="R37" s="14"/>
      <c r="S37" s="15"/>
      <c r="T37" s="14"/>
    </row>
    <row r="38" spans="1:20" s="9" customFormat="1" ht="16.5" customHeight="1">
      <c r="A38" s="101"/>
      <c r="B38" s="28" t="s">
        <v>15</v>
      </c>
      <c r="C38" s="28">
        <v>3</v>
      </c>
      <c r="D38" s="104" t="str">
        <f t="shared" si="3"/>
        <v>公斤</v>
      </c>
      <c r="E38" s="46" t="s">
        <v>134</v>
      </c>
      <c r="F38" s="200">
        <v>3</v>
      </c>
      <c r="G38" s="168" t="s">
        <v>190</v>
      </c>
      <c r="H38" s="197">
        <v>5</v>
      </c>
      <c r="I38" s="52" t="s">
        <v>196</v>
      </c>
      <c r="J38" s="113"/>
      <c r="K38" s="107" t="s">
        <v>14</v>
      </c>
      <c r="L38" s="108">
        <v>0.05</v>
      </c>
      <c r="M38" s="52" t="s">
        <v>64</v>
      </c>
      <c r="N38" s="170">
        <v>1</v>
      </c>
      <c r="O38" s="163"/>
      <c r="P38" s="117"/>
      <c r="Q38" s="14"/>
      <c r="R38" s="14"/>
      <c r="S38" s="15"/>
      <c r="T38" s="14"/>
    </row>
    <row r="39" spans="1:20" s="9" customFormat="1" ht="16.5" customHeight="1">
      <c r="A39" s="101"/>
      <c r="B39" s="202"/>
      <c r="C39" s="202"/>
      <c r="D39" s="31"/>
      <c r="E39" s="168" t="s">
        <v>132</v>
      </c>
      <c r="F39" s="197">
        <v>1</v>
      </c>
      <c r="G39" s="168" t="s">
        <v>191</v>
      </c>
      <c r="H39" s="197">
        <v>1</v>
      </c>
      <c r="I39" s="31"/>
      <c r="J39" s="31"/>
      <c r="K39" s="31"/>
      <c r="L39" s="31"/>
      <c r="M39" s="52"/>
      <c r="N39" s="117"/>
      <c r="O39" s="163"/>
      <c r="P39" s="117"/>
      <c r="Q39" s="14"/>
      <c r="R39" s="14"/>
      <c r="S39" s="15"/>
      <c r="T39" s="14"/>
    </row>
    <row r="40" spans="1:20" s="9" customFormat="1" ht="16.5" customHeight="1">
      <c r="A40" s="101"/>
      <c r="B40" s="28"/>
      <c r="C40" s="28"/>
      <c r="D40" s="31"/>
      <c r="E40" s="168" t="s">
        <v>14</v>
      </c>
      <c r="F40" s="197">
        <v>0.05</v>
      </c>
      <c r="G40" s="168" t="s">
        <v>192</v>
      </c>
      <c r="H40" s="197">
        <v>0.01</v>
      </c>
      <c r="I40" s="31"/>
      <c r="J40" s="31"/>
      <c r="K40" s="31"/>
      <c r="L40" s="31"/>
      <c r="M40" s="52"/>
      <c r="N40" s="117"/>
      <c r="O40" s="163"/>
      <c r="P40" s="117"/>
      <c r="Q40" s="14"/>
      <c r="R40" s="14"/>
      <c r="S40" s="15"/>
      <c r="T40" s="14"/>
    </row>
    <row r="41" spans="1:20" s="9" customFormat="1" ht="16.5" customHeight="1">
      <c r="A41" s="101"/>
      <c r="B41" s="28"/>
      <c r="C41" s="28"/>
      <c r="D41" s="31"/>
      <c r="E41" s="140"/>
      <c r="F41" s="140"/>
      <c r="G41" s="168" t="s">
        <v>14</v>
      </c>
      <c r="H41" s="197">
        <v>0.05</v>
      </c>
      <c r="I41" s="31"/>
      <c r="J41" s="31"/>
      <c r="K41" s="31"/>
      <c r="L41" s="31"/>
      <c r="M41" s="31"/>
      <c r="N41" s="204"/>
      <c r="Q41" s="14"/>
      <c r="R41" s="14"/>
      <c r="S41" s="15"/>
      <c r="T41" s="14"/>
    </row>
    <row r="42" spans="1:20" s="9" customFormat="1" ht="16.5" customHeight="1">
      <c r="A42" s="101" t="str">
        <f>B5</f>
        <v>五</v>
      </c>
      <c r="B42" s="203" t="s">
        <v>103</v>
      </c>
      <c r="C42" s="28"/>
      <c r="D42" s="104" t="str">
        <f t="shared" ref="D42:D94" si="4">IF(C42,"公斤","")</f>
        <v/>
      </c>
      <c r="E42" s="205" t="s">
        <v>135</v>
      </c>
      <c r="F42" s="25"/>
      <c r="G42" s="129" t="s">
        <v>197</v>
      </c>
      <c r="H42" s="25"/>
      <c r="I42" s="119" t="s">
        <v>201</v>
      </c>
      <c r="J42" s="106"/>
      <c r="K42" s="107" t="s">
        <v>2</v>
      </c>
      <c r="L42" s="108"/>
      <c r="M42" s="109" t="s">
        <v>209</v>
      </c>
      <c r="N42" s="110"/>
      <c r="O42" s="211" t="s">
        <v>262</v>
      </c>
      <c r="P42" s="294" t="s">
        <v>574</v>
      </c>
      <c r="Q42" s="64"/>
      <c r="R42" s="16"/>
      <c r="S42" s="16"/>
      <c r="T42" s="14"/>
    </row>
    <row r="43" spans="1:20" s="9" customFormat="1" ht="16.5" customHeight="1">
      <c r="A43" s="123">
        <f>A5</f>
        <v>45170</v>
      </c>
      <c r="B43" s="28" t="s">
        <v>13</v>
      </c>
      <c r="C43" s="28">
        <v>10</v>
      </c>
      <c r="D43" s="104" t="str">
        <f t="shared" si="4"/>
        <v>公斤</v>
      </c>
      <c r="E43" s="168" t="s">
        <v>136</v>
      </c>
      <c r="F43" s="197">
        <v>6</v>
      </c>
      <c r="G43" s="168" t="s">
        <v>198</v>
      </c>
      <c r="H43" s="197">
        <v>2.7</v>
      </c>
      <c r="I43" s="124" t="s">
        <v>202</v>
      </c>
      <c r="J43" s="182">
        <v>0.5</v>
      </c>
      <c r="K43" s="115" t="s">
        <v>12</v>
      </c>
      <c r="L43" s="116">
        <v>7</v>
      </c>
      <c r="M43" s="52" t="s">
        <v>210</v>
      </c>
      <c r="N43" s="170">
        <v>0.1</v>
      </c>
      <c r="Q43" s="65"/>
      <c r="R43" s="66"/>
      <c r="S43" s="15"/>
      <c r="T43" s="14"/>
    </row>
    <row r="44" spans="1:20" s="9" customFormat="1" ht="16.5" customHeight="1">
      <c r="A44" s="118"/>
      <c r="B44" s="28" t="s">
        <v>104</v>
      </c>
      <c r="C44" s="28">
        <v>0.2</v>
      </c>
      <c r="D44" s="104"/>
      <c r="E44" s="168" t="s">
        <v>137</v>
      </c>
      <c r="F44" s="197">
        <v>3</v>
      </c>
      <c r="G44" s="168" t="s">
        <v>199</v>
      </c>
      <c r="H44" s="197">
        <v>6</v>
      </c>
      <c r="I44" s="119" t="s">
        <v>203</v>
      </c>
      <c r="J44" s="182">
        <v>5</v>
      </c>
      <c r="K44" s="107" t="s">
        <v>14</v>
      </c>
      <c r="L44" s="108">
        <v>0.05</v>
      </c>
      <c r="M44" s="52" t="s">
        <v>211</v>
      </c>
      <c r="N44" s="170">
        <v>1</v>
      </c>
      <c r="Q44" s="65"/>
      <c r="R44" s="66"/>
      <c r="S44" s="15"/>
      <c r="T44" s="14"/>
    </row>
    <row r="45" spans="1:20" s="9" customFormat="1" ht="16.5" customHeight="1">
      <c r="A45" s="118"/>
      <c r="B45" s="202"/>
      <c r="C45" s="202"/>
      <c r="D45" s="104" t="str">
        <f t="shared" si="4"/>
        <v/>
      </c>
      <c r="E45" s="168" t="s">
        <v>132</v>
      </c>
      <c r="F45" s="197">
        <v>1</v>
      </c>
      <c r="G45" s="168" t="s">
        <v>200</v>
      </c>
      <c r="H45" s="197">
        <v>0.1</v>
      </c>
      <c r="I45" s="105" t="s">
        <v>79</v>
      </c>
      <c r="J45" s="182">
        <v>0.05</v>
      </c>
      <c r="K45" s="107"/>
      <c r="L45" s="108"/>
      <c r="M45" s="52" t="s">
        <v>20</v>
      </c>
      <c r="N45" s="170">
        <v>0.05</v>
      </c>
      <c r="Q45" s="65"/>
      <c r="R45" s="66"/>
      <c r="S45" s="15"/>
      <c r="T45" s="14"/>
    </row>
    <row r="46" spans="1:20" s="9" customFormat="1" ht="16.5" customHeight="1">
      <c r="A46" s="118"/>
      <c r="B46" s="202"/>
      <c r="C46" s="202"/>
      <c r="D46" s="104" t="str">
        <f t="shared" si="4"/>
        <v/>
      </c>
      <c r="E46" s="168" t="s">
        <v>14</v>
      </c>
      <c r="F46" s="197">
        <v>0.05</v>
      </c>
      <c r="G46" s="168" t="s">
        <v>14</v>
      </c>
      <c r="H46" s="197">
        <v>0.05</v>
      </c>
      <c r="I46" s="52"/>
      <c r="J46" s="102"/>
      <c r="K46" s="107"/>
      <c r="L46" s="108"/>
      <c r="M46" s="52" t="s">
        <v>212</v>
      </c>
      <c r="N46" s="170">
        <v>1</v>
      </c>
      <c r="Q46" s="14"/>
      <c r="R46" s="14"/>
      <c r="S46" s="15"/>
      <c r="T46" s="14"/>
    </row>
    <row r="47" spans="1:20" s="9" customFormat="1" ht="16.5" customHeight="1">
      <c r="A47" s="118"/>
      <c r="B47" s="28"/>
      <c r="C47" s="28"/>
      <c r="D47" s="104" t="str">
        <f t="shared" si="4"/>
        <v/>
      </c>
      <c r="E47" s="168" t="s">
        <v>138</v>
      </c>
      <c r="F47" s="197">
        <v>0.01</v>
      </c>
      <c r="G47" s="103"/>
      <c r="H47" s="114"/>
      <c r="I47" s="120"/>
      <c r="J47" s="53"/>
      <c r="K47" s="107"/>
      <c r="L47" s="108"/>
      <c r="M47" s="120"/>
      <c r="N47" s="117"/>
      <c r="Q47" s="14"/>
      <c r="R47" s="14"/>
      <c r="S47" s="15"/>
      <c r="T47" s="14"/>
    </row>
    <row r="48" spans="1:20" s="9" customFormat="1" ht="16.5" customHeight="1">
      <c r="A48" s="101" t="str">
        <f>B6</f>
        <v>一</v>
      </c>
      <c r="B48" s="193" t="s">
        <v>105</v>
      </c>
      <c r="C48" s="129"/>
      <c r="D48" s="104" t="str">
        <f t="shared" si="4"/>
        <v/>
      </c>
      <c r="E48" s="129" t="s">
        <v>139</v>
      </c>
      <c r="F48" s="25"/>
      <c r="G48" s="129" t="s">
        <v>213</v>
      </c>
      <c r="H48" s="129"/>
      <c r="I48" s="195" t="s">
        <v>216</v>
      </c>
      <c r="J48" s="195"/>
      <c r="K48" s="107" t="s">
        <v>2</v>
      </c>
      <c r="L48" s="108"/>
      <c r="M48" s="129" t="s">
        <v>226</v>
      </c>
      <c r="N48" s="129"/>
      <c r="O48" s="143" t="s">
        <v>260</v>
      </c>
      <c r="P48" s="171"/>
      <c r="Q48" s="67"/>
      <c r="R48" s="68"/>
      <c r="S48" s="16"/>
      <c r="T48" s="14"/>
    </row>
    <row r="49" spans="1:20" s="9" customFormat="1" ht="16.5" customHeight="1">
      <c r="A49" s="111">
        <f>A6</f>
        <v>45173</v>
      </c>
      <c r="B49" s="28" t="s">
        <v>13</v>
      </c>
      <c r="C49" s="28">
        <v>10</v>
      </c>
      <c r="D49" s="104" t="str">
        <f t="shared" si="4"/>
        <v>公斤</v>
      </c>
      <c r="E49" s="168" t="s">
        <v>140</v>
      </c>
      <c r="F49" s="197">
        <v>6</v>
      </c>
      <c r="G49" s="168" t="s">
        <v>214</v>
      </c>
      <c r="H49" s="197">
        <v>1.2</v>
      </c>
      <c r="I49" s="206" t="s">
        <v>198</v>
      </c>
      <c r="J49" s="198">
        <v>1</v>
      </c>
      <c r="K49" s="115" t="s">
        <v>12</v>
      </c>
      <c r="L49" s="116">
        <v>7</v>
      </c>
      <c r="M49" s="28" t="s">
        <v>183</v>
      </c>
      <c r="N49" s="197">
        <v>2</v>
      </c>
      <c r="O49" s="180"/>
      <c r="P49" s="113"/>
      <c r="Q49" s="64"/>
      <c r="R49" s="69"/>
      <c r="S49" s="15"/>
      <c r="T49" s="14"/>
    </row>
    <row r="50" spans="1:20" s="9" customFormat="1" ht="16.5" customHeight="1">
      <c r="A50" s="101"/>
      <c r="B50" s="28"/>
      <c r="C50" s="28"/>
      <c r="D50" s="104" t="str">
        <f t="shared" si="4"/>
        <v/>
      </c>
      <c r="E50" s="168" t="s">
        <v>141</v>
      </c>
      <c r="F50" s="197">
        <v>3</v>
      </c>
      <c r="G50" s="168" t="s">
        <v>190</v>
      </c>
      <c r="H50" s="197">
        <v>5</v>
      </c>
      <c r="I50" s="207" t="s">
        <v>217</v>
      </c>
      <c r="J50" s="198">
        <v>1</v>
      </c>
      <c r="K50" s="107" t="s">
        <v>14</v>
      </c>
      <c r="L50" s="108">
        <v>0.05</v>
      </c>
      <c r="M50" s="28" t="s">
        <v>227</v>
      </c>
      <c r="N50" s="197">
        <v>1</v>
      </c>
      <c r="O50" s="161"/>
      <c r="P50" s="113"/>
      <c r="Q50" s="67"/>
      <c r="R50" s="69"/>
      <c r="S50" s="15"/>
      <c r="T50" s="14"/>
    </row>
    <row r="51" spans="1:20" s="9" customFormat="1" ht="16.5" customHeight="1">
      <c r="A51" s="101"/>
      <c r="B51" s="202"/>
      <c r="C51" s="202"/>
      <c r="D51" s="104" t="str">
        <f t="shared" si="4"/>
        <v/>
      </c>
      <c r="E51" s="168" t="s">
        <v>258</v>
      </c>
      <c r="F51" s="197">
        <v>0.4</v>
      </c>
      <c r="G51" s="168" t="s">
        <v>215</v>
      </c>
      <c r="H51" s="197">
        <v>0.5</v>
      </c>
      <c r="I51" s="207" t="s">
        <v>12</v>
      </c>
      <c r="J51" s="198">
        <v>3</v>
      </c>
      <c r="K51" s="107"/>
      <c r="L51" s="108"/>
      <c r="M51" s="28" t="s">
        <v>228</v>
      </c>
      <c r="N51" s="197">
        <v>0.5</v>
      </c>
      <c r="O51" s="163"/>
      <c r="P51" s="102"/>
      <c r="Q51" s="67"/>
      <c r="R51" s="69"/>
      <c r="S51" s="15"/>
      <c r="T51" s="14"/>
    </row>
    <row r="52" spans="1:20" s="9" customFormat="1" ht="16.5" customHeight="1">
      <c r="A52" s="101"/>
      <c r="B52" s="202"/>
      <c r="C52" s="202"/>
      <c r="D52" s="104" t="str">
        <f t="shared" si="4"/>
        <v/>
      </c>
      <c r="E52" s="168" t="s">
        <v>14</v>
      </c>
      <c r="F52" s="197">
        <v>0.05</v>
      </c>
      <c r="G52" s="168" t="s">
        <v>14</v>
      </c>
      <c r="H52" s="197">
        <v>0.05</v>
      </c>
      <c r="I52" s="206" t="s">
        <v>192</v>
      </c>
      <c r="J52" s="197">
        <v>0.01</v>
      </c>
      <c r="K52" s="107"/>
      <c r="L52" s="108"/>
      <c r="M52" s="28" t="s">
        <v>165</v>
      </c>
      <c r="N52" s="197">
        <v>0.05</v>
      </c>
      <c r="O52" s="163"/>
      <c r="P52" s="102"/>
      <c r="Q52" s="65"/>
      <c r="R52" s="70"/>
      <c r="S52" s="15"/>
      <c r="T52" s="14"/>
    </row>
    <row r="53" spans="1:20" s="9" customFormat="1" ht="16.5" customHeight="1">
      <c r="A53" s="101"/>
      <c r="B53" s="28"/>
      <c r="C53" s="28"/>
      <c r="D53" s="104" t="str">
        <f t="shared" si="4"/>
        <v/>
      </c>
      <c r="E53" s="128"/>
      <c r="F53" s="53"/>
      <c r="G53" s="52"/>
      <c r="H53" s="102"/>
      <c r="I53" s="206" t="s">
        <v>14</v>
      </c>
      <c r="J53" s="197">
        <v>0.05</v>
      </c>
      <c r="K53" s="107"/>
      <c r="L53" s="108"/>
      <c r="M53" s="28" t="s">
        <v>229</v>
      </c>
      <c r="N53" s="197">
        <v>1</v>
      </c>
      <c r="Q53" s="14"/>
      <c r="R53" s="14"/>
      <c r="S53" s="15"/>
      <c r="T53" s="14"/>
    </row>
    <row r="54" spans="1:20" s="9" customFormat="1" ht="16.5" customHeight="1">
      <c r="A54" s="101" t="str">
        <f>B7</f>
        <v>二</v>
      </c>
      <c r="B54" s="203" t="s">
        <v>1</v>
      </c>
      <c r="C54" s="28"/>
      <c r="D54" s="104" t="str">
        <f t="shared" ref="D54:D62" si="5">IF(C54,"公斤","")</f>
        <v/>
      </c>
      <c r="E54" s="129" t="s">
        <v>142</v>
      </c>
      <c r="F54" s="25"/>
      <c r="G54" s="194" t="s">
        <v>218</v>
      </c>
      <c r="H54" s="194"/>
      <c r="I54" s="25" t="s">
        <v>221</v>
      </c>
      <c r="J54" s="25"/>
      <c r="K54" s="107" t="s">
        <v>2</v>
      </c>
      <c r="L54" s="108"/>
      <c r="M54" s="121" t="s">
        <v>230</v>
      </c>
      <c r="N54" s="117"/>
      <c r="O54" s="211" t="s">
        <v>262</v>
      </c>
      <c r="Q54" s="14"/>
      <c r="R54" s="14"/>
      <c r="S54" s="16"/>
      <c r="T54" s="14"/>
    </row>
    <row r="55" spans="1:20" s="9" customFormat="1" ht="16.5" customHeight="1">
      <c r="A55" s="111">
        <f>A7</f>
        <v>45174</v>
      </c>
      <c r="B55" s="28" t="s">
        <v>13</v>
      </c>
      <c r="C55" s="28">
        <v>7</v>
      </c>
      <c r="D55" s="104" t="str">
        <f t="shared" si="5"/>
        <v>公斤</v>
      </c>
      <c r="E55" s="168" t="s">
        <v>143</v>
      </c>
      <c r="F55" s="197">
        <v>6.5</v>
      </c>
      <c r="G55" s="168" t="s">
        <v>219</v>
      </c>
      <c r="H55" s="198">
        <v>4</v>
      </c>
      <c r="I55" s="206" t="s">
        <v>198</v>
      </c>
      <c r="J55" s="197">
        <v>1.8</v>
      </c>
      <c r="K55" s="115" t="s">
        <v>12</v>
      </c>
      <c r="L55" s="116">
        <v>7</v>
      </c>
      <c r="M55" s="52" t="s">
        <v>231</v>
      </c>
      <c r="N55" s="176">
        <v>0.1</v>
      </c>
      <c r="Q55" s="14"/>
      <c r="R55" s="14"/>
      <c r="S55" s="15"/>
      <c r="T55" s="14"/>
    </row>
    <row r="56" spans="1:20" s="9" customFormat="1" ht="16.5" customHeight="1">
      <c r="A56" s="118"/>
      <c r="B56" s="28" t="s">
        <v>15</v>
      </c>
      <c r="C56" s="28">
        <v>3</v>
      </c>
      <c r="D56" s="104" t="str">
        <f t="shared" si="5"/>
        <v>公斤</v>
      </c>
      <c r="E56" s="168" t="s">
        <v>144</v>
      </c>
      <c r="F56" s="25"/>
      <c r="G56" s="201" t="s">
        <v>220</v>
      </c>
      <c r="H56" s="198">
        <v>2</v>
      </c>
      <c r="I56" s="206" t="s">
        <v>222</v>
      </c>
      <c r="J56" s="197">
        <v>3</v>
      </c>
      <c r="K56" s="107" t="s">
        <v>14</v>
      </c>
      <c r="L56" s="108">
        <v>0.05</v>
      </c>
      <c r="M56" s="52" t="s">
        <v>71</v>
      </c>
      <c r="N56" s="176">
        <v>3</v>
      </c>
      <c r="Q56" s="14"/>
      <c r="R56" s="14"/>
      <c r="S56" s="15"/>
      <c r="T56" s="14"/>
    </row>
    <row r="57" spans="1:20" s="9" customFormat="1" ht="16.5" customHeight="1">
      <c r="A57" s="118"/>
      <c r="B57" s="202"/>
      <c r="C57" s="202"/>
      <c r="D57" s="104" t="str">
        <f t="shared" si="5"/>
        <v/>
      </c>
      <c r="E57" s="103"/>
      <c r="F57" s="102"/>
      <c r="G57" s="201" t="s">
        <v>200</v>
      </c>
      <c r="H57" s="198">
        <v>0.01</v>
      </c>
      <c r="I57" s="206" t="s">
        <v>132</v>
      </c>
      <c r="J57" s="197">
        <v>3</v>
      </c>
      <c r="K57" s="107"/>
      <c r="L57" s="108"/>
      <c r="M57" s="52" t="s">
        <v>20</v>
      </c>
      <c r="N57" s="176">
        <v>0.05</v>
      </c>
      <c r="Q57" s="14"/>
      <c r="R57" s="14"/>
      <c r="S57" s="15"/>
      <c r="T57" s="14"/>
    </row>
    <row r="58" spans="1:20" s="9" customFormat="1" ht="16.5" customHeight="1">
      <c r="A58" s="118"/>
      <c r="B58" s="202"/>
      <c r="C58" s="202"/>
      <c r="D58" s="104" t="str">
        <f t="shared" si="5"/>
        <v/>
      </c>
      <c r="E58" s="103"/>
      <c r="F58" s="53"/>
      <c r="G58" s="168" t="s">
        <v>14</v>
      </c>
      <c r="H58" s="197">
        <v>0.05</v>
      </c>
      <c r="I58" s="206" t="s">
        <v>14</v>
      </c>
      <c r="J58" s="197">
        <v>0.05</v>
      </c>
      <c r="K58" s="107"/>
      <c r="L58" s="108"/>
      <c r="M58" s="52"/>
      <c r="N58" s="117"/>
      <c r="Q58" s="14"/>
      <c r="R58" s="14"/>
      <c r="S58" s="15"/>
      <c r="T58" s="14"/>
    </row>
    <row r="59" spans="1:20" s="9" customFormat="1" ht="16.5" customHeight="1">
      <c r="A59" s="118"/>
      <c r="B59" s="202"/>
      <c r="C59" s="202"/>
      <c r="D59" s="104" t="str">
        <f t="shared" si="5"/>
        <v/>
      </c>
      <c r="E59" s="103"/>
      <c r="F59" s="53"/>
      <c r="G59" s="52"/>
      <c r="H59" s="102"/>
      <c r="I59" s="120"/>
      <c r="J59" s="53"/>
      <c r="K59" s="107"/>
      <c r="L59" s="108"/>
      <c r="M59" s="120"/>
      <c r="N59" s="117"/>
      <c r="Q59" s="14"/>
      <c r="R59" s="14"/>
      <c r="S59" s="15"/>
      <c r="T59" s="14"/>
    </row>
    <row r="60" spans="1:20" s="9" customFormat="1" ht="16.5" customHeight="1">
      <c r="A60" s="101" t="str">
        <f>B8</f>
        <v>三</v>
      </c>
      <c r="B60" s="303" t="s">
        <v>106</v>
      </c>
      <c r="C60" s="303"/>
      <c r="D60" s="104" t="str">
        <f t="shared" si="5"/>
        <v/>
      </c>
      <c r="E60" s="129" t="s">
        <v>145</v>
      </c>
      <c r="F60" s="25"/>
      <c r="G60" s="25" t="s">
        <v>223</v>
      </c>
      <c r="H60" s="25"/>
      <c r="I60" s="121" t="s">
        <v>27</v>
      </c>
      <c r="J60" s="106"/>
      <c r="K60" s="107" t="s">
        <v>2</v>
      </c>
      <c r="L60" s="108"/>
      <c r="M60" s="129" t="s">
        <v>232</v>
      </c>
      <c r="N60" s="129"/>
      <c r="O60" s="211" t="s">
        <v>264</v>
      </c>
      <c r="Q60" s="14"/>
      <c r="T60" s="14"/>
    </row>
    <row r="61" spans="1:20" s="9" customFormat="1" ht="16.5" customHeight="1">
      <c r="A61" s="111">
        <f>A8</f>
        <v>45175</v>
      </c>
      <c r="B61" s="28" t="s">
        <v>107</v>
      </c>
      <c r="C61" s="28">
        <v>6</v>
      </c>
      <c r="D61" s="104" t="str">
        <f t="shared" si="5"/>
        <v>公斤</v>
      </c>
      <c r="E61" s="168" t="s">
        <v>126</v>
      </c>
      <c r="F61" s="197">
        <v>7</v>
      </c>
      <c r="G61" s="206" t="s">
        <v>224</v>
      </c>
      <c r="H61" s="197">
        <v>6</v>
      </c>
      <c r="I61" s="52" t="s">
        <v>65</v>
      </c>
      <c r="J61" s="176">
        <v>6</v>
      </c>
      <c r="K61" s="115" t="s">
        <v>12</v>
      </c>
      <c r="L61" s="116">
        <v>7</v>
      </c>
      <c r="M61" s="28" t="s">
        <v>198</v>
      </c>
      <c r="N61" s="197">
        <v>1.1000000000000001</v>
      </c>
      <c r="Q61" s="14"/>
      <c r="T61" s="14"/>
    </row>
    <row r="62" spans="1:20" s="9" customFormat="1" ht="16.5" customHeight="1">
      <c r="A62" s="101"/>
      <c r="B62" s="28"/>
      <c r="C62" s="28"/>
      <c r="D62" s="104" t="str">
        <f t="shared" si="5"/>
        <v/>
      </c>
      <c r="E62" s="168" t="s">
        <v>146</v>
      </c>
      <c r="F62" s="197">
        <v>4.5</v>
      </c>
      <c r="G62" s="206" t="s">
        <v>132</v>
      </c>
      <c r="H62" s="197">
        <v>1</v>
      </c>
      <c r="I62" s="130"/>
      <c r="J62" s="102"/>
      <c r="K62" s="107" t="s">
        <v>14</v>
      </c>
      <c r="L62" s="108">
        <v>0.05</v>
      </c>
      <c r="M62" s="28" t="s">
        <v>233</v>
      </c>
      <c r="N62" s="197">
        <v>2</v>
      </c>
      <c r="Q62" s="14"/>
      <c r="T62" s="14"/>
    </row>
    <row r="63" spans="1:20" s="9" customFormat="1" ht="16.5" customHeight="1">
      <c r="A63" s="101"/>
      <c r="B63" s="28"/>
      <c r="C63" s="28"/>
      <c r="D63" s="104" t="str">
        <f t="shared" ref="D63:D68" si="6">IF(C63,"公斤","")</f>
        <v/>
      </c>
      <c r="E63" s="168" t="s">
        <v>137</v>
      </c>
      <c r="F63" s="197">
        <v>2</v>
      </c>
      <c r="G63" s="206" t="s">
        <v>225</v>
      </c>
      <c r="H63" s="197">
        <v>0.01</v>
      </c>
      <c r="I63" s="52"/>
      <c r="J63" s="117"/>
      <c r="K63" s="107"/>
      <c r="L63" s="108"/>
      <c r="M63" s="28" t="s">
        <v>234</v>
      </c>
      <c r="N63" s="197">
        <v>2</v>
      </c>
      <c r="Q63" s="14"/>
      <c r="T63" s="14"/>
    </row>
    <row r="64" spans="1:20" s="9" customFormat="1" ht="16.5" customHeight="1">
      <c r="A64" s="101"/>
      <c r="B64" s="28"/>
      <c r="C64" s="28"/>
      <c r="D64" s="104" t="str">
        <f t="shared" si="6"/>
        <v/>
      </c>
      <c r="E64" s="168" t="s">
        <v>147</v>
      </c>
      <c r="F64" s="25"/>
      <c r="G64" s="206" t="s">
        <v>14</v>
      </c>
      <c r="H64" s="197">
        <v>0.05</v>
      </c>
      <c r="I64" s="52"/>
      <c r="J64" s="117"/>
      <c r="K64" s="107"/>
      <c r="L64" s="108"/>
      <c r="M64" s="25" t="s">
        <v>235</v>
      </c>
      <c r="N64" s="197">
        <v>0.1</v>
      </c>
      <c r="Q64" s="14"/>
      <c r="T64" s="14"/>
    </row>
    <row r="65" spans="1:22" s="9" customFormat="1" ht="16.5" customHeight="1">
      <c r="A65" s="101"/>
      <c r="B65" s="202"/>
      <c r="C65" s="202"/>
      <c r="D65" s="104" t="str">
        <f t="shared" si="6"/>
        <v/>
      </c>
      <c r="E65" s="28"/>
      <c r="F65" s="25"/>
      <c r="G65" s="52"/>
      <c r="H65" s="102"/>
      <c r="I65" s="52"/>
      <c r="J65" s="117"/>
      <c r="K65" s="107"/>
      <c r="L65" s="108"/>
      <c r="M65" s="52"/>
      <c r="N65" s="117"/>
      <c r="Q65" s="14"/>
      <c r="T65" s="14"/>
    </row>
    <row r="66" spans="1:22" s="9" customFormat="1" ht="16.5" customHeight="1">
      <c r="A66" s="101" t="str">
        <f>B9</f>
        <v>四</v>
      </c>
      <c r="B66" s="303" t="s">
        <v>1</v>
      </c>
      <c r="C66" s="303"/>
      <c r="D66" s="104" t="str">
        <f t="shared" si="6"/>
        <v/>
      </c>
      <c r="E66" s="129" t="s">
        <v>548</v>
      </c>
      <c r="F66" s="25"/>
      <c r="G66" s="129" t="s">
        <v>239</v>
      </c>
      <c r="H66" s="129"/>
      <c r="I66" s="195" t="s">
        <v>236</v>
      </c>
      <c r="J66" s="195"/>
      <c r="K66" s="107" t="s">
        <v>2</v>
      </c>
      <c r="L66" s="108"/>
      <c r="M66" s="125" t="s">
        <v>249</v>
      </c>
      <c r="N66" s="137"/>
      <c r="O66" s="211" t="s">
        <v>263</v>
      </c>
      <c r="P66" s="294" t="s">
        <v>574</v>
      </c>
      <c r="Q66" s="83"/>
      <c r="R66" s="84"/>
      <c r="S66" s="68"/>
      <c r="T66" s="84"/>
      <c r="V66" s="68"/>
    </row>
    <row r="67" spans="1:22" s="9" customFormat="1" ht="16.5" customHeight="1">
      <c r="A67" s="111">
        <f>A9</f>
        <v>45176</v>
      </c>
      <c r="B67" s="28" t="s">
        <v>13</v>
      </c>
      <c r="C67" s="28">
        <v>7</v>
      </c>
      <c r="D67" s="104" t="str">
        <f t="shared" si="6"/>
        <v>公斤</v>
      </c>
      <c r="E67" s="129" t="s">
        <v>549</v>
      </c>
      <c r="F67" s="25">
        <v>9</v>
      </c>
      <c r="G67" s="168" t="s">
        <v>194</v>
      </c>
      <c r="H67" s="25">
        <v>2.7</v>
      </c>
      <c r="I67" s="206" t="s">
        <v>126</v>
      </c>
      <c r="J67" s="195">
        <v>1</v>
      </c>
      <c r="K67" s="115" t="s">
        <v>12</v>
      </c>
      <c r="L67" s="116">
        <v>7</v>
      </c>
      <c r="M67" s="52" t="s">
        <v>250</v>
      </c>
      <c r="N67" s="117">
        <v>0.1</v>
      </c>
      <c r="P67" s="82"/>
      <c r="Q67" s="70"/>
      <c r="R67" s="64"/>
      <c r="S67" s="69"/>
      <c r="T67" s="64"/>
      <c r="V67" s="69"/>
    </row>
    <row r="68" spans="1:22" s="9" customFormat="1" ht="16.5" customHeight="1">
      <c r="A68" s="118"/>
      <c r="B68" s="28" t="s">
        <v>15</v>
      </c>
      <c r="C68" s="28">
        <v>3</v>
      </c>
      <c r="D68" s="104" t="str">
        <f t="shared" si="6"/>
        <v>公斤</v>
      </c>
      <c r="E68" s="122"/>
      <c r="F68" s="25"/>
      <c r="G68" s="168" t="s">
        <v>539</v>
      </c>
      <c r="H68" s="25">
        <v>4</v>
      </c>
      <c r="I68" s="207" t="s">
        <v>237</v>
      </c>
      <c r="J68" s="195">
        <v>7</v>
      </c>
      <c r="K68" s="107" t="s">
        <v>14</v>
      </c>
      <c r="L68" s="108">
        <v>0.05</v>
      </c>
      <c r="M68" s="52" t="s">
        <v>251</v>
      </c>
      <c r="N68" s="137">
        <v>1.5</v>
      </c>
      <c r="P68" s="82"/>
      <c r="Q68" s="70"/>
      <c r="R68" s="85"/>
      <c r="S68" s="85"/>
      <c r="T68" s="85"/>
      <c r="V68" s="86"/>
    </row>
    <row r="69" spans="1:22" s="9" customFormat="1" ht="16.5" customHeight="1">
      <c r="A69" s="118"/>
      <c r="B69" s="28"/>
      <c r="C69" s="28"/>
      <c r="D69" s="104" t="str">
        <f t="shared" si="4"/>
        <v/>
      </c>
      <c r="E69" s="168"/>
      <c r="F69" s="25"/>
      <c r="G69" s="168"/>
      <c r="H69" s="25"/>
      <c r="I69" s="207" t="s">
        <v>132</v>
      </c>
      <c r="J69" s="195">
        <v>0.5</v>
      </c>
      <c r="K69" s="107"/>
      <c r="L69" s="108"/>
      <c r="M69" s="52" t="s">
        <v>252</v>
      </c>
      <c r="N69" s="117">
        <v>1</v>
      </c>
      <c r="P69" s="82"/>
      <c r="Q69" s="70"/>
      <c r="R69" s="67"/>
      <c r="S69" s="69"/>
      <c r="T69" s="67"/>
      <c r="V69" s="69"/>
    </row>
    <row r="70" spans="1:22" s="9" customFormat="1" ht="16.5" customHeight="1">
      <c r="A70" s="118"/>
      <c r="B70" s="28"/>
      <c r="C70" s="28"/>
      <c r="D70" s="104" t="str">
        <f t="shared" si="4"/>
        <v/>
      </c>
      <c r="E70" s="122"/>
      <c r="F70" s="25"/>
      <c r="G70" s="168" t="s">
        <v>14</v>
      </c>
      <c r="H70" s="25">
        <v>0.05</v>
      </c>
      <c r="I70" s="206" t="s">
        <v>14</v>
      </c>
      <c r="J70" s="25">
        <v>0.05</v>
      </c>
      <c r="K70" s="107"/>
      <c r="L70" s="108"/>
      <c r="M70" s="52"/>
      <c r="N70" s="117"/>
      <c r="P70" s="82"/>
      <c r="Q70" s="70"/>
      <c r="R70" s="85"/>
      <c r="S70" s="85"/>
      <c r="T70" s="67"/>
      <c r="V70" s="69"/>
    </row>
    <row r="71" spans="1:22" s="9" customFormat="1" ht="16.5" customHeight="1">
      <c r="A71" s="118"/>
      <c r="B71" s="28"/>
      <c r="C71" s="28"/>
      <c r="D71" s="104" t="str">
        <f t="shared" si="4"/>
        <v/>
      </c>
      <c r="E71" s="132"/>
      <c r="F71" s="53"/>
      <c r="G71" s="120"/>
      <c r="H71" s="53"/>
      <c r="I71" s="52"/>
      <c r="J71" s="102"/>
      <c r="K71" s="107"/>
      <c r="L71" s="108"/>
      <c r="M71" s="120"/>
      <c r="N71" s="117"/>
      <c r="P71" s="87"/>
      <c r="Q71" s="83"/>
      <c r="R71" s="65"/>
      <c r="S71" s="88"/>
      <c r="T71" s="89"/>
      <c r="V71" s="89"/>
    </row>
    <row r="72" spans="1:22" s="9" customFormat="1" ht="16.5" customHeight="1">
      <c r="A72" s="101" t="str">
        <f>B10</f>
        <v>五</v>
      </c>
      <c r="B72" s="303" t="s">
        <v>108</v>
      </c>
      <c r="C72" s="303"/>
      <c r="D72" s="104" t="str">
        <f t="shared" si="4"/>
        <v/>
      </c>
      <c r="E72" s="129" t="s">
        <v>148</v>
      </c>
      <c r="F72" s="25"/>
      <c r="G72" s="52" t="s">
        <v>240</v>
      </c>
      <c r="H72" s="53"/>
      <c r="I72" s="121" t="s">
        <v>244</v>
      </c>
      <c r="J72" s="139"/>
      <c r="K72" s="107" t="s">
        <v>2</v>
      </c>
      <c r="L72" s="108"/>
      <c r="M72" s="112" t="s">
        <v>246</v>
      </c>
      <c r="N72" s="110"/>
      <c r="O72" s="211" t="s">
        <v>577</v>
      </c>
      <c r="P72" s="89"/>
      <c r="Q72" s="81"/>
      <c r="R72" s="81"/>
      <c r="S72" s="15"/>
      <c r="T72" s="81"/>
      <c r="V72" s="89"/>
    </row>
    <row r="73" spans="1:22" s="9" customFormat="1" ht="16.5" customHeight="1">
      <c r="A73" s="111">
        <f>A10</f>
        <v>45177</v>
      </c>
      <c r="B73" s="28" t="s">
        <v>13</v>
      </c>
      <c r="C73" s="28">
        <v>10</v>
      </c>
      <c r="D73" s="104" t="str">
        <f t="shared" si="4"/>
        <v>公斤</v>
      </c>
      <c r="E73" s="168" t="s">
        <v>136</v>
      </c>
      <c r="F73" s="25">
        <v>6</v>
      </c>
      <c r="G73" s="52" t="s">
        <v>241</v>
      </c>
      <c r="H73" s="102">
        <v>2.7</v>
      </c>
      <c r="I73" s="168" t="s">
        <v>126</v>
      </c>
      <c r="J73" s="114">
        <v>1</v>
      </c>
      <c r="K73" s="115" t="s">
        <v>12</v>
      </c>
      <c r="L73" s="116">
        <v>7</v>
      </c>
      <c r="M73" s="52" t="s">
        <v>283</v>
      </c>
      <c r="N73" s="117">
        <v>0.6</v>
      </c>
      <c r="Q73" s="14"/>
      <c r="R73" s="14"/>
      <c r="S73" s="15"/>
      <c r="T73" s="14"/>
    </row>
    <row r="74" spans="1:22" s="9" customFormat="1" ht="16.5" customHeight="1">
      <c r="A74" s="101"/>
      <c r="B74" s="28" t="s">
        <v>109</v>
      </c>
      <c r="C74" s="28">
        <v>0.4</v>
      </c>
      <c r="D74" s="104"/>
      <c r="E74" s="168" t="s">
        <v>149</v>
      </c>
      <c r="F74" s="25">
        <v>4</v>
      </c>
      <c r="G74" s="125" t="s">
        <v>242</v>
      </c>
      <c r="H74" s="102">
        <v>3</v>
      </c>
      <c r="I74" s="52" t="s">
        <v>245</v>
      </c>
      <c r="J74" s="113">
        <v>6</v>
      </c>
      <c r="K74" s="107" t="s">
        <v>14</v>
      </c>
      <c r="L74" s="108">
        <v>0.05</v>
      </c>
      <c r="M74" s="52" t="s">
        <v>248</v>
      </c>
      <c r="N74" s="117">
        <v>0.2</v>
      </c>
      <c r="Q74" s="14"/>
      <c r="R74" s="14"/>
      <c r="S74" s="15"/>
      <c r="T74" s="14"/>
    </row>
    <row r="75" spans="1:22" s="9" customFormat="1" ht="16.5" customHeight="1">
      <c r="A75" s="101"/>
      <c r="B75" s="28"/>
      <c r="C75" s="28"/>
      <c r="D75" s="104" t="str">
        <f t="shared" si="4"/>
        <v/>
      </c>
      <c r="E75" s="168"/>
      <c r="F75" s="25"/>
      <c r="G75" s="103" t="s">
        <v>243</v>
      </c>
      <c r="H75" s="114">
        <v>0.5</v>
      </c>
      <c r="I75" s="52" t="s">
        <v>73</v>
      </c>
      <c r="J75" s="102">
        <v>0.01</v>
      </c>
      <c r="K75" s="107"/>
      <c r="L75" s="108"/>
      <c r="M75" s="52" t="s">
        <v>20</v>
      </c>
      <c r="N75" s="117">
        <v>0.01</v>
      </c>
      <c r="Q75" s="14"/>
      <c r="R75" s="14"/>
      <c r="S75" s="15"/>
      <c r="T75" s="14"/>
    </row>
    <row r="76" spans="1:22" s="9" customFormat="1" ht="16.5" customHeight="1">
      <c r="A76" s="101"/>
      <c r="B76" s="28"/>
      <c r="C76" s="28"/>
      <c r="D76" s="104" t="str">
        <f t="shared" si="4"/>
        <v/>
      </c>
      <c r="E76" s="168" t="s">
        <v>14</v>
      </c>
      <c r="F76" s="25">
        <v>0.05</v>
      </c>
      <c r="G76" s="103" t="s">
        <v>40</v>
      </c>
      <c r="H76" s="114">
        <v>0.05</v>
      </c>
      <c r="I76" s="52" t="s">
        <v>14</v>
      </c>
      <c r="J76" s="102">
        <v>0.05</v>
      </c>
      <c r="K76" s="107"/>
      <c r="L76" s="108"/>
      <c r="M76" s="202"/>
      <c r="N76" s="202"/>
      <c r="Q76" s="14"/>
      <c r="R76" s="14"/>
      <c r="S76" s="15"/>
      <c r="T76" s="14"/>
    </row>
    <row r="77" spans="1:22" s="9" customFormat="1" ht="16.5" customHeight="1">
      <c r="A77" s="101"/>
      <c r="B77" s="28"/>
      <c r="C77" s="28"/>
      <c r="D77" s="104"/>
      <c r="E77" s="103"/>
      <c r="F77" s="102"/>
      <c r="G77" s="103"/>
      <c r="H77" s="102"/>
      <c r="I77" s="202"/>
      <c r="J77" s="202"/>
      <c r="K77" s="107"/>
      <c r="L77" s="108"/>
      <c r="M77" s="52"/>
      <c r="N77" s="117"/>
      <c r="Q77" s="14"/>
      <c r="R77" s="14"/>
      <c r="S77" s="15"/>
      <c r="T77" s="14"/>
    </row>
    <row r="78" spans="1:22" s="9" customFormat="1" ht="16.5" customHeight="1">
      <c r="A78" s="101" t="str">
        <f>B11</f>
        <v>一</v>
      </c>
      <c r="B78" s="203" t="s">
        <v>105</v>
      </c>
      <c r="C78" s="28"/>
      <c r="D78" s="104" t="str">
        <f t="shared" ref="D78:D80" si="7">IF(C78,"公斤","")</f>
        <v/>
      </c>
      <c r="E78" s="129" t="s">
        <v>150</v>
      </c>
      <c r="F78" s="25"/>
      <c r="G78" s="121" t="s">
        <v>253</v>
      </c>
      <c r="H78" s="53"/>
      <c r="I78" s="121" t="s">
        <v>255</v>
      </c>
      <c r="J78" s="53"/>
      <c r="K78" s="107" t="s">
        <v>2</v>
      </c>
      <c r="L78" s="108"/>
      <c r="M78" s="121" t="s">
        <v>85</v>
      </c>
      <c r="N78" s="117"/>
      <c r="O78" s="143" t="s">
        <v>260</v>
      </c>
      <c r="P78" s="82"/>
      <c r="Q78" s="83"/>
      <c r="R78" s="84"/>
      <c r="S78" s="68"/>
      <c r="T78" s="84"/>
      <c r="V78" s="68"/>
    </row>
    <row r="79" spans="1:22" s="9" customFormat="1" ht="16.5" customHeight="1">
      <c r="A79" s="123">
        <f>A11</f>
        <v>45180</v>
      </c>
      <c r="B79" s="28" t="s">
        <v>13</v>
      </c>
      <c r="C79" s="28">
        <v>10</v>
      </c>
      <c r="D79" s="104" t="str">
        <f t="shared" si="7"/>
        <v>公斤</v>
      </c>
      <c r="E79" s="168" t="s">
        <v>126</v>
      </c>
      <c r="F79" s="197">
        <v>6</v>
      </c>
      <c r="G79" s="52" t="s">
        <v>247</v>
      </c>
      <c r="H79" s="170">
        <v>2.7</v>
      </c>
      <c r="I79" s="52" t="s">
        <v>256</v>
      </c>
      <c r="J79" s="102">
        <v>4</v>
      </c>
      <c r="K79" s="115" t="s">
        <v>12</v>
      </c>
      <c r="L79" s="116">
        <v>7</v>
      </c>
      <c r="M79" s="52" t="s">
        <v>259</v>
      </c>
      <c r="N79" s="170">
        <v>4</v>
      </c>
      <c r="O79" s="180"/>
      <c r="P79" s="82"/>
      <c r="Q79" s="70"/>
      <c r="R79" s="64"/>
      <c r="S79" s="69"/>
      <c r="T79" s="64"/>
      <c r="V79" s="69"/>
    </row>
    <row r="80" spans="1:22" s="9" customFormat="1" ht="16.5" customHeight="1">
      <c r="A80" s="118"/>
      <c r="B80" s="202"/>
      <c r="C80" s="202"/>
      <c r="D80" s="104" t="str">
        <f t="shared" si="7"/>
        <v/>
      </c>
      <c r="E80" s="168" t="s">
        <v>151</v>
      </c>
      <c r="F80" s="197">
        <v>2</v>
      </c>
      <c r="G80" s="122" t="s">
        <v>245</v>
      </c>
      <c r="H80" s="170">
        <v>4</v>
      </c>
      <c r="I80" s="122" t="s">
        <v>257</v>
      </c>
      <c r="J80" s="102">
        <v>1</v>
      </c>
      <c r="K80" s="107" t="s">
        <v>14</v>
      </c>
      <c r="L80" s="108">
        <v>0.05</v>
      </c>
      <c r="M80" s="52" t="s">
        <v>276</v>
      </c>
      <c r="N80" s="170">
        <v>0.01</v>
      </c>
      <c r="O80" s="161"/>
      <c r="P80" s="82"/>
      <c r="Q80" s="70"/>
      <c r="R80" s="85"/>
      <c r="S80" s="85"/>
      <c r="T80" s="85"/>
      <c r="V80" s="86"/>
    </row>
    <row r="81" spans="1:22" s="9" customFormat="1" ht="16.5" customHeight="1">
      <c r="A81" s="118"/>
      <c r="B81" s="202"/>
      <c r="C81" s="202"/>
      <c r="D81" s="104" t="str">
        <f t="shared" ref="D81:D83" si="8">IF(C81,"公斤","")</f>
        <v/>
      </c>
      <c r="E81" s="168" t="s">
        <v>254</v>
      </c>
      <c r="F81" s="197">
        <v>1</v>
      </c>
      <c r="G81" s="52" t="s">
        <v>67</v>
      </c>
      <c r="H81" s="170">
        <v>1</v>
      </c>
      <c r="I81" s="52" t="s">
        <v>40</v>
      </c>
      <c r="J81" s="102">
        <v>0.05</v>
      </c>
      <c r="K81" s="107"/>
      <c r="L81" s="108"/>
      <c r="M81" s="52" t="s">
        <v>278</v>
      </c>
      <c r="N81" s="170">
        <v>0.05</v>
      </c>
      <c r="O81" s="163"/>
      <c r="P81" s="82"/>
      <c r="Q81" s="70"/>
      <c r="R81" s="67"/>
      <c r="S81" s="69"/>
      <c r="T81" s="67"/>
      <c r="V81" s="69"/>
    </row>
    <row r="82" spans="1:22" s="9" customFormat="1" ht="16.5" customHeight="1">
      <c r="A82" s="118"/>
      <c r="B82" s="28"/>
      <c r="C82" s="28"/>
      <c r="D82" s="104" t="str">
        <f t="shared" si="8"/>
        <v/>
      </c>
      <c r="E82" s="168" t="s">
        <v>14</v>
      </c>
      <c r="F82" s="197">
        <v>0.05</v>
      </c>
      <c r="G82" s="52" t="s">
        <v>40</v>
      </c>
      <c r="H82" s="170">
        <v>0.05</v>
      </c>
      <c r="I82" s="52"/>
      <c r="J82" s="102"/>
      <c r="K82" s="107"/>
      <c r="L82" s="108"/>
      <c r="M82" s="52" t="s">
        <v>277</v>
      </c>
      <c r="N82" s="170">
        <v>1</v>
      </c>
      <c r="O82" s="163"/>
      <c r="P82" s="82"/>
      <c r="Q82" s="70"/>
      <c r="R82" s="85"/>
      <c r="S82" s="85"/>
      <c r="T82" s="67"/>
      <c r="V82" s="69"/>
    </row>
    <row r="83" spans="1:22" s="9" customFormat="1" ht="16.5" customHeight="1">
      <c r="A83" s="118"/>
      <c r="B83" s="28"/>
      <c r="C83" s="28"/>
      <c r="D83" s="104" t="str">
        <f t="shared" si="8"/>
        <v/>
      </c>
      <c r="E83" s="132"/>
      <c r="F83" s="53"/>
      <c r="G83" s="52"/>
      <c r="H83" s="102"/>
      <c r="I83" s="52"/>
      <c r="J83" s="102"/>
      <c r="K83" s="107"/>
      <c r="L83" s="108"/>
      <c r="M83" s="52"/>
      <c r="N83" s="170"/>
      <c r="P83" s="87"/>
      <c r="Q83" s="83"/>
      <c r="R83" s="65"/>
      <c r="S83" s="88"/>
      <c r="T83" s="89"/>
      <c r="V83" s="89"/>
    </row>
    <row r="84" spans="1:22" s="9" customFormat="1" ht="16.5" customHeight="1">
      <c r="A84" s="133" t="str">
        <f>B12</f>
        <v>二</v>
      </c>
      <c r="B84" s="203" t="s">
        <v>1</v>
      </c>
      <c r="C84" s="28"/>
      <c r="D84" s="104"/>
      <c r="E84" s="126" t="s">
        <v>152</v>
      </c>
      <c r="F84" s="129"/>
      <c r="G84" s="277" t="s">
        <v>54</v>
      </c>
      <c r="H84" s="106"/>
      <c r="I84" s="121" t="s">
        <v>265</v>
      </c>
      <c r="J84" s="53"/>
      <c r="K84" s="107" t="s">
        <v>2</v>
      </c>
      <c r="L84" s="108"/>
      <c r="M84" s="121" t="s">
        <v>279</v>
      </c>
      <c r="N84" s="170"/>
      <c r="O84" s="211" t="s">
        <v>262</v>
      </c>
      <c r="P84" s="16"/>
      <c r="Q84" s="14"/>
      <c r="S84" s="277"/>
      <c r="T84" s="106"/>
    </row>
    <row r="85" spans="1:22" s="9" customFormat="1" ht="16.5" customHeight="1">
      <c r="A85" s="135">
        <f>A12</f>
        <v>45181</v>
      </c>
      <c r="B85" s="28" t="s">
        <v>13</v>
      </c>
      <c r="C85" s="28">
        <v>7</v>
      </c>
      <c r="D85" s="104" t="str">
        <f>IF(C84,"公斤","")</f>
        <v/>
      </c>
      <c r="E85" s="168" t="s">
        <v>153</v>
      </c>
      <c r="F85" s="25">
        <v>6.3</v>
      </c>
      <c r="G85" s="124" t="s">
        <v>41</v>
      </c>
      <c r="H85" s="113">
        <v>4</v>
      </c>
      <c r="I85" s="52" t="s">
        <v>83</v>
      </c>
      <c r="J85" s="102">
        <v>1</v>
      </c>
      <c r="K85" s="115" t="s">
        <v>12</v>
      </c>
      <c r="L85" s="116">
        <v>7</v>
      </c>
      <c r="M85" s="122" t="s">
        <v>242</v>
      </c>
      <c r="N85" s="177">
        <v>4</v>
      </c>
      <c r="P85" s="66"/>
      <c r="Q85" s="14"/>
      <c r="S85" s="124"/>
      <c r="T85" s="113"/>
    </row>
    <row r="86" spans="1:22" s="9" customFormat="1" ht="16.5" customHeight="1">
      <c r="A86" s="133"/>
      <c r="B86" s="28" t="s">
        <v>15</v>
      </c>
      <c r="C86" s="28">
        <v>3</v>
      </c>
      <c r="D86" s="104"/>
      <c r="E86" s="125"/>
      <c r="F86" s="102"/>
      <c r="G86" s="119" t="s">
        <v>59</v>
      </c>
      <c r="H86" s="113">
        <v>1</v>
      </c>
      <c r="I86" s="125" t="s">
        <v>266</v>
      </c>
      <c r="J86" s="102">
        <v>7</v>
      </c>
      <c r="K86" s="107" t="s">
        <v>14</v>
      </c>
      <c r="L86" s="108">
        <v>0.05</v>
      </c>
      <c r="M86" s="107" t="s">
        <v>280</v>
      </c>
      <c r="N86" s="170">
        <v>1</v>
      </c>
      <c r="P86" s="66"/>
      <c r="Q86" s="81"/>
      <c r="S86" s="119"/>
      <c r="T86" s="113"/>
    </row>
    <row r="87" spans="1:22" s="9" customFormat="1" ht="16.5" customHeight="1">
      <c r="A87" s="202"/>
      <c r="B87" s="202"/>
      <c r="C87" s="202"/>
      <c r="D87" s="104"/>
      <c r="E87" s="103"/>
      <c r="F87" s="114"/>
      <c r="G87" s="119" t="s">
        <v>24</v>
      </c>
      <c r="H87" s="113">
        <v>2</v>
      </c>
      <c r="I87" s="103" t="s">
        <v>37</v>
      </c>
      <c r="J87" s="114">
        <v>0.01</v>
      </c>
      <c r="K87" s="107"/>
      <c r="L87" s="108"/>
      <c r="M87" s="107" t="s">
        <v>281</v>
      </c>
      <c r="N87" s="170">
        <v>1</v>
      </c>
      <c r="P87" s="66"/>
      <c r="Q87" s="81"/>
      <c r="S87" s="119"/>
      <c r="T87" s="113"/>
    </row>
    <row r="88" spans="1:22" s="9" customFormat="1" ht="16.5" customHeight="1">
      <c r="A88" s="133"/>
      <c r="B88" s="28"/>
      <c r="C88" s="28"/>
      <c r="D88" s="104" t="str">
        <f t="shared" ref="D88:D89" si="9">IF(C88,"公斤","")</f>
        <v/>
      </c>
      <c r="E88" s="52"/>
      <c r="F88" s="102"/>
      <c r="G88" s="52" t="s">
        <v>55</v>
      </c>
      <c r="H88" s="102"/>
      <c r="I88" s="52" t="s">
        <v>23</v>
      </c>
      <c r="J88" s="102">
        <v>0.5</v>
      </c>
      <c r="K88" s="107"/>
      <c r="L88" s="108"/>
      <c r="M88" s="107"/>
      <c r="N88" s="170"/>
      <c r="P88" s="66"/>
      <c r="Q88" s="14"/>
      <c r="S88" s="52"/>
      <c r="T88" s="102"/>
    </row>
    <row r="89" spans="1:22" s="9" customFormat="1" ht="16.5" customHeight="1">
      <c r="A89" s="133"/>
      <c r="B89" s="28"/>
      <c r="C89" s="28"/>
      <c r="D89" s="104" t="str">
        <f t="shared" si="9"/>
        <v/>
      </c>
      <c r="E89" s="52"/>
      <c r="F89" s="102"/>
      <c r="G89" s="52" t="s">
        <v>269</v>
      </c>
      <c r="H89" s="102">
        <v>0.5</v>
      </c>
      <c r="I89" s="52" t="s">
        <v>19</v>
      </c>
      <c r="J89" s="102">
        <v>0.5</v>
      </c>
      <c r="K89" s="107"/>
      <c r="L89" s="108"/>
      <c r="M89" s="120"/>
      <c r="N89" s="170"/>
      <c r="Q89" s="14"/>
      <c r="R89" s="14"/>
      <c r="S89" s="15"/>
      <c r="T89" s="14"/>
    </row>
    <row r="90" spans="1:22" s="9" customFormat="1" ht="16.5" customHeight="1">
      <c r="A90" s="101" t="str">
        <f>B13</f>
        <v>三</v>
      </c>
      <c r="B90" s="193" t="s">
        <v>110</v>
      </c>
      <c r="C90" s="129"/>
      <c r="D90" s="104"/>
      <c r="E90" s="129" t="s">
        <v>541</v>
      </c>
      <c r="F90" s="25"/>
      <c r="G90" s="267" t="s">
        <v>540</v>
      </c>
      <c r="H90" s="106"/>
      <c r="I90" s="121" t="s">
        <v>81</v>
      </c>
      <c r="J90" s="53"/>
      <c r="K90" s="107" t="s">
        <v>2</v>
      </c>
      <c r="L90" s="108"/>
      <c r="M90" s="112" t="s">
        <v>282</v>
      </c>
      <c r="N90" s="178"/>
      <c r="O90" s="211" t="s">
        <v>264</v>
      </c>
    </row>
    <row r="91" spans="1:22" s="9" customFormat="1" ht="16.5" customHeight="1">
      <c r="A91" s="123">
        <f>A13</f>
        <v>45182</v>
      </c>
      <c r="B91" s="28" t="s">
        <v>111</v>
      </c>
      <c r="C91" s="28">
        <v>6</v>
      </c>
      <c r="D91" s="104"/>
      <c r="E91" s="168" t="s">
        <v>136</v>
      </c>
      <c r="F91" s="25">
        <v>6.3</v>
      </c>
      <c r="G91" s="52" t="s">
        <v>83</v>
      </c>
      <c r="H91" s="102">
        <v>1</v>
      </c>
      <c r="I91" s="121" t="s">
        <v>608</v>
      </c>
      <c r="J91" s="102">
        <v>4</v>
      </c>
      <c r="K91" s="115" t="s">
        <v>12</v>
      </c>
      <c r="L91" s="116">
        <v>7</v>
      </c>
      <c r="M91" s="52" t="s">
        <v>245</v>
      </c>
      <c r="N91" s="170">
        <v>3</v>
      </c>
    </row>
    <row r="92" spans="1:22" s="9" customFormat="1" ht="16.5" customHeight="1">
      <c r="A92" s="202"/>
      <c r="B92" s="202"/>
      <c r="C92" s="202"/>
      <c r="D92" s="104" t="str">
        <f>IF(C90,"公斤","")</f>
        <v/>
      </c>
      <c r="E92" s="168" t="s">
        <v>137</v>
      </c>
      <c r="F92" s="25">
        <v>3</v>
      </c>
      <c r="G92" s="52" t="s">
        <v>273</v>
      </c>
      <c r="H92" s="102">
        <v>6</v>
      </c>
      <c r="I92" s="122"/>
      <c r="J92" s="102"/>
      <c r="K92" s="107" t="s">
        <v>14</v>
      </c>
      <c r="L92" s="108">
        <v>0.05</v>
      </c>
      <c r="M92" s="52" t="s">
        <v>284</v>
      </c>
      <c r="N92" s="170">
        <v>2</v>
      </c>
    </row>
    <row r="93" spans="1:22" s="9" customFormat="1" ht="16.5" customHeight="1">
      <c r="A93" s="202"/>
      <c r="B93" s="202"/>
      <c r="C93" s="202"/>
      <c r="D93" s="104"/>
      <c r="E93" s="168" t="s">
        <v>132</v>
      </c>
      <c r="F93" s="25">
        <v>0.5</v>
      </c>
      <c r="G93" s="52" t="s">
        <v>274</v>
      </c>
      <c r="H93" s="102">
        <v>0.05</v>
      </c>
      <c r="I93" s="52"/>
      <c r="J93" s="102"/>
      <c r="K93" s="107"/>
      <c r="L93" s="108"/>
      <c r="M93" s="52" t="s">
        <v>285</v>
      </c>
      <c r="N93" s="170">
        <v>1</v>
      </c>
    </row>
    <row r="94" spans="1:22" s="9" customFormat="1" ht="16.5" customHeight="1">
      <c r="A94" s="118"/>
      <c r="B94" s="202"/>
      <c r="C94" s="202"/>
      <c r="D94" s="104" t="str">
        <f t="shared" si="4"/>
        <v/>
      </c>
      <c r="E94" s="168" t="s">
        <v>155</v>
      </c>
      <c r="F94" s="25"/>
      <c r="G94" s="52" t="s">
        <v>40</v>
      </c>
      <c r="H94" s="102">
        <v>0.05</v>
      </c>
      <c r="I94" s="52"/>
      <c r="J94" s="102"/>
      <c r="K94" s="107"/>
      <c r="L94" s="108"/>
      <c r="M94" s="125" t="s">
        <v>288</v>
      </c>
      <c r="N94" s="177"/>
    </row>
    <row r="95" spans="1:22" s="9" customFormat="1" ht="16.5" customHeight="1">
      <c r="A95" s="118"/>
      <c r="B95" s="202"/>
      <c r="C95" s="202"/>
      <c r="D95" s="104" t="str">
        <f t="shared" ref="D95:D112" si="10">IF(C95,"公斤","")</f>
        <v/>
      </c>
      <c r="E95" s="168" t="s">
        <v>14</v>
      </c>
      <c r="F95" s="25">
        <v>0.05</v>
      </c>
      <c r="G95" s="125" t="s">
        <v>275</v>
      </c>
      <c r="H95" s="102"/>
      <c r="I95" s="120"/>
      <c r="J95" s="53"/>
      <c r="K95" s="107"/>
      <c r="L95" s="108"/>
      <c r="M95" s="119" t="s">
        <v>289</v>
      </c>
      <c r="N95" s="177"/>
    </row>
    <row r="96" spans="1:22" ht="16.5" customHeight="1">
      <c r="A96" s="133" t="str">
        <f>B14</f>
        <v>四</v>
      </c>
      <c r="B96" s="303" t="s">
        <v>1</v>
      </c>
      <c r="C96" s="303"/>
      <c r="D96" s="104"/>
      <c r="E96" s="129" t="s">
        <v>156</v>
      </c>
      <c r="F96" s="25"/>
      <c r="G96" s="124" t="s">
        <v>293</v>
      </c>
      <c r="H96" s="106"/>
      <c r="I96" s="105" t="s">
        <v>295</v>
      </c>
      <c r="J96" s="106"/>
      <c r="K96" s="107" t="s">
        <v>2</v>
      </c>
      <c r="L96" s="108"/>
      <c r="M96" s="112" t="s">
        <v>290</v>
      </c>
      <c r="N96" s="178"/>
      <c r="O96" s="211" t="s">
        <v>263</v>
      </c>
      <c r="P96" s="294" t="s">
        <v>574</v>
      </c>
    </row>
    <row r="97" spans="1:19" ht="16.5" customHeight="1">
      <c r="A97" s="135">
        <f>A14</f>
        <v>45183</v>
      </c>
      <c r="B97" s="28" t="s">
        <v>13</v>
      </c>
      <c r="C97" s="28">
        <v>7</v>
      </c>
      <c r="D97" s="104"/>
      <c r="E97" s="168" t="s">
        <v>130</v>
      </c>
      <c r="F97" s="25">
        <v>9</v>
      </c>
      <c r="G97" s="58" t="s">
        <v>294</v>
      </c>
      <c r="H97" s="113">
        <v>6</v>
      </c>
      <c r="I97" s="104" t="s">
        <v>296</v>
      </c>
      <c r="J97" s="102">
        <v>3</v>
      </c>
      <c r="K97" s="115" t="s">
        <v>12</v>
      </c>
      <c r="L97" s="116">
        <v>7</v>
      </c>
      <c r="M97" s="52" t="s">
        <v>291</v>
      </c>
      <c r="N97" s="170">
        <v>2</v>
      </c>
      <c r="O97" s="9"/>
      <c r="P97" s="66"/>
    </row>
    <row r="98" spans="1:19" ht="16.5" customHeight="1">
      <c r="A98" s="133"/>
      <c r="B98" s="28" t="s">
        <v>15</v>
      </c>
      <c r="C98" s="28">
        <v>3</v>
      </c>
      <c r="D98" s="104"/>
      <c r="E98" s="168" t="s">
        <v>146</v>
      </c>
      <c r="F98" s="25">
        <v>4.5</v>
      </c>
      <c r="G98" s="52" t="s">
        <v>67</v>
      </c>
      <c r="H98" s="170">
        <v>1</v>
      </c>
      <c r="I98" s="52" t="s">
        <v>297</v>
      </c>
      <c r="J98" s="117">
        <v>3</v>
      </c>
      <c r="K98" s="107" t="s">
        <v>14</v>
      </c>
      <c r="L98" s="108">
        <v>0.05</v>
      </c>
      <c r="M98" s="52" t="s">
        <v>292</v>
      </c>
      <c r="N98" s="170">
        <v>1</v>
      </c>
      <c r="O98" s="9"/>
      <c r="P98" s="66"/>
    </row>
    <row r="99" spans="1:19" ht="16.5" customHeight="1">
      <c r="A99" s="31"/>
      <c r="B99" s="31"/>
      <c r="C99" s="31"/>
      <c r="D99" s="104"/>
      <c r="E99" s="168" t="s">
        <v>137</v>
      </c>
      <c r="F99" s="25">
        <v>2</v>
      </c>
      <c r="G99" s="52" t="s">
        <v>40</v>
      </c>
      <c r="H99" s="102">
        <v>0.05</v>
      </c>
      <c r="I99" s="52" t="s">
        <v>19</v>
      </c>
      <c r="J99" s="102">
        <v>0.05</v>
      </c>
      <c r="K99" s="107"/>
      <c r="L99" s="108"/>
      <c r="M99" s="52"/>
      <c r="N99" s="170"/>
      <c r="O99" s="9"/>
    </row>
    <row r="100" spans="1:19" ht="16.5" customHeight="1">
      <c r="A100" s="31"/>
      <c r="B100" s="31"/>
      <c r="C100" s="31"/>
      <c r="D100" s="104"/>
      <c r="E100" s="168" t="s">
        <v>157</v>
      </c>
      <c r="F100" s="25"/>
      <c r="G100" s="52"/>
      <c r="H100" s="102"/>
      <c r="I100" s="52"/>
      <c r="J100" s="102"/>
      <c r="K100" s="107"/>
      <c r="L100" s="108"/>
      <c r="M100" s="52"/>
      <c r="N100" s="170"/>
      <c r="O100" s="9"/>
    </row>
    <row r="101" spans="1:19" ht="16.5" customHeight="1">
      <c r="A101" s="31"/>
      <c r="B101" s="31"/>
      <c r="C101" s="31"/>
      <c r="D101" s="104"/>
      <c r="E101" s="138"/>
      <c r="F101" s="54"/>
      <c r="G101" s="52"/>
      <c r="H101" s="53"/>
      <c r="I101" s="120"/>
      <c r="J101" s="53"/>
      <c r="K101" s="107"/>
      <c r="L101" s="108"/>
      <c r="M101" s="120"/>
      <c r="N101" s="170"/>
      <c r="O101" s="9"/>
    </row>
    <row r="102" spans="1:19" ht="16.5" customHeight="1">
      <c r="A102" s="133" t="str">
        <f>B15</f>
        <v>五</v>
      </c>
      <c r="B102" s="303" t="s">
        <v>112</v>
      </c>
      <c r="C102" s="303"/>
      <c r="D102" s="104" t="str">
        <f>IF(C102,"公斤","")</f>
        <v/>
      </c>
      <c r="E102" s="103" t="s">
        <v>158</v>
      </c>
      <c r="F102" s="54"/>
      <c r="G102" s="121" t="s">
        <v>535</v>
      </c>
      <c r="H102" s="139"/>
      <c r="I102" s="195" t="s">
        <v>542</v>
      </c>
      <c r="J102" s="195"/>
      <c r="K102" s="107" t="s">
        <v>2</v>
      </c>
      <c r="L102" s="108"/>
      <c r="M102" s="140" t="s">
        <v>298</v>
      </c>
      <c r="N102" s="179"/>
      <c r="O102" s="211" t="s">
        <v>577</v>
      </c>
    </row>
    <row r="103" spans="1:19" ht="16.5" customHeight="1">
      <c r="A103" s="135">
        <f>A15</f>
        <v>45184</v>
      </c>
      <c r="B103" s="28" t="s">
        <v>13</v>
      </c>
      <c r="C103" s="28">
        <v>10</v>
      </c>
      <c r="D103" s="104" t="str">
        <f>IF(C103,"公斤","")</f>
        <v>公斤</v>
      </c>
      <c r="E103" s="131" t="s">
        <v>26</v>
      </c>
      <c r="F103" s="114">
        <v>6</v>
      </c>
      <c r="G103" s="52" t="s">
        <v>536</v>
      </c>
      <c r="H103" s="102">
        <v>1</v>
      </c>
      <c r="I103" s="206" t="s">
        <v>543</v>
      </c>
      <c r="J103" s="195">
        <v>4.5</v>
      </c>
      <c r="K103" s="115" t="s">
        <v>12</v>
      </c>
      <c r="L103" s="116">
        <v>7</v>
      </c>
      <c r="M103" s="52" t="s">
        <v>71</v>
      </c>
      <c r="N103" s="170">
        <v>3</v>
      </c>
    </row>
    <row r="104" spans="1:19" ht="16.5" customHeight="1">
      <c r="A104" s="31"/>
      <c r="B104" s="28" t="s">
        <v>113</v>
      </c>
      <c r="C104" s="28">
        <v>0.4</v>
      </c>
      <c r="D104" s="104" t="str">
        <f>IF(C104,"公斤","")</f>
        <v>公斤</v>
      </c>
      <c r="E104" s="103" t="s">
        <v>25</v>
      </c>
      <c r="F104" s="114">
        <v>3.5</v>
      </c>
      <c r="G104" s="125" t="s">
        <v>537</v>
      </c>
      <c r="H104" s="102">
        <v>7</v>
      </c>
      <c r="I104" s="207" t="s">
        <v>132</v>
      </c>
      <c r="J104" s="195">
        <v>1</v>
      </c>
      <c r="K104" s="107" t="s">
        <v>14</v>
      </c>
      <c r="L104" s="108">
        <v>0.05</v>
      </c>
      <c r="M104" s="52" t="s">
        <v>299</v>
      </c>
      <c r="N104" s="170">
        <v>0.1</v>
      </c>
    </row>
    <row r="105" spans="1:19" ht="16.5" customHeight="1">
      <c r="A105" s="133"/>
      <c r="B105" s="28"/>
      <c r="C105" s="28"/>
      <c r="D105" s="104" t="str">
        <f t="shared" si="10"/>
        <v/>
      </c>
      <c r="E105" s="131" t="s">
        <v>23</v>
      </c>
      <c r="F105" s="114">
        <v>0.5</v>
      </c>
      <c r="G105" s="103" t="s">
        <v>538</v>
      </c>
      <c r="H105" s="114">
        <v>0.01</v>
      </c>
      <c r="I105" s="207"/>
      <c r="J105" s="195"/>
      <c r="K105" s="107"/>
      <c r="L105" s="108"/>
      <c r="M105" s="52" t="s">
        <v>300</v>
      </c>
      <c r="N105" s="170">
        <v>0.05</v>
      </c>
    </row>
    <row r="106" spans="1:19" ht="16.5" customHeight="1">
      <c r="A106" s="31"/>
      <c r="B106" s="31"/>
      <c r="C106" s="31"/>
      <c r="D106" s="31"/>
      <c r="E106" s="52" t="s">
        <v>14</v>
      </c>
      <c r="F106" s="102">
        <v>0.05</v>
      </c>
      <c r="G106" s="103" t="s">
        <v>40</v>
      </c>
      <c r="H106" s="114">
        <v>0.05</v>
      </c>
      <c r="I106" s="206" t="s">
        <v>14</v>
      </c>
      <c r="J106" s="25">
        <v>0.05</v>
      </c>
      <c r="K106" s="107"/>
      <c r="L106" s="108"/>
      <c r="M106" s="52" t="s">
        <v>301</v>
      </c>
      <c r="N106" s="170"/>
    </row>
    <row r="107" spans="1:19" ht="16.5" customHeight="1">
      <c r="A107" s="31"/>
      <c r="B107" s="31"/>
      <c r="C107" s="31"/>
      <c r="D107" s="31"/>
      <c r="E107" s="131" t="s">
        <v>87</v>
      </c>
      <c r="F107" s="114"/>
      <c r="G107" s="52"/>
      <c r="H107" s="102"/>
      <c r="I107" s="119"/>
      <c r="J107" s="54"/>
      <c r="K107" s="107"/>
      <c r="L107" s="108"/>
      <c r="M107" s="141"/>
      <c r="N107" s="140"/>
    </row>
    <row r="108" spans="1:19" ht="16.5" customHeight="1">
      <c r="A108" s="133" t="str">
        <f>B16</f>
        <v>一</v>
      </c>
      <c r="B108" s="303" t="s">
        <v>105</v>
      </c>
      <c r="C108" s="303"/>
      <c r="D108" s="104" t="str">
        <f>IF(C108,"公斤","")</f>
        <v/>
      </c>
      <c r="E108" s="129" t="s">
        <v>159</v>
      </c>
      <c r="F108" s="25"/>
      <c r="G108" s="105" t="s">
        <v>91</v>
      </c>
      <c r="H108" s="106"/>
      <c r="I108" s="142" t="s">
        <v>303</v>
      </c>
      <c r="J108" s="134"/>
      <c r="K108" s="107" t="s">
        <v>2</v>
      </c>
      <c r="L108" s="108"/>
      <c r="M108" s="140" t="s">
        <v>305</v>
      </c>
      <c r="N108" s="140"/>
      <c r="O108" s="143" t="s">
        <v>260</v>
      </c>
      <c r="R108" s="64"/>
      <c r="S108" s="16"/>
    </row>
    <row r="109" spans="1:19" ht="16.5" customHeight="1">
      <c r="A109" s="135">
        <f>A16</f>
        <v>45187</v>
      </c>
      <c r="B109" s="28" t="s">
        <v>13</v>
      </c>
      <c r="C109" s="28">
        <v>10</v>
      </c>
      <c r="D109" s="104" t="str">
        <f>IF(C109,"公斤","")</f>
        <v>公斤</v>
      </c>
      <c r="E109" s="168" t="s">
        <v>136</v>
      </c>
      <c r="F109" s="25">
        <v>7</v>
      </c>
      <c r="G109" s="52" t="s">
        <v>302</v>
      </c>
      <c r="H109" s="170">
        <v>0.5</v>
      </c>
      <c r="I109" s="168" t="s">
        <v>198</v>
      </c>
      <c r="J109" s="195">
        <v>1.1000000000000001</v>
      </c>
      <c r="K109" s="115" t="s">
        <v>12</v>
      </c>
      <c r="L109" s="116">
        <v>7</v>
      </c>
      <c r="M109" s="52" t="s">
        <v>306</v>
      </c>
      <c r="N109" s="117">
        <v>1</v>
      </c>
      <c r="O109" s="180"/>
      <c r="R109" s="65"/>
      <c r="S109" s="66"/>
    </row>
    <row r="110" spans="1:19" ht="16.5" customHeight="1">
      <c r="A110" s="133"/>
      <c r="B110" s="202"/>
      <c r="C110" s="202"/>
      <c r="D110" s="104"/>
      <c r="E110" s="168" t="s">
        <v>137</v>
      </c>
      <c r="F110" s="25">
        <v>2</v>
      </c>
      <c r="G110" s="201" t="s">
        <v>190</v>
      </c>
      <c r="H110" s="198">
        <v>5</v>
      </c>
      <c r="I110" s="201" t="s">
        <v>304</v>
      </c>
      <c r="J110" s="195">
        <v>5</v>
      </c>
      <c r="K110" s="107" t="s">
        <v>14</v>
      </c>
      <c r="L110" s="108">
        <v>0.05</v>
      </c>
      <c r="M110" s="52" t="s">
        <v>245</v>
      </c>
      <c r="N110" s="117">
        <v>2</v>
      </c>
      <c r="O110" s="161"/>
      <c r="R110" s="65"/>
      <c r="S110" s="66"/>
    </row>
    <row r="111" spans="1:19" ht="16.5" customHeight="1">
      <c r="A111" s="133"/>
      <c r="B111" s="202"/>
      <c r="C111" s="202"/>
      <c r="D111" s="104" t="str">
        <f t="shared" si="10"/>
        <v/>
      </c>
      <c r="E111" s="168" t="s">
        <v>132</v>
      </c>
      <c r="F111" s="25">
        <v>1</v>
      </c>
      <c r="G111" s="201" t="s">
        <v>191</v>
      </c>
      <c r="H111" s="198">
        <v>1</v>
      </c>
      <c r="I111" s="201" t="s">
        <v>14</v>
      </c>
      <c r="J111" s="195">
        <v>0.05</v>
      </c>
      <c r="K111" s="107"/>
      <c r="L111" s="108"/>
      <c r="M111" s="52" t="s">
        <v>300</v>
      </c>
      <c r="N111" s="117">
        <v>0.01</v>
      </c>
      <c r="O111" s="163"/>
      <c r="R111" s="65"/>
      <c r="S111" s="66"/>
    </row>
    <row r="112" spans="1:19" ht="16.5" customHeight="1">
      <c r="A112" s="133"/>
      <c r="B112" s="202"/>
      <c r="C112" s="202"/>
      <c r="D112" s="104" t="str">
        <f t="shared" si="10"/>
        <v/>
      </c>
      <c r="E112" s="168" t="s">
        <v>160</v>
      </c>
      <c r="F112" s="25"/>
      <c r="G112" s="168" t="s">
        <v>14</v>
      </c>
      <c r="H112" s="197">
        <v>0.05</v>
      </c>
      <c r="I112" s="119"/>
      <c r="J112" s="54"/>
      <c r="K112" s="107"/>
      <c r="L112" s="108"/>
      <c r="M112" s="52" t="s">
        <v>285</v>
      </c>
      <c r="N112" s="117">
        <v>1</v>
      </c>
      <c r="O112" s="163"/>
      <c r="R112" s="65"/>
      <c r="S112" s="66"/>
    </row>
    <row r="113" spans="1:16" ht="16.5" customHeight="1">
      <c r="A113" s="31"/>
      <c r="B113" s="31"/>
      <c r="C113" s="31"/>
      <c r="D113" s="31"/>
      <c r="E113" s="138"/>
      <c r="F113" s="54"/>
      <c r="G113" s="119"/>
      <c r="H113" s="177"/>
      <c r="I113" s="119"/>
      <c r="J113" s="54"/>
      <c r="K113" s="107"/>
      <c r="L113" s="108"/>
      <c r="M113" s="119"/>
      <c r="N113" s="137"/>
      <c r="O113" s="9"/>
    </row>
    <row r="114" spans="1:16" ht="16.5" customHeight="1">
      <c r="A114" s="133" t="str">
        <f>B17</f>
        <v>二</v>
      </c>
      <c r="B114" s="303" t="s">
        <v>1</v>
      </c>
      <c r="C114" s="303"/>
      <c r="D114" s="104" t="str">
        <f t="shared" ref="D114:D116" si="11">IF(C114,"公斤","")</f>
        <v/>
      </c>
      <c r="E114" s="129" t="s">
        <v>161</v>
      </c>
      <c r="F114" s="25"/>
      <c r="G114" s="121" t="s">
        <v>307</v>
      </c>
      <c r="H114" s="209"/>
      <c r="I114" s="121" t="s">
        <v>310</v>
      </c>
      <c r="J114" s="139"/>
      <c r="K114" s="107" t="s">
        <v>2</v>
      </c>
      <c r="L114" s="108"/>
      <c r="M114" s="121" t="s">
        <v>85</v>
      </c>
      <c r="N114" s="117"/>
      <c r="O114" s="211" t="s">
        <v>262</v>
      </c>
    </row>
    <row r="115" spans="1:16" ht="16.5" customHeight="1">
      <c r="A115" s="135">
        <f>A17</f>
        <v>45188</v>
      </c>
      <c r="B115" s="28" t="s">
        <v>13</v>
      </c>
      <c r="C115" s="28">
        <v>7</v>
      </c>
      <c r="D115" s="104" t="str">
        <f t="shared" si="11"/>
        <v>公斤</v>
      </c>
      <c r="E115" s="168" t="s">
        <v>143</v>
      </c>
      <c r="F115" s="25">
        <v>6.5</v>
      </c>
      <c r="G115" s="52" t="s">
        <v>82</v>
      </c>
      <c r="H115" s="177">
        <v>4</v>
      </c>
      <c r="I115" s="52" t="s">
        <v>83</v>
      </c>
      <c r="J115" s="102">
        <v>1</v>
      </c>
      <c r="K115" s="115" t="s">
        <v>12</v>
      </c>
      <c r="L115" s="116">
        <v>7</v>
      </c>
      <c r="M115" s="52" t="s">
        <v>259</v>
      </c>
      <c r="N115" s="170">
        <v>4</v>
      </c>
      <c r="O115" s="9"/>
    </row>
    <row r="116" spans="1:16" ht="16.5" customHeight="1">
      <c r="A116" s="133"/>
      <c r="B116" s="28" t="s">
        <v>15</v>
      </c>
      <c r="C116" s="28">
        <v>3</v>
      </c>
      <c r="D116" s="104" t="str">
        <f t="shared" si="11"/>
        <v>公斤</v>
      </c>
      <c r="E116" s="103"/>
      <c r="F116" s="114"/>
      <c r="G116" s="52" t="s">
        <v>308</v>
      </c>
      <c r="H116" s="182">
        <v>1</v>
      </c>
      <c r="I116" s="125" t="s">
        <v>266</v>
      </c>
      <c r="J116" s="102">
        <v>7</v>
      </c>
      <c r="K116" s="107" t="s">
        <v>14</v>
      </c>
      <c r="L116" s="108">
        <v>0.05</v>
      </c>
      <c r="M116" s="52" t="s">
        <v>276</v>
      </c>
      <c r="N116" s="170">
        <v>0.01</v>
      </c>
      <c r="O116" s="9"/>
    </row>
    <row r="117" spans="1:16" ht="16.5" customHeight="1">
      <c r="A117" s="133"/>
      <c r="B117" s="28"/>
      <c r="C117" s="28"/>
      <c r="D117" s="104" t="str">
        <f t="shared" ref="D117:D155" si="12">IF(C117,"公斤","")</f>
        <v/>
      </c>
      <c r="E117" s="103"/>
      <c r="F117" s="114"/>
      <c r="G117" s="52" t="s">
        <v>309</v>
      </c>
      <c r="H117" s="170">
        <v>0.01</v>
      </c>
      <c r="I117" s="103" t="s">
        <v>267</v>
      </c>
      <c r="J117" s="114">
        <v>0.01</v>
      </c>
      <c r="K117" s="107"/>
      <c r="L117" s="108"/>
      <c r="M117" s="52" t="s">
        <v>278</v>
      </c>
      <c r="N117" s="170">
        <v>0.05</v>
      </c>
      <c r="O117" s="9"/>
    </row>
    <row r="118" spans="1:16" ht="16.5" customHeight="1">
      <c r="A118" s="133"/>
      <c r="B118" s="28"/>
      <c r="C118" s="28"/>
      <c r="D118" s="104" t="str">
        <f t="shared" si="12"/>
        <v/>
      </c>
      <c r="E118" s="131"/>
      <c r="F118" s="114"/>
      <c r="G118" s="168" t="s">
        <v>14</v>
      </c>
      <c r="H118" s="197">
        <v>0.05</v>
      </c>
      <c r="I118" s="52" t="s">
        <v>268</v>
      </c>
      <c r="J118" s="102">
        <v>0.5</v>
      </c>
      <c r="K118" s="107"/>
      <c r="L118" s="108"/>
      <c r="M118" s="52" t="s">
        <v>277</v>
      </c>
      <c r="N118" s="170">
        <v>1</v>
      </c>
      <c r="O118" s="9"/>
    </row>
    <row r="119" spans="1:16" ht="16.5" customHeight="1">
      <c r="A119" s="133"/>
      <c r="B119" s="202"/>
      <c r="C119" s="202"/>
      <c r="D119" s="104" t="str">
        <f t="shared" si="12"/>
        <v/>
      </c>
      <c r="E119" s="131"/>
      <c r="F119" s="114"/>
      <c r="G119" s="52"/>
      <c r="H119" s="170"/>
      <c r="I119" s="52" t="s">
        <v>269</v>
      </c>
      <c r="J119" s="102">
        <v>0.05</v>
      </c>
      <c r="K119" s="107"/>
      <c r="L119" s="108"/>
      <c r="M119" s="141"/>
      <c r="N119" s="140"/>
      <c r="O119" s="9"/>
    </row>
    <row r="120" spans="1:16" ht="16.5" customHeight="1">
      <c r="A120" s="133" t="str">
        <f>B18</f>
        <v>三</v>
      </c>
      <c r="B120" s="303" t="s">
        <v>114</v>
      </c>
      <c r="C120" s="303"/>
      <c r="D120" s="104" t="str">
        <f>IF(C120,"公斤","")</f>
        <v/>
      </c>
      <c r="E120" s="129" t="s">
        <v>162</v>
      </c>
      <c r="F120" s="25"/>
      <c r="G120" s="125" t="s">
        <v>311</v>
      </c>
      <c r="H120" s="170"/>
      <c r="I120" s="126" t="s">
        <v>317</v>
      </c>
      <c r="J120" s="158"/>
      <c r="K120" s="107" t="s">
        <v>2</v>
      </c>
      <c r="L120" s="108"/>
      <c r="M120" s="109" t="s">
        <v>315</v>
      </c>
      <c r="N120" s="110"/>
      <c r="O120" s="211" t="s">
        <v>264</v>
      </c>
    </row>
    <row r="121" spans="1:16" ht="16.5" customHeight="1">
      <c r="A121" s="135">
        <f>A18</f>
        <v>45189</v>
      </c>
      <c r="B121" s="28" t="s">
        <v>13</v>
      </c>
      <c r="C121" s="28">
        <v>8</v>
      </c>
      <c r="D121" s="104"/>
      <c r="E121" s="168" t="s">
        <v>130</v>
      </c>
      <c r="F121" s="197">
        <v>9</v>
      </c>
      <c r="G121" s="52" t="s">
        <v>312</v>
      </c>
      <c r="H121" s="170">
        <v>1.7</v>
      </c>
      <c r="I121" s="52" t="s">
        <v>84</v>
      </c>
      <c r="J121" s="102">
        <v>4</v>
      </c>
      <c r="K121" s="115" t="s">
        <v>12</v>
      </c>
      <c r="L121" s="116">
        <v>7</v>
      </c>
      <c r="M121" s="119" t="s">
        <v>71</v>
      </c>
      <c r="N121" s="170">
        <v>3</v>
      </c>
      <c r="O121" s="9"/>
    </row>
    <row r="122" spans="1:16" ht="16.5" customHeight="1">
      <c r="A122" s="133"/>
      <c r="B122" s="28" t="s">
        <v>15</v>
      </c>
      <c r="C122" s="28">
        <v>3</v>
      </c>
      <c r="D122" s="104" t="str">
        <f>IF(C122,"公斤","")</f>
        <v>公斤</v>
      </c>
      <c r="E122" s="168" t="s">
        <v>146</v>
      </c>
      <c r="F122" s="197">
        <v>4.5</v>
      </c>
      <c r="G122" s="125" t="s">
        <v>271</v>
      </c>
      <c r="H122" s="170">
        <v>3</v>
      </c>
      <c r="I122" s="52"/>
      <c r="J122" s="113"/>
      <c r="K122" s="107" t="s">
        <v>14</v>
      </c>
      <c r="L122" s="108">
        <v>0.05</v>
      </c>
      <c r="M122" s="119" t="s">
        <v>284</v>
      </c>
      <c r="N122" s="170">
        <v>2</v>
      </c>
      <c r="O122" s="9"/>
    </row>
    <row r="123" spans="1:16" ht="16.5" customHeight="1">
      <c r="A123" s="133"/>
      <c r="B123" s="28"/>
      <c r="C123" s="28"/>
      <c r="D123" s="104" t="str">
        <f t="shared" si="12"/>
        <v/>
      </c>
      <c r="E123" s="46" t="s">
        <v>163</v>
      </c>
      <c r="F123" s="197">
        <v>0.5</v>
      </c>
      <c r="G123" s="103" t="s">
        <v>313</v>
      </c>
      <c r="H123" s="177"/>
      <c r="I123" s="52"/>
      <c r="J123" s="102"/>
      <c r="K123" s="107"/>
      <c r="L123" s="108"/>
      <c r="M123" s="119" t="s">
        <v>316</v>
      </c>
      <c r="N123" s="170">
        <v>1</v>
      </c>
      <c r="O123" s="9"/>
    </row>
    <row r="124" spans="1:16" ht="16.5" customHeight="1">
      <c r="A124" s="133"/>
      <c r="B124" s="28"/>
      <c r="C124" s="28"/>
      <c r="D124" s="104" t="str">
        <f t="shared" si="12"/>
        <v/>
      </c>
      <c r="E124" s="168" t="s">
        <v>164</v>
      </c>
      <c r="F124" s="197"/>
      <c r="G124" s="52" t="s">
        <v>314</v>
      </c>
      <c r="H124" s="170"/>
      <c r="I124" s="52"/>
      <c r="J124" s="102"/>
      <c r="K124" s="107"/>
      <c r="L124" s="108"/>
      <c r="M124" s="119" t="s">
        <v>300</v>
      </c>
      <c r="N124" s="170">
        <v>0.01</v>
      </c>
      <c r="O124" s="9"/>
    </row>
    <row r="125" spans="1:16" ht="16.5" customHeight="1">
      <c r="A125" s="133"/>
      <c r="B125" s="28"/>
      <c r="C125" s="28"/>
      <c r="D125" s="104" t="str">
        <f t="shared" si="12"/>
        <v/>
      </c>
      <c r="E125" s="168" t="s">
        <v>165</v>
      </c>
      <c r="F125" s="197">
        <v>0.05</v>
      </c>
      <c r="G125" s="119" t="s">
        <v>269</v>
      </c>
      <c r="H125" s="177">
        <v>0.05</v>
      </c>
      <c r="I125" s="52"/>
      <c r="J125" s="102"/>
      <c r="K125" s="107"/>
      <c r="L125" s="108"/>
      <c r="M125" s="119" t="s">
        <v>285</v>
      </c>
      <c r="N125" s="170">
        <v>1</v>
      </c>
      <c r="O125" s="9"/>
    </row>
    <row r="126" spans="1:16" ht="16.5" customHeight="1">
      <c r="A126" s="133" t="str">
        <f>B19</f>
        <v>四</v>
      </c>
      <c r="B126" s="303" t="s">
        <v>1</v>
      </c>
      <c r="C126" s="303"/>
      <c r="D126" s="104" t="str">
        <f>IF(C126,"公斤","")</f>
        <v/>
      </c>
      <c r="E126" s="129" t="s">
        <v>166</v>
      </c>
      <c r="F126" s="197"/>
      <c r="G126" s="121" t="s">
        <v>255</v>
      </c>
      <c r="H126" s="53"/>
      <c r="I126" s="142" t="s">
        <v>318</v>
      </c>
      <c r="J126" s="134"/>
      <c r="K126" s="107" t="s">
        <v>2</v>
      </c>
      <c r="L126" s="108"/>
      <c r="M126" s="140" t="s">
        <v>320</v>
      </c>
      <c r="N126" s="140"/>
      <c r="O126" s="211" t="s">
        <v>263</v>
      </c>
      <c r="P126" s="294" t="s">
        <v>574</v>
      </c>
    </row>
    <row r="127" spans="1:16" ht="16.5" customHeight="1">
      <c r="A127" s="135">
        <f>A19</f>
        <v>45190</v>
      </c>
      <c r="B127" s="28" t="s">
        <v>13</v>
      </c>
      <c r="C127" s="28">
        <v>7</v>
      </c>
      <c r="D127" s="104" t="str">
        <f>IF(C127,"公斤","")</f>
        <v>公斤</v>
      </c>
      <c r="E127" s="168" t="s">
        <v>136</v>
      </c>
      <c r="F127" s="197">
        <v>6</v>
      </c>
      <c r="G127" s="52" t="s">
        <v>256</v>
      </c>
      <c r="H127" s="170">
        <v>4</v>
      </c>
      <c r="I127" s="143" t="s">
        <v>319</v>
      </c>
      <c r="J127" s="144">
        <v>1.7</v>
      </c>
      <c r="K127" s="115" t="s">
        <v>12</v>
      </c>
      <c r="L127" s="116">
        <v>7</v>
      </c>
      <c r="M127" s="52" t="s">
        <v>321</v>
      </c>
      <c r="N127" s="117">
        <v>6</v>
      </c>
      <c r="O127" s="9"/>
    </row>
    <row r="128" spans="1:16" ht="16.5" customHeight="1">
      <c r="A128" s="133"/>
      <c r="B128" s="28" t="s">
        <v>15</v>
      </c>
      <c r="C128" s="28">
        <v>3</v>
      </c>
      <c r="D128" s="104" t="str">
        <f>IF(C128,"公斤","")</f>
        <v>公斤</v>
      </c>
      <c r="E128" s="168" t="s">
        <v>167</v>
      </c>
      <c r="F128" s="197">
        <v>1</v>
      </c>
      <c r="G128" s="122" t="s">
        <v>257</v>
      </c>
      <c r="H128" s="170">
        <v>1</v>
      </c>
      <c r="I128" s="105" t="s">
        <v>89</v>
      </c>
      <c r="J128" s="113">
        <v>4</v>
      </c>
      <c r="K128" s="107" t="s">
        <v>14</v>
      </c>
      <c r="L128" s="108">
        <v>0.05</v>
      </c>
      <c r="M128" s="52" t="s">
        <v>22</v>
      </c>
      <c r="N128" s="117">
        <v>1</v>
      </c>
      <c r="O128" s="9"/>
    </row>
    <row r="129" spans="1:22" ht="16.5" customHeight="1">
      <c r="A129" s="31"/>
      <c r="B129" s="31"/>
      <c r="C129" s="31"/>
      <c r="D129" s="31"/>
      <c r="E129" s="168" t="s">
        <v>172</v>
      </c>
      <c r="F129" s="197">
        <v>0.1</v>
      </c>
      <c r="G129" s="52" t="s">
        <v>40</v>
      </c>
      <c r="H129" s="170">
        <v>0.05</v>
      </c>
      <c r="I129" s="125" t="s">
        <v>268</v>
      </c>
      <c r="J129" s="102">
        <v>1</v>
      </c>
      <c r="K129" s="107"/>
      <c r="L129" s="108"/>
      <c r="M129" s="52"/>
      <c r="N129" s="117"/>
      <c r="O129" s="9"/>
    </row>
    <row r="130" spans="1:22" ht="16.5" customHeight="1">
      <c r="A130" s="133"/>
      <c r="B130" s="28"/>
      <c r="C130" s="28"/>
      <c r="D130" s="104" t="str">
        <f t="shared" ref="D130:D131" si="13">IF(C130,"公斤","")</f>
        <v/>
      </c>
      <c r="E130" s="168" t="s">
        <v>14</v>
      </c>
      <c r="F130" s="197">
        <v>0.05</v>
      </c>
      <c r="G130" s="52"/>
      <c r="H130" s="170"/>
      <c r="I130" s="52" t="s">
        <v>19</v>
      </c>
      <c r="J130" s="102">
        <v>0.05</v>
      </c>
      <c r="K130" s="107"/>
      <c r="L130" s="108"/>
      <c r="M130" s="52"/>
      <c r="N130" s="117"/>
      <c r="O130" s="9"/>
    </row>
    <row r="131" spans="1:22" ht="16.5" customHeight="1">
      <c r="A131" s="133"/>
      <c r="B131" s="28"/>
      <c r="C131" s="28"/>
      <c r="D131" s="104" t="str">
        <f t="shared" si="13"/>
        <v/>
      </c>
      <c r="E131" s="136"/>
      <c r="F131" s="177"/>
      <c r="G131" s="52"/>
      <c r="H131" s="170"/>
      <c r="I131" s="52"/>
      <c r="J131" s="102"/>
      <c r="K131" s="107"/>
      <c r="L131" s="108"/>
      <c r="M131" s="119"/>
      <c r="N131" s="137"/>
      <c r="O131" s="9"/>
    </row>
    <row r="132" spans="1:22" ht="16.5" customHeight="1">
      <c r="A132" s="133" t="str">
        <f>B20</f>
        <v>五</v>
      </c>
      <c r="B132" s="303" t="s">
        <v>115</v>
      </c>
      <c r="C132" s="303"/>
      <c r="D132" s="104" t="str">
        <f>IF(C132,"公斤","")</f>
        <v/>
      </c>
      <c r="E132" s="129" t="s">
        <v>168</v>
      </c>
      <c r="F132" s="197"/>
      <c r="G132" s="142" t="s">
        <v>325</v>
      </c>
      <c r="H132" s="134"/>
      <c r="I132" s="143" t="s">
        <v>322</v>
      </c>
      <c r="J132" s="185"/>
      <c r="K132" s="107" t="s">
        <v>2</v>
      </c>
      <c r="L132" s="108"/>
      <c r="M132" s="184" t="s">
        <v>326</v>
      </c>
      <c r="N132" s="117"/>
      <c r="O132" s="211" t="s">
        <v>577</v>
      </c>
    </row>
    <row r="133" spans="1:22" ht="16.5" customHeight="1">
      <c r="A133" s="135">
        <f>A20</f>
        <v>45191</v>
      </c>
      <c r="B133" s="28" t="s">
        <v>13</v>
      </c>
      <c r="C133" s="28">
        <v>10</v>
      </c>
      <c r="D133" s="104" t="str">
        <f>IF(C133,"公斤","")</f>
        <v>公斤</v>
      </c>
      <c r="E133" s="168" t="s">
        <v>130</v>
      </c>
      <c r="F133" s="197">
        <v>9</v>
      </c>
      <c r="G133" s="142" t="s">
        <v>83</v>
      </c>
      <c r="H133" s="144">
        <v>1</v>
      </c>
      <c r="I133" s="143" t="s">
        <v>323</v>
      </c>
      <c r="J133" s="185">
        <v>1.2</v>
      </c>
      <c r="K133" s="115" t="s">
        <v>12</v>
      </c>
      <c r="L133" s="116">
        <v>7</v>
      </c>
      <c r="M133" s="125" t="s">
        <v>327</v>
      </c>
      <c r="N133" s="117">
        <v>0.1</v>
      </c>
    </row>
    <row r="134" spans="1:22" ht="16.5" customHeight="1">
      <c r="A134" s="133"/>
      <c r="B134" s="28" t="s">
        <v>116</v>
      </c>
      <c r="C134" s="28">
        <v>0.4</v>
      </c>
      <c r="D134" s="104" t="str">
        <f>IF(C134,"公斤","")</f>
        <v>公斤</v>
      </c>
      <c r="E134" s="168" t="s">
        <v>170</v>
      </c>
      <c r="F134" s="197">
        <v>1</v>
      </c>
      <c r="G134" s="142" t="s">
        <v>38</v>
      </c>
      <c r="H134" s="144">
        <v>1</v>
      </c>
      <c r="I134" s="105" t="s">
        <v>42</v>
      </c>
      <c r="J134" s="182">
        <v>6</v>
      </c>
      <c r="K134" s="107" t="s">
        <v>14</v>
      </c>
      <c r="L134" s="108">
        <v>0.05</v>
      </c>
      <c r="M134" s="52" t="s">
        <v>70</v>
      </c>
      <c r="N134" s="117">
        <v>0.6</v>
      </c>
    </row>
    <row r="135" spans="1:22" ht="16.5" customHeight="1">
      <c r="A135" s="31"/>
      <c r="B135" s="31"/>
      <c r="C135" s="31"/>
      <c r="D135" s="31"/>
      <c r="E135" s="168" t="s">
        <v>169</v>
      </c>
      <c r="F135" s="197">
        <v>0.01</v>
      </c>
      <c r="G135" s="105" t="s">
        <v>36</v>
      </c>
      <c r="H135" s="113">
        <v>1</v>
      </c>
      <c r="I135" s="105" t="s">
        <v>37</v>
      </c>
      <c r="J135" s="182">
        <v>0.01</v>
      </c>
      <c r="K135" s="107"/>
      <c r="L135" s="108"/>
      <c r="M135" s="105" t="s">
        <v>278</v>
      </c>
      <c r="N135" s="113">
        <v>0.05</v>
      </c>
    </row>
    <row r="136" spans="1:22" ht="16.5" customHeight="1">
      <c r="A136" s="31"/>
      <c r="B136" s="31"/>
      <c r="C136" s="31"/>
      <c r="D136" s="31"/>
      <c r="E136" s="168" t="s">
        <v>14</v>
      </c>
      <c r="F136" s="197">
        <v>0.05</v>
      </c>
      <c r="G136" s="52" t="s">
        <v>68</v>
      </c>
      <c r="H136" s="102">
        <v>0.01</v>
      </c>
      <c r="I136" s="52" t="s">
        <v>19</v>
      </c>
      <c r="J136" s="177">
        <v>0.05</v>
      </c>
      <c r="K136" s="107"/>
      <c r="L136" s="108"/>
      <c r="M136" s="52"/>
      <c r="N136" s="114"/>
    </row>
    <row r="137" spans="1:22" ht="16.5" customHeight="1">
      <c r="A137" s="133"/>
      <c r="B137" s="202"/>
      <c r="C137" s="202"/>
      <c r="D137" s="104" t="str">
        <f t="shared" si="12"/>
        <v/>
      </c>
      <c r="E137" s="140"/>
      <c r="F137" s="140"/>
      <c r="G137" s="52" t="s">
        <v>19</v>
      </c>
      <c r="H137" s="102">
        <v>0.05</v>
      </c>
      <c r="I137" s="52"/>
      <c r="J137" s="102"/>
      <c r="K137" s="107"/>
      <c r="L137" s="108"/>
      <c r="M137" s="119"/>
      <c r="N137" s="137"/>
    </row>
    <row r="138" spans="1:22" ht="16.5" customHeight="1">
      <c r="A138" s="133" t="str">
        <f>B21</f>
        <v>六</v>
      </c>
      <c r="B138" s="303" t="s">
        <v>117</v>
      </c>
      <c r="C138" s="303"/>
      <c r="D138" s="104" t="str">
        <f>IF(C138,"公斤","")</f>
        <v/>
      </c>
      <c r="E138" s="129" t="s">
        <v>550</v>
      </c>
      <c r="F138" s="25"/>
      <c r="G138" s="121" t="s">
        <v>328</v>
      </c>
      <c r="H138" s="53"/>
      <c r="I138" s="121" t="s">
        <v>329</v>
      </c>
      <c r="J138" s="209"/>
      <c r="K138" s="107" t="s">
        <v>2</v>
      </c>
      <c r="L138" s="108"/>
      <c r="M138" s="121" t="s">
        <v>330</v>
      </c>
      <c r="N138" s="117"/>
      <c r="O138" s="211" t="s">
        <v>262</v>
      </c>
      <c r="P138" s="91"/>
      <c r="Q138" s="65"/>
      <c r="R138" s="88"/>
      <c r="S138" s="90"/>
      <c r="T138" s="91"/>
      <c r="V138" s="91"/>
    </row>
    <row r="139" spans="1:22" ht="16.5" customHeight="1">
      <c r="A139" s="135">
        <f>A21</f>
        <v>45192</v>
      </c>
      <c r="B139" s="28" t="s">
        <v>13</v>
      </c>
      <c r="C139" s="28">
        <v>10</v>
      </c>
      <c r="D139" s="104" t="str">
        <f>IF(C139,"公斤","")</f>
        <v>公斤</v>
      </c>
      <c r="E139" s="168" t="s">
        <v>136</v>
      </c>
      <c r="F139" s="197">
        <v>6</v>
      </c>
      <c r="G139" s="52" t="s">
        <v>70</v>
      </c>
      <c r="H139" s="170">
        <v>2.7</v>
      </c>
      <c r="I139" s="108" t="s">
        <v>296</v>
      </c>
      <c r="J139" s="177">
        <v>1.7</v>
      </c>
      <c r="K139" s="115" t="s">
        <v>12</v>
      </c>
      <c r="L139" s="116">
        <v>7</v>
      </c>
      <c r="M139" s="122" t="s">
        <v>331</v>
      </c>
      <c r="N139" s="122">
        <v>0.1</v>
      </c>
      <c r="O139" s="143"/>
      <c r="P139" s="92"/>
      <c r="Q139" s="65"/>
      <c r="R139" s="70"/>
      <c r="S139" s="90"/>
      <c r="T139" s="92"/>
      <c r="V139" s="92"/>
    </row>
    <row r="140" spans="1:22" ht="16.5" customHeight="1">
      <c r="A140" s="133"/>
      <c r="B140" s="28" t="s">
        <v>118</v>
      </c>
      <c r="C140" s="28">
        <v>0.05</v>
      </c>
      <c r="D140" s="104" t="str">
        <f>IF(C140,"公斤","")</f>
        <v>公斤</v>
      </c>
      <c r="E140" s="168" t="s">
        <v>131</v>
      </c>
      <c r="F140" s="197">
        <v>4</v>
      </c>
      <c r="G140" s="125" t="s">
        <v>268</v>
      </c>
      <c r="H140" s="170">
        <v>5</v>
      </c>
      <c r="I140" s="52" t="s">
        <v>308</v>
      </c>
      <c r="J140" s="182">
        <v>3</v>
      </c>
      <c r="K140" s="107" t="s">
        <v>14</v>
      </c>
      <c r="L140" s="108">
        <v>0.05</v>
      </c>
      <c r="M140" s="107" t="s">
        <v>332</v>
      </c>
      <c r="N140" s="117">
        <v>1</v>
      </c>
      <c r="O140" s="161"/>
      <c r="P140" s="69"/>
      <c r="Q140" s="93"/>
      <c r="R140" s="70"/>
      <c r="S140" s="67"/>
      <c r="T140" s="69"/>
      <c r="V140" s="69"/>
    </row>
    <row r="141" spans="1:22" ht="16.5" customHeight="1">
      <c r="A141" s="31"/>
      <c r="B141" s="31"/>
      <c r="C141" s="31"/>
      <c r="D141" s="31"/>
      <c r="E141" s="168" t="s">
        <v>14</v>
      </c>
      <c r="F141" s="197">
        <v>0.05</v>
      </c>
      <c r="G141" s="168" t="s">
        <v>14</v>
      </c>
      <c r="H141" s="197">
        <v>0.05</v>
      </c>
      <c r="I141" s="52" t="s">
        <v>309</v>
      </c>
      <c r="J141" s="170">
        <v>0.01</v>
      </c>
      <c r="K141" s="107"/>
      <c r="L141" s="108"/>
      <c r="M141" s="107" t="s">
        <v>333</v>
      </c>
      <c r="N141" s="117">
        <v>0.05</v>
      </c>
      <c r="O141" s="163"/>
      <c r="P141" s="70"/>
      <c r="Q141" s="65"/>
      <c r="R141" s="70"/>
      <c r="S141" s="94"/>
      <c r="T141" s="70"/>
      <c r="V141" s="70"/>
    </row>
    <row r="142" spans="1:22" ht="16.5" customHeight="1">
      <c r="A142" s="31"/>
      <c r="B142" s="31"/>
      <c r="C142" s="31"/>
      <c r="D142" s="31"/>
      <c r="E142" s="168" t="s">
        <v>171</v>
      </c>
      <c r="F142" s="25"/>
      <c r="G142" s="52"/>
      <c r="H142" s="102"/>
      <c r="I142" s="168" t="s">
        <v>14</v>
      </c>
      <c r="J142" s="197">
        <v>0.05</v>
      </c>
      <c r="K142" s="107"/>
      <c r="L142" s="108"/>
      <c r="M142" s="107" t="s">
        <v>334</v>
      </c>
      <c r="N142" s="117">
        <v>1</v>
      </c>
      <c r="O142" s="163"/>
      <c r="P142" s="70"/>
      <c r="Q142" s="65"/>
      <c r="R142" s="70"/>
      <c r="S142" s="65"/>
      <c r="T142" s="70"/>
      <c r="V142" s="70"/>
    </row>
    <row r="143" spans="1:22" ht="16.5" customHeight="1">
      <c r="A143" s="31"/>
      <c r="B143" s="31"/>
      <c r="C143" s="31"/>
      <c r="D143" s="31"/>
      <c r="E143" s="52"/>
      <c r="F143" s="102"/>
      <c r="G143" s="52"/>
      <c r="H143" s="102"/>
      <c r="I143" s="120"/>
      <c r="J143" s="53"/>
      <c r="K143" s="107"/>
      <c r="L143" s="108"/>
      <c r="M143" s="120"/>
      <c r="N143" s="117"/>
      <c r="O143" s="9"/>
      <c r="P143" s="70"/>
      <c r="Q143" s="95"/>
      <c r="R143" s="88"/>
      <c r="S143" s="65"/>
      <c r="T143" s="70"/>
      <c r="V143" s="70"/>
    </row>
    <row r="144" spans="1:22" ht="16.5" customHeight="1">
      <c r="A144" s="133" t="str">
        <f>B22</f>
        <v>一</v>
      </c>
      <c r="B144" s="303" t="s">
        <v>105</v>
      </c>
      <c r="C144" s="303"/>
      <c r="D144" s="104" t="str">
        <f>IF(C144,"公斤","")</f>
        <v/>
      </c>
      <c r="E144" s="129" t="s">
        <v>173</v>
      </c>
      <c r="F144" s="25"/>
      <c r="G144" s="127" t="s">
        <v>43</v>
      </c>
      <c r="H144" s="106"/>
      <c r="I144" s="142" t="s">
        <v>362</v>
      </c>
      <c r="J144" s="134"/>
      <c r="K144" s="107" t="s">
        <v>2</v>
      </c>
      <c r="L144" s="108"/>
      <c r="M144" s="112" t="s">
        <v>337</v>
      </c>
      <c r="N144" s="110"/>
      <c r="O144" s="143" t="s">
        <v>260</v>
      </c>
      <c r="P144" s="82"/>
      <c r="Q144" s="88"/>
      <c r="R144" s="65"/>
      <c r="S144" s="88"/>
      <c r="T144" s="90"/>
      <c r="V144" s="91"/>
    </row>
    <row r="145" spans="1:22" ht="16.5" customHeight="1">
      <c r="A145" s="135">
        <f>A22</f>
        <v>45194</v>
      </c>
      <c r="B145" s="28" t="s">
        <v>13</v>
      </c>
      <c r="C145" s="28">
        <v>10</v>
      </c>
      <c r="D145" s="104" t="str">
        <f>IF(C145,"公斤","")</f>
        <v>公斤</v>
      </c>
      <c r="E145" s="168" t="s">
        <v>126</v>
      </c>
      <c r="F145" s="25">
        <v>6</v>
      </c>
      <c r="G145" s="112" t="s">
        <v>29</v>
      </c>
      <c r="H145" s="113">
        <v>0.5</v>
      </c>
      <c r="I145" s="143" t="s">
        <v>363</v>
      </c>
      <c r="J145" s="144">
        <v>3</v>
      </c>
      <c r="K145" s="115" t="s">
        <v>12</v>
      </c>
      <c r="L145" s="116">
        <v>7</v>
      </c>
      <c r="M145" s="52" t="s">
        <v>245</v>
      </c>
      <c r="N145" s="117">
        <v>3</v>
      </c>
      <c r="O145" s="9"/>
      <c r="P145" s="96"/>
      <c r="Q145" s="97"/>
      <c r="R145" s="65"/>
      <c r="S145" s="70"/>
      <c r="T145" s="65"/>
      <c r="V145" s="69"/>
    </row>
    <row r="146" spans="1:22" ht="16.5" customHeight="1">
      <c r="A146" s="133"/>
      <c r="B146" s="28"/>
      <c r="C146" s="28"/>
      <c r="D146" s="104" t="str">
        <f t="shared" si="12"/>
        <v/>
      </c>
      <c r="E146" s="168" t="s">
        <v>146</v>
      </c>
      <c r="F146" s="25">
        <v>4.5</v>
      </c>
      <c r="G146" s="105" t="s">
        <v>28</v>
      </c>
      <c r="H146" s="113">
        <v>5</v>
      </c>
      <c r="I146" s="105" t="s">
        <v>271</v>
      </c>
      <c r="J146" s="113">
        <v>1</v>
      </c>
      <c r="K146" s="107" t="s">
        <v>14</v>
      </c>
      <c r="L146" s="108">
        <v>0.05</v>
      </c>
      <c r="M146" s="52" t="s">
        <v>243</v>
      </c>
      <c r="N146" s="117">
        <v>1</v>
      </c>
      <c r="O146" s="9"/>
      <c r="P146" s="82"/>
      <c r="Q146" s="97"/>
      <c r="R146" s="93"/>
      <c r="S146" s="70"/>
      <c r="T146" s="67"/>
      <c r="V146" s="69"/>
    </row>
    <row r="147" spans="1:22" ht="16.5" customHeight="1">
      <c r="A147" s="31"/>
      <c r="B147" s="31"/>
      <c r="C147" s="31"/>
      <c r="D147" s="31"/>
      <c r="E147" s="168" t="s">
        <v>132</v>
      </c>
      <c r="F147" s="25">
        <v>0.5</v>
      </c>
      <c r="G147" s="105" t="s">
        <v>88</v>
      </c>
      <c r="H147" s="113">
        <v>1</v>
      </c>
      <c r="I147" s="52" t="s">
        <v>67</v>
      </c>
      <c r="J147" s="117">
        <v>1</v>
      </c>
      <c r="K147" s="107"/>
      <c r="L147" s="108"/>
      <c r="M147" s="52" t="s">
        <v>278</v>
      </c>
      <c r="N147" s="117">
        <v>0.05</v>
      </c>
      <c r="O147" s="9"/>
      <c r="P147" s="96"/>
      <c r="Q147" s="97"/>
      <c r="R147" s="65"/>
      <c r="S147" s="70"/>
      <c r="T147" s="67"/>
      <c r="V147" s="69"/>
    </row>
    <row r="148" spans="1:22" ht="16.5" customHeight="1">
      <c r="A148" s="31"/>
      <c r="B148" s="31"/>
      <c r="C148" s="31"/>
      <c r="D148" s="31"/>
      <c r="E148" s="168" t="s">
        <v>157</v>
      </c>
      <c r="F148" s="25">
        <v>0.01</v>
      </c>
      <c r="G148" s="52" t="s">
        <v>19</v>
      </c>
      <c r="H148" s="102">
        <v>0.05</v>
      </c>
      <c r="I148" s="52" t="s">
        <v>73</v>
      </c>
      <c r="J148" s="102">
        <v>0.1</v>
      </c>
      <c r="K148" s="107"/>
      <c r="L148" s="108"/>
      <c r="M148" s="52" t="s">
        <v>277</v>
      </c>
      <c r="N148" s="117">
        <v>1</v>
      </c>
      <c r="O148" s="9"/>
      <c r="P148" s="65"/>
      <c r="Q148" s="70"/>
      <c r="R148" s="65"/>
      <c r="S148" s="70"/>
      <c r="T148" s="67"/>
      <c r="V148" s="69"/>
    </row>
    <row r="149" spans="1:22" ht="16.5" customHeight="1">
      <c r="A149" s="31"/>
      <c r="B149" s="31"/>
      <c r="C149" s="31"/>
      <c r="D149" s="31"/>
      <c r="E149" s="138"/>
      <c r="F149" s="54"/>
      <c r="G149" s="119"/>
      <c r="H149" s="54"/>
      <c r="I149" s="52" t="s">
        <v>19</v>
      </c>
      <c r="J149" s="102">
        <v>0.05</v>
      </c>
      <c r="K149" s="107"/>
      <c r="L149" s="108"/>
      <c r="M149" s="119"/>
      <c r="N149" s="137"/>
      <c r="O149" s="9"/>
      <c r="P149" s="98"/>
      <c r="Q149" s="88"/>
      <c r="R149" s="95"/>
      <c r="S149" s="88"/>
      <c r="T149" s="99"/>
      <c r="V149" s="88"/>
    </row>
    <row r="150" spans="1:22" ht="16.5" customHeight="1">
      <c r="A150" s="133" t="str">
        <f>B23</f>
        <v>二</v>
      </c>
      <c r="B150" s="303" t="s">
        <v>1</v>
      </c>
      <c r="C150" s="303"/>
      <c r="D150" s="104"/>
      <c r="E150" s="129" t="s">
        <v>174</v>
      </c>
      <c r="F150" s="25"/>
      <c r="G150" s="143" t="s">
        <v>335</v>
      </c>
      <c r="H150" s="134"/>
      <c r="I150" s="121" t="s">
        <v>81</v>
      </c>
      <c r="J150" s="53"/>
      <c r="K150" s="107" t="s">
        <v>2</v>
      </c>
      <c r="L150" s="108"/>
      <c r="M150" s="125" t="s">
        <v>338</v>
      </c>
      <c r="N150" s="137"/>
      <c r="O150" s="211" t="s">
        <v>577</v>
      </c>
    </row>
    <row r="151" spans="1:22" ht="16.5" customHeight="1">
      <c r="A151" s="135">
        <f>A23</f>
        <v>45195</v>
      </c>
      <c r="B151" s="28" t="s">
        <v>13</v>
      </c>
      <c r="C151" s="28">
        <v>7</v>
      </c>
      <c r="D151" s="104"/>
      <c r="E151" s="168" t="s">
        <v>175</v>
      </c>
      <c r="F151" s="25">
        <v>9</v>
      </c>
      <c r="G151" s="143" t="s">
        <v>270</v>
      </c>
      <c r="H151" s="144">
        <v>4</v>
      </c>
      <c r="I151" s="121" t="s">
        <v>608</v>
      </c>
      <c r="J151" s="102">
        <v>4</v>
      </c>
      <c r="K151" s="115" t="s">
        <v>12</v>
      </c>
      <c r="L151" s="116">
        <v>7</v>
      </c>
      <c r="M151" s="52" t="s">
        <v>70</v>
      </c>
      <c r="N151" s="117">
        <v>0.6</v>
      </c>
    </row>
    <row r="152" spans="1:22" ht="16.5" customHeight="1">
      <c r="A152" s="140"/>
      <c r="B152" s="28" t="s">
        <v>15</v>
      </c>
      <c r="C152" s="28">
        <v>3</v>
      </c>
      <c r="D152" s="104"/>
      <c r="E152" s="168" t="s">
        <v>176</v>
      </c>
      <c r="F152" s="25"/>
      <c r="G152" s="105" t="s">
        <v>336</v>
      </c>
      <c r="H152" s="113">
        <v>2</v>
      </c>
      <c r="I152" s="105"/>
      <c r="J152" s="113"/>
      <c r="K152" s="107" t="s">
        <v>14</v>
      </c>
      <c r="L152" s="108">
        <v>0.05</v>
      </c>
      <c r="M152" s="52" t="s">
        <v>339</v>
      </c>
      <c r="N152" s="137">
        <v>2</v>
      </c>
      <c r="O152" s="9"/>
    </row>
    <row r="153" spans="1:22" ht="16.5" customHeight="1">
      <c r="A153" s="31"/>
      <c r="B153" s="31"/>
      <c r="C153" s="31"/>
      <c r="D153" s="31"/>
      <c r="E153" s="131" t="s">
        <v>19</v>
      </c>
      <c r="F153" s="114">
        <v>0.05</v>
      </c>
      <c r="G153" s="105" t="s">
        <v>267</v>
      </c>
      <c r="H153" s="113">
        <v>0.01</v>
      </c>
      <c r="I153" s="105"/>
      <c r="J153" s="113"/>
      <c r="K153" s="107"/>
      <c r="L153" s="108"/>
      <c r="M153" s="52" t="s">
        <v>340</v>
      </c>
      <c r="N153" s="117">
        <v>2</v>
      </c>
      <c r="O153" s="9"/>
    </row>
    <row r="154" spans="1:22" ht="16.5" customHeight="1">
      <c r="A154" s="31"/>
      <c r="B154" s="31"/>
      <c r="C154" s="31"/>
      <c r="D154" s="31"/>
      <c r="E154" s="131"/>
      <c r="F154" s="114"/>
      <c r="G154" s="52" t="s">
        <v>268</v>
      </c>
      <c r="H154" s="102">
        <v>0.5</v>
      </c>
      <c r="I154" s="52"/>
      <c r="J154" s="114"/>
      <c r="K154" s="107"/>
      <c r="L154" s="108"/>
      <c r="M154" s="52" t="s">
        <v>341</v>
      </c>
      <c r="N154" s="117">
        <v>0.05</v>
      </c>
      <c r="O154" s="9"/>
    </row>
    <row r="155" spans="1:22" ht="16.5" customHeight="1">
      <c r="A155" s="133"/>
      <c r="B155" s="28"/>
      <c r="C155" s="28"/>
      <c r="D155" s="104" t="str">
        <f t="shared" si="12"/>
        <v/>
      </c>
      <c r="E155" s="138"/>
      <c r="F155" s="54"/>
      <c r="G155" s="131" t="s">
        <v>19</v>
      </c>
      <c r="H155" s="114">
        <v>0.05</v>
      </c>
      <c r="I155" s="120"/>
      <c r="J155" s="54"/>
      <c r="K155" s="107"/>
      <c r="L155" s="108"/>
      <c r="M155" s="119"/>
      <c r="N155" s="137"/>
      <c r="O155" s="9"/>
    </row>
    <row r="156" spans="1:22" s="24" customFormat="1" ht="16.2" customHeight="1">
      <c r="A156" s="31" t="s">
        <v>122</v>
      </c>
      <c r="B156" s="303" t="s">
        <v>119</v>
      </c>
      <c r="C156" s="303"/>
      <c r="D156" s="104"/>
      <c r="E156" s="129" t="s">
        <v>177</v>
      </c>
      <c r="F156" s="25"/>
      <c r="G156" s="143" t="s">
        <v>342</v>
      </c>
      <c r="H156" s="134"/>
      <c r="I156" s="121" t="s">
        <v>359</v>
      </c>
      <c r="J156" s="139"/>
      <c r="K156" s="107"/>
      <c r="L156" s="108"/>
      <c r="M156" s="121" t="s">
        <v>347</v>
      </c>
      <c r="N156" s="117"/>
      <c r="O156" s="211" t="s">
        <v>264</v>
      </c>
      <c r="Q156" s="12"/>
      <c r="R156" s="12"/>
      <c r="S156" s="12"/>
      <c r="T156" s="12"/>
    </row>
    <row r="157" spans="1:22" s="24" customFormat="1" ht="16.2" customHeight="1">
      <c r="A157" s="145">
        <f>A24</f>
        <v>45196</v>
      </c>
      <c r="B157" s="28" t="s">
        <v>120</v>
      </c>
      <c r="C157" s="28">
        <v>4</v>
      </c>
      <c r="D157" s="104"/>
      <c r="E157" s="168" t="s">
        <v>136</v>
      </c>
      <c r="F157" s="25">
        <v>7</v>
      </c>
      <c r="G157" s="143" t="s">
        <v>343</v>
      </c>
      <c r="H157" s="144">
        <v>6</v>
      </c>
      <c r="I157" s="52" t="s">
        <v>361</v>
      </c>
      <c r="J157" s="114">
        <v>2.5</v>
      </c>
      <c r="K157" s="115"/>
      <c r="L157" s="116"/>
      <c r="M157" s="125" t="s">
        <v>349</v>
      </c>
      <c r="N157" s="117">
        <v>1.1000000000000001</v>
      </c>
      <c r="O157" s="9"/>
      <c r="Q157" s="12"/>
      <c r="R157" s="12"/>
      <c r="S157" s="12"/>
      <c r="T157" s="12"/>
    </row>
    <row r="158" spans="1:22" s="24" customFormat="1" ht="16.2" customHeight="1">
      <c r="A158" s="140"/>
      <c r="B158" s="202"/>
      <c r="C158" s="202"/>
      <c r="D158" s="104"/>
      <c r="E158" s="168" t="s">
        <v>178</v>
      </c>
      <c r="F158" s="25">
        <v>3</v>
      </c>
      <c r="G158" s="105" t="s">
        <v>346</v>
      </c>
      <c r="H158" s="113">
        <v>0.01</v>
      </c>
      <c r="I158" s="52" t="s">
        <v>345</v>
      </c>
      <c r="J158" s="113">
        <v>3</v>
      </c>
      <c r="K158" s="107"/>
      <c r="L158" s="108"/>
      <c r="M158" s="125" t="s">
        <v>348</v>
      </c>
      <c r="N158" s="117">
        <v>4</v>
      </c>
      <c r="Q158" s="12"/>
      <c r="R158" s="12"/>
      <c r="S158" s="12"/>
      <c r="T158" s="12"/>
    </row>
    <row r="159" spans="1:22" s="24" customFormat="1" ht="16.2" customHeight="1">
      <c r="A159" s="140"/>
      <c r="B159" s="140"/>
      <c r="C159" s="140"/>
      <c r="D159" s="104"/>
      <c r="E159" s="168" t="s">
        <v>14</v>
      </c>
      <c r="F159" s="25">
        <v>0.05</v>
      </c>
      <c r="G159" s="168" t="s">
        <v>14</v>
      </c>
      <c r="H159" s="25">
        <v>0.05</v>
      </c>
      <c r="I159" s="105" t="s">
        <v>344</v>
      </c>
      <c r="J159" s="113">
        <v>1</v>
      </c>
      <c r="K159" s="107"/>
      <c r="L159" s="108"/>
      <c r="M159" s="52" t="s">
        <v>344</v>
      </c>
      <c r="N159" s="117">
        <v>1</v>
      </c>
      <c r="O159" s="9"/>
      <c r="Q159" s="12"/>
      <c r="R159" s="12"/>
      <c r="S159" s="12"/>
      <c r="T159" s="12"/>
    </row>
    <row r="160" spans="1:22" s="24" customFormat="1" ht="16.2" customHeight="1">
      <c r="A160" s="140"/>
      <c r="B160" s="140"/>
      <c r="C160" s="140"/>
      <c r="D160" s="104"/>
      <c r="E160" s="131"/>
      <c r="F160" s="114"/>
      <c r="G160" s="131"/>
      <c r="H160" s="114"/>
      <c r="I160" s="168" t="s">
        <v>14</v>
      </c>
      <c r="J160" s="25">
        <v>0.05</v>
      </c>
      <c r="K160" s="107"/>
      <c r="L160" s="108"/>
      <c r="M160" s="52" t="s">
        <v>350</v>
      </c>
      <c r="N160" s="117">
        <v>0.05</v>
      </c>
      <c r="O160" s="9"/>
      <c r="Q160" s="12"/>
      <c r="R160" s="12"/>
      <c r="S160" s="12"/>
      <c r="T160" s="12"/>
    </row>
    <row r="161" spans="1:20" s="24" customFormat="1" ht="16.2" customHeight="1">
      <c r="A161" s="140"/>
      <c r="B161" s="140"/>
      <c r="C161" s="140"/>
      <c r="D161" s="104"/>
      <c r="E161" s="138"/>
      <c r="F161" s="54"/>
      <c r="G161" s="131"/>
      <c r="H161" s="114"/>
      <c r="I161" s="52"/>
      <c r="J161" s="102"/>
      <c r="K161" s="107"/>
      <c r="L161" s="108"/>
      <c r="M161" s="52" t="s">
        <v>340</v>
      </c>
      <c r="N161" s="117">
        <v>3</v>
      </c>
      <c r="O161" s="9"/>
      <c r="Q161" s="12"/>
      <c r="R161" s="12"/>
      <c r="S161" s="12"/>
      <c r="T161" s="12"/>
    </row>
    <row r="162" spans="1:20" s="24" customFormat="1" ht="16.2" customHeight="1">
      <c r="A162" s="31" t="s">
        <v>121</v>
      </c>
      <c r="B162" s="303" t="s">
        <v>1</v>
      </c>
      <c r="C162" s="303"/>
      <c r="D162" s="104"/>
      <c r="E162" s="129" t="s">
        <v>179</v>
      </c>
      <c r="F162" s="25"/>
      <c r="G162" s="52" t="s">
        <v>355</v>
      </c>
      <c r="H162" s="53"/>
      <c r="I162" s="124" t="s">
        <v>356</v>
      </c>
      <c r="J162" s="106"/>
      <c r="K162" s="107"/>
      <c r="L162" s="108"/>
      <c r="M162" s="121" t="s">
        <v>351</v>
      </c>
      <c r="N162" s="117"/>
      <c r="O162" s="211" t="s">
        <v>263</v>
      </c>
      <c r="P162" s="294" t="s">
        <v>574</v>
      </c>
      <c r="Q162" s="12"/>
      <c r="R162" s="12"/>
      <c r="S162" s="12"/>
      <c r="T162" s="12"/>
    </row>
    <row r="163" spans="1:20" s="24" customFormat="1" ht="16.2" customHeight="1">
      <c r="A163" s="145">
        <f>A25</f>
        <v>45197</v>
      </c>
      <c r="B163" s="28" t="s">
        <v>13</v>
      </c>
      <c r="C163" s="28">
        <v>7</v>
      </c>
      <c r="D163" s="104"/>
      <c r="E163" s="168" t="s">
        <v>180</v>
      </c>
      <c r="F163" s="25">
        <v>6</v>
      </c>
      <c r="G163" s="52" t="s">
        <v>83</v>
      </c>
      <c r="H163" s="102">
        <v>1</v>
      </c>
      <c r="I163" s="124" t="s">
        <v>357</v>
      </c>
      <c r="J163" s="113">
        <v>0.5</v>
      </c>
      <c r="K163" s="115"/>
      <c r="L163" s="116"/>
      <c r="M163" s="122" t="s">
        <v>352</v>
      </c>
      <c r="N163" s="122">
        <v>0.01</v>
      </c>
      <c r="Q163" s="12"/>
      <c r="R163" s="12"/>
      <c r="S163" s="12"/>
      <c r="T163" s="12"/>
    </row>
    <row r="164" spans="1:20" s="24" customFormat="1" ht="16.2" customHeight="1">
      <c r="A164" s="140"/>
      <c r="B164" s="28" t="s">
        <v>15</v>
      </c>
      <c r="C164" s="28">
        <v>3</v>
      </c>
      <c r="D164" s="104"/>
      <c r="E164" s="168" t="s">
        <v>133</v>
      </c>
      <c r="F164" s="25">
        <v>4</v>
      </c>
      <c r="G164" s="125" t="s">
        <v>266</v>
      </c>
      <c r="H164" s="102">
        <v>7</v>
      </c>
      <c r="I164" s="119" t="s">
        <v>340</v>
      </c>
      <c r="J164" s="113">
        <v>5</v>
      </c>
      <c r="K164" s="107"/>
      <c r="L164" s="108"/>
      <c r="M164" s="107" t="s">
        <v>353</v>
      </c>
      <c r="N164" s="117">
        <v>0.1</v>
      </c>
      <c r="Q164" s="12"/>
      <c r="R164" s="12"/>
      <c r="S164" s="12"/>
      <c r="T164" s="12"/>
    </row>
    <row r="165" spans="1:20" s="24" customFormat="1" ht="16.2" customHeight="1">
      <c r="A165" s="140"/>
      <c r="B165" s="140"/>
      <c r="C165" s="140"/>
      <c r="D165" s="104"/>
      <c r="E165" s="168" t="s">
        <v>132</v>
      </c>
      <c r="F165" s="25">
        <v>0.5</v>
      </c>
      <c r="G165" s="103" t="s">
        <v>267</v>
      </c>
      <c r="H165" s="114">
        <v>0.01</v>
      </c>
      <c r="I165" s="119" t="s">
        <v>344</v>
      </c>
      <c r="J165" s="113">
        <v>0.5</v>
      </c>
      <c r="K165" s="107"/>
      <c r="L165" s="108"/>
      <c r="M165" s="107" t="s">
        <v>354</v>
      </c>
      <c r="N165" s="117">
        <v>1</v>
      </c>
      <c r="Q165" s="12"/>
      <c r="R165" s="12"/>
      <c r="S165" s="12"/>
      <c r="T165" s="12"/>
    </row>
    <row r="166" spans="1:20" s="24" customFormat="1" ht="16.2" customHeight="1">
      <c r="A166" s="140"/>
      <c r="B166" s="140"/>
      <c r="C166" s="140"/>
      <c r="D166" s="104"/>
      <c r="E166" s="168" t="s">
        <v>181</v>
      </c>
      <c r="F166" s="25">
        <v>0.01</v>
      </c>
      <c r="G166" s="52" t="s">
        <v>269</v>
      </c>
      <c r="H166" s="102">
        <v>0.05</v>
      </c>
      <c r="I166" s="52" t="s">
        <v>269</v>
      </c>
      <c r="J166" s="102">
        <v>0.05</v>
      </c>
      <c r="K166" s="107"/>
      <c r="L166" s="108"/>
      <c r="M166" s="107"/>
      <c r="N166" s="117"/>
      <c r="Q166" s="12"/>
      <c r="R166" s="12"/>
      <c r="S166" s="12"/>
      <c r="T166" s="12"/>
    </row>
    <row r="167" spans="1:20" s="24" customFormat="1" ht="16.2" customHeight="1">
      <c r="A167" s="210"/>
      <c r="B167" s="28"/>
      <c r="C167" s="28"/>
      <c r="D167" s="104"/>
      <c r="E167" s="168" t="s">
        <v>14</v>
      </c>
      <c r="F167" s="25">
        <v>0.05</v>
      </c>
      <c r="G167" s="52"/>
      <c r="H167" s="102"/>
      <c r="I167" s="120"/>
      <c r="J167" s="53"/>
      <c r="K167" s="107"/>
      <c r="L167" s="108"/>
      <c r="M167" s="120"/>
      <c r="N167" s="117"/>
      <c r="Q167" s="12"/>
      <c r="R167" s="12"/>
      <c r="S167" s="12"/>
      <c r="T167" s="12"/>
    </row>
    <row r="168" spans="1:20" ht="15.9" customHeight="1">
      <c r="A168" s="159"/>
      <c r="B168" s="191"/>
      <c r="C168" s="159"/>
      <c r="D168" s="159"/>
      <c r="E168" s="169"/>
      <c r="F168" s="192"/>
      <c r="G168" s="181"/>
      <c r="H168" s="183"/>
      <c r="I168" s="159"/>
      <c r="J168" s="159"/>
      <c r="K168" s="159"/>
      <c r="L168" s="159"/>
      <c r="M168" s="160"/>
      <c r="N168" s="166"/>
    </row>
    <row r="169" spans="1:20" ht="15.9" customHeight="1">
      <c r="A169" s="31"/>
      <c r="B169" s="146"/>
      <c r="C169" s="31"/>
      <c r="D169" s="31"/>
      <c r="E169" s="131"/>
      <c r="F169" s="114"/>
      <c r="G169" s="31"/>
      <c r="H169" s="31"/>
      <c r="I169" s="31"/>
      <c r="J169" s="31"/>
      <c r="K169" s="31"/>
      <c r="L169" s="31"/>
      <c r="M169" s="52"/>
      <c r="N169" s="117"/>
    </row>
    <row r="170" spans="1:20" ht="15.9" customHeight="1">
      <c r="A170" s="80"/>
      <c r="C170" s="4"/>
      <c r="D170" s="4"/>
      <c r="E170" s="59"/>
      <c r="F170" s="59"/>
      <c r="G170" s="4"/>
      <c r="H170" s="4"/>
      <c r="I170" s="4"/>
    </row>
  </sheetData>
  <mergeCells count="15">
    <mergeCell ref="B162:C162"/>
    <mergeCell ref="B120:C120"/>
    <mergeCell ref="B126:C126"/>
    <mergeCell ref="B132:C132"/>
    <mergeCell ref="B138:C138"/>
    <mergeCell ref="B144:C144"/>
    <mergeCell ref="B60:C60"/>
    <mergeCell ref="B66:C66"/>
    <mergeCell ref="B72:C72"/>
    <mergeCell ref="B150:C150"/>
    <mergeCell ref="B156:C156"/>
    <mergeCell ref="B96:C96"/>
    <mergeCell ref="B102:C102"/>
    <mergeCell ref="B108:C108"/>
    <mergeCell ref="B114:C114"/>
  </mergeCells>
  <phoneticPr fontId="1" type="noConversion"/>
  <printOptions horizontalCentered="1"/>
  <pageMargins left="3.937007874015748E-2" right="3.937007874015748E-2" top="0" bottom="0" header="0.11811023622047245" footer="0.11811023622047245"/>
  <pageSetup paperSize="9" orientation="landscape" r:id="rId1"/>
  <rowBreaks count="5" manualBreakCount="5">
    <brk id="27" max="22" man="1"/>
    <brk id="47" max="22" man="1"/>
    <brk id="77" max="22" man="1"/>
    <brk id="107" max="22" man="1"/>
    <brk id="137" max="22" man="1"/>
  </rowBreaks>
  <colBreaks count="1" manualBreakCount="1">
    <brk id="16" max="1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0"/>
  <sheetViews>
    <sheetView view="pageBreakPreview" zoomScaleNormal="120" zoomScaleSheetLayoutView="100" workbookViewId="0">
      <selection activeCell="C5" sqref="C5:U25"/>
    </sheetView>
  </sheetViews>
  <sheetFormatPr defaultColWidth="9" defaultRowHeight="19.8"/>
  <cols>
    <col min="1" max="1" width="5.6640625" style="1" customWidth="1"/>
    <col min="2" max="2" width="4" style="5" customWidth="1"/>
    <col min="3" max="3" width="5" style="1" customWidth="1"/>
    <col min="4" max="4" width="8" style="1" customWidth="1"/>
    <col min="5" max="5" width="9" style="24" customWidth="1"/>
    <col min="6" max="6" width="13.6640625" style="24" customWidth="1"/>
    <col min="7" max="7" width="9" style="1" customWidth="1"/>
    <col min="8" max="8" width="14.109375" style="1" customWidth="1"/>
    <col min="9" max="10" width="5.21875" style="1" customWidth="1"/>
    <col min="11" max="11" width="9.88671875" style="1" customWidth="1"/>
    <col min="12" max="12" width="12.88671875" style="7" customWidth="1"/>
    <col min="13" max="13" width="5.44140625" style="10" customWidth="1"/>
    <col min="14" max="14" width="5.77734375" style="12" customWidth="1"/>
    <col min="15" max="15" width="6" style="12" customWidth="1"/>
    <col min="16" max="17" width="5.6640625" style="12" customWidth="1"/>
    <col min="18" max="18" width="6" style="12" customWidth="1"/>
    <col min="19" max="19" width="4.6640625" style="1" customWidth="1"/>
    <col min="20" max="20" width="5.33203125" style="1" customWidth="1"/>
    <col min="21" max="21" width="4.77734375" style="1" customWidth="1"/>
    <col min="22" max="16384" width="9" style="1"/>
  </cols>
  <sheetData>
    <row r="1" spans="1:21">
      <c r="A1" s="100">
        <v>112</v>
      </c>
      <c r="B1" s="212"/>
      <c r="C1" s="4"/>
      <c r="D1" s="1">
        <v>112</v>
      </c>
      <c r="E1" s="24" t="s">
        <v>3</v>
      </c>
      <c r="F1" s="151" t="s">
        <v>100</v>
      </c>
      <c r="G1" s="4" t="s">
        <v>365</v>
      </c>
      <c r="H1" s="22">
        <v>9</v>
      </c>
      <c r="I1" s="1" t="s">
        <v>364</v>
      </c>
      <c r="K1" s="8"/>
      <c r="L1" s="77" t="s">
        <v>16</v>
      </c>
    </row>
    <row r="2" spans="1:21" ht="16.5" customHeight="1">
      <c r="A2" s="213" t="s">
        <v>44</v>
      </c>
      <c r="B2" s="214" t="s">
        <v>98</v>
      </c>
      <c r="C2" s="73" t="s">
        <v>7</v>
      </c>
      <c r="D2" s="78" t="s">
        <v>45</v>
      </c>
      <c r="E2" s="79" t="s">
        <v>9</v>
      </c>
      <c r="F2" s="156" t="s">
        <v>46</v>
      </c>
      <c r="G2" s="74" t="s">
        <v>10</v>
      </c>
      <c r="H2" s="157" t="s">
        <v>47</v>
      </c>
      <c r="I2" s="208" t="s">
        <v>12</v>
      </c>
      <c r="J2" s="49" t="s">
        <v>49</v>
      </c>
      <c r="K2" s="208" t="s">
        <v>4</v>
      </c>
      <c r="L2" s="49" t="s">
        <v>50</v>
      </c>
      <c r="M2" s="48" t="s">
        <v>575</v>
      </c>
      <c r="N2" s="48" t="s">
        <v>576</v>
      </c>
      <c r="O2" s="45" t="s">
        <v>30</v>
      </c>
      <c r="P2" s="45" t="s">
        <v>31</v>
      </c>
      <c r="Q2" s="46" t="s">
        <v>32</v>
      </c>
      <c r="R2" s="45" t="s">
        <v>33</v>
      </c>
      <c r="S2" s="45" t="s">
        <v>34</v>
      </c>
      <c r="T2" s="47" t="s">
        <v>0</v>
      </c>
      <c r="U2" s="46" t="s">
        <v>35</v>
      </c>
    </row>
    <row r="3" spans="1:21" ht="23.1" customHeight="1">
      <c r="A3" s="152">
        <v>45168</v>
      </c>
      <c r="B3" s="150" t="str">
        <f>IF(A3="","",RIGHT(TEXT(WEEKDAY(A3),"[$-404]aaaa;@"),1))</f>
        <v>三</v>
      </c>
      <c r="C3" s="154" t="str">
        <f>B30</f>
        <v>泰式特餐</v>
      </c>
      <c r="D3" s="49" t="str">
        <f>B31&amp;B32</f>
        <v>米糙米</v>
      </c>
      <c r="E3" s="27" t="str">
        <f>E30</f>
        <v>打拋豬</v>
      </c>
      <c r="F3" s="55" t="str">
        <f>PHONETIC(E31:E35)</f>
        <v>豬絞肉洋蔥打拋醬大蒜</v>
      </c>
      <c r="G3" s="48" t="str">
        <f>G30</f>
        <v>蝦醬配料</v>
      </c>
      <c r="H3" s="55" t="str">
        <f>PHONETIC(G31:G35)</f>
        <v>高麗菜蝦皮魚露大蒜</v>
      </c>
      <c r="I3" s="50" t="s">
        <v>2</v>
      </c>
      <c r="J3" s="186" t="s">
        <v>51</v>
      </c>
      <c r="K3" s="58" t="str">
        <f>K30</f>
        <v>冬蔭功湯</v>
      </c>
      <c r="L3" s="57" t="str">
        <f>PHONETIC(K31:K34)</f>
        <v>金針菇番茄糊高湯南薑</v>
      </c>
      <c r="M3" s="44" t="str">
        <f>M30</f>
        <v>果汁</v>
      </c>
      <c r="N3" s="44"/>
      <c r="O3" s="60">
        <v>5.3</v>
      </c>
      <c r="P3" s="60">
        <v>2.2999999999999998</v>
      </c>
      <c r="Q3" s="61">
        <v>1.5</v>
      </c>
      <c r="R3" s="60">
        <v>2.8</v>
      </c>
      <c r="S3" s="51"/>
      <c r="T3" s="62"/>
      <c r="U3" s="63">
        <f>O3*70+P3*75+Q3*25+R3*45+S3*120+T3*60</f>
        <v>707</v>
      </c>
    </row>
    <row r="4" spans="1:21" ht="23.1" customHeight="1">
      <c r="A4" s="152">
        <v>45169</v>
      </c>
      <c r="B4" s="150" t="str">
        <f t="shared" ref="B4:B25" si="0">IF(A4="","",RIGHT(TEXT(WEEKDAY(A4),"[$-404]aaaa;@"),1))</f>
        <v>四</v>
      </c>
      <c r="C4" s="154" t="str">
        <f>B36</f>
        <v>糙米飯</v>
      </c>
      <c r="D4" s="49" t="str">
        <f>B37&amp;B38</f>
        <v>米糙米</v>
      </c>
      <c r="E4" s="27" t="str">
        <f>E36</f>
        <v>豆瓣雞丁</v>
      </c>
      <c r="F4" s="55" t="str">
        <f>PHONETIC(E37:E41)</f>
        <v>肉雞白蘿蔔胡蘿蔔大蒜</v>
      </c>
      <c r="G4" s="104" t="str">
        <f>G36</f>
        <v>肉絲豆芽</v>
      </c>
      <c r="H4" s="55" t="str">
        <f>PHONETIC(G37:G41)</f>
        <v>豬後腿肉綠豆芽韮菜乾木耳大蒜</v>
      </c>
      <c r="I4" s="50" t="s">
        <v>2</v>
      </c>
      <c r="J4" s="186" t="s">
        <v>51</v>
      </c>
      <c r="K4" s="147" t="str">
        <f>K36</f>
        <v>綠豆湯</v>
      </c>
      <c r="L4" s="57" t="str">
        <f>PHONETIC(K37:K40)</f>
        <v>綠豆紅砂糖</v>
      </c>
      <c r="M4" s="44" t="str">
        <f>M36</f>
        <v>水果</v>
      </c>
      <c r="N4" s="44"/>
      <c r="O4" s="291">
        <v>6</v>
      </c>
      <c r="P4" s="60">
        <v>2.2999999999999998</v>
      </c>
      <c r="Q4" s="61">
        <v>1.4</v>
      </c>
      <c r="R4" s="60">
        <v>2.9</v>
      </c>
      <c r="S4" s="51"/>
      <c r="T4" s="62">
        <v>1</v>
      </c>
      <c r="U4" s="63">
        <f t="shared" ref="U4:U25" si="1">O4*70+P4*75+Q4*25+R4*45+S4*120+T4*60</f>
        <v>818</v>
      </c>
    </row>
    <row r="5" spans="1:21" ht="23.1" customHeight="1">
      <c r="A5" s="152">
        <v>45170</v>
      </c>
      <c r="B5" s="150" t="str">
        <f>IF(A5="","",RIGHT(TEXT(WEEKDAY(A5),"[$-404]aaaa;@"),1))</f>
        <v>五</v>
      </c>
      <c r="C5" s="154" t="str">
        <f>B42</f>
        <v>紅藜飯</v>
      </c>
      <c r="D5" s="49" t="str">
        <f>B43&amp;B44</f>
        <v>米紅藜</v>
      </c>
      <c r="E5" s="27" t="str">
        <f>E42</f>
        <v>鹹豬肉片</v>
      </c>
      <c r="F5" s="55" t="str">
        <f>PHONETIC(E43:E47)</f>
        <v>豬後腿肉洋蔥胡蘿蔔大蒜醃鹹豬肉粉</v>
      </c>
      <c r="G5" s="26" t="str">
        <f>G42</f>
        <v>白菜蛋香</v>
      </c>
      <c r="H5" s="55" t="str">
        <f>PHONETIC(G43:G47)</f>
        <v>雞蛋結球白菜乾香菇大蒜</v>
      </c>
      <c r="I5" s="50" t="s">
        <v>2</v>
      </c>
      <c r="J5" s="186" t="s">
        <v>51</v>
      </c>
      <c r="K5" s="44" t="str">
        <f>K42</f>
        <v>金針湯</v>
      </c>
      <c r="L5" s="57" t="str">
        <f>PHONETIC(K43:K46)</f>
        <v>金針菜乾榨菜薑高湯</v>
      </c>
      <c r="M5" s="44" t="str">
        <f>M42</f>
        <v>保久乳</v>
      </c>
      <c r="N5" s="44" t="str">
        <f>N42</f>
        <v>有機豆漿</v>
      </c>
      <c r="O5" s="60">
        <v>5.2</v>
      </c>
      <c r="P5" s="60">
        <v>2.2999999999999998</v>
      </c>
      <c r="Q5" s="61">
        <v>1.6</v>
      </c>
      <c r="R5" s="60">
        <v>2.9</v>
      </c>
      <c r="S5" s="50">
        <v>1</v>
      </c>
      <c r="T5" s="62"/>
      <c r="U5" s="63">
        <f t="shared" si="1"/>
        <v>827</v>
      </c>
    </row>
    <row r="6" spans="1:21" ht="23.1" customHeight="1">
      <c r="A6" s="152">
        <f>IF(A5="","",IF(MONTH(A5)&lt;&gt;MONTH(A5+1),"",A5+3))</f>
        <v>45173</v>
      </c>
      <c r="B6" s="150" t="str">
        <f t="shared" si="0"/>
        <v>一</v>
      </c>
      <c r="C6" s="154" t="str">
        <f>B48</f>
        <v>白米飯</v>
      </c>
      <c r="D6" s="49" t="str">
        <f>B49&amp;B50</f>
        <v>米</v>
      </c>
      <c r="E6" s="27" t="str">
        <f>E48</f>
        <v>家常滷肉</v>
      </c>
      <c r="F6" s="148" t="str">
        <f>PHONETIC(E49:E53)</f>
        <v>豬後腿肉海帶結麵輪大蒜</v>
      </c>
      <c r="G6" s="48" t="str">
        <f>G48</f>
        <v>芽香豆包</v>
      </c>
      <c r="H6" s="55" t="str">
        <f>PHONETIC(G49:G53)</f>
        <v>豆包綠豆芽韮菜大蒜</v>
      </c>
      <c r="I6" s="50" t="s">
        <v>2</v>
      </c>
      <c r="J6" s="186" t="s">
        <v>51</v>
      </c>
      <c r="K6" s="147" t="str">
        <f>K48</f>
        <v>三目蔬湯</v>
      </c>
      <c r="L6" s="57" t="str">
        <f>PHONETIC(K49:K52)</f>
        <v>時蔬金針菇胡蘿蔔薑</v>
      </c>
      <c r="M6" s="44" t="str">
        <f>M48</f>
        <v>果汁</v>
      </c>
      <c r="N6" s="44"/>
      <c r="O6" s="60">
        <v>5.6</v>
      </c>
      <c r="P6" s="60">
        <v>2.2999999999999998</v>
      </c>
      <c r="Q6" s="61">
        <v>1.7</v>
      </c>
      <c r="R6" s="60">
        <v>2.8</v>
      </c>
      <c r="S6" s="50"/>
      <c r="T6" s="62"/>
      <c r="U6" s="63">
        <f t="shared" si="1"/>
        <v>733</v>
      </c>
    </row>
    <row r="7" spans="1:21" ht="23.1" customHeight="1">
      <c r="A7" s="152">
        <f t="shared" ref="A7:A25" si="2">IF(A6="","",IF(MONTH(A6)&lt;&gt;MONTH(A6+1),"",A6+1))</f>
        <v>45174</v>
      </c>
      <c r="B7" s="150" t="str">
        <f t="shared" si="0"/>
        <v>二</v>
      </c>
      <c r="C7" s="155" t="str">
        <f>B54</f>
        <v>糙米飯</v>
      </c>
      <c r="D7" s="49" t="str">
        <f>B55&amp;B56</f>
        <v>米糙米</v>
      </c>
      <c r="E7" s="27" t="str">
        <f>E54</f>
        <v>椒鹽魚排</v>
      </c>
      <c r="F7" s="148" t="str">
        <f>PHONETIC(E55:E59)</f>
        <v>魚排胡椒鹽</v>
      </c>
      <c r="G7" s="26" t="str">
        <f>G54</f>
        <v>鮮菇豆腐</v>
      </c>
      <c r="H7" s="55" t="str">
        <f>PHONETIC(G55:G59)</f>
        <v>豆腐杏鮑菇乾香菇大蒜</v>
      </c>
      <c r="I7" s="50" t="s">
        <v>2</v>
      </c>
      <c r="J7" s="186" t="s">
        <v>51</v>
      </c>
      <c r="K7" s="44" t="str">
        <f>K54</f>
        <v>味噌蔬湯</v>
      </c>
      <c r="L7" s="57" t="str">
        <f>PHONETIC(K55:K59)</f>
        <v>味噌時蔬薑</v>
      </c>
      <c r="M7" s="44" t="str">
        <f>M54</f>
        <v>保久乳</v>
      </c>
      <c r="N7" s="44"/>
      <c r="O7" s="60">
        <v>5</v>
      </c>
      <c r="P7" s="60">
        <v>2.2999999999999998</v>
      </c>
      <c r="Q7" s="61">
        <v>1.6</v>
      </c>
      <c r="R7" s="60">
        <v>2.9</v>
      </c>
      <c r="S7" s="50">
        <v>1</v>
      </c>
      <c r="T7" s="62"/>
      <c r="U7" s="63">
        <f t="shared" si="1"/>
        <v>813</v>
      </c>
    </row>
    <row r="8" spans="1:21" ht="23.1" customHeight="1">
      <c r="A8" s="152">
        <f t="shared" si="2"/>
        <v>45175</v>
      </c>
      <c r="B8" s="150" t="str">
        <f t="shared" si="0"/>
        <v>三</v>
      </c>
      <c r="C8" s="155" t="str">
        <f>B60</f>
        <v>西式特餐</v>
      </c>
      <c r="D8" s="49" t="str">
        <f>B61&amp;B62</f>
        <v>義大利麵</v>
      </c>
      <c r="E8" s="27" t="str">
        <f>E60</f>
        <v>茄汁肉醬</v>
      </c>
      <c r="F8" s="148" t="str">
        <f>PHONETIC(E61:E65)</f>
        <v>豬絞肉馬鈴薯洋蔥蕃茄醬</v>
      </c>
      <c r="G8" s="26" t="str">
        <f>G60</f>
        <v>風味花椰</v>
      </c>
      <c r="H8" s="148" t="str">
        <f>PHONETIC(G61:G65)</f>
        <v>冷凍花椰菜胡蘿蔔起司粉大蒜</v>
      </c>
      <c r="I8" s="50" t="s">
        <v>2</v>
      </c>
      <c r="J8" s="186" t="s">
        <v>51</v>
      </c>
      <c r="K8" s="58" t="str">
        <f>K60</f>
        <v>蘑菇濃湯</v>
      </c>
      <c r="L8" s="57" t="str">
        <f>PHONETIC(K61:K65)</f>
        <v>雞蛋洋菇罐頭玉米醬罐頭玉米濃湯調理包</v>
      </c>
      <c r="M8" s="44" t="str">
        <f>M60</f>
        <v>小餐包</v>
      </c>
      <c r="N8" s="44"/>
      <c r="O8" s="60">
        <v>5</v>
      </c>
      <c r="P8" s="60">
        <v>2.2999999999999998</v>
      </c>
      <c r="Q8" s="61">
        <v>1.4</v>
      </c>
      <c r="R8" s="60">
        <v>2.9</v>
      </c>
      <c r="S8" s="50"/>
      <c r="T8" s="62"/>
      <c r="U8" s="63">
        <f t="shared" si="1"/>
        <v>688</v>
      </c>
    </row>
    <row r="9" spans="1:21" ht="23.1" customHeight="1">
      <c r="A9" s="152">
        <f t="shared" si="2"/>
        <v>45176</v>
      </c>
      <c r="B9" s="150" t="str">
        <f t="shared" si="0"/>
        <v>四</v>
      </c>
      <c r="C9" s="155" t="str">
        <f>B66</f>
        <v>糙米飯</v>
      </c>
      <c r="D9" s="49" t="str">
        <f>B67&amp;B68</f>
        <v>米糙米</v>
      </c>
      <c r="E9" s="27" t="str">
        <f>E66</f>
        <v>香檸雞翅</v>
      </c>
      <c r="F9" s="55" t="str">
        <f>PHONETIC(E67:E71)</f>
        <v>香檸雞翅洋蔥紅蘿蔔</v>
      </c>
      <c r="G9" s="26" t="str">
        <f>G66</f>
        <v>蜜汁豆干</v>
      </c>
      <c r="H9" s="148" t="str">
        <f>PHONETIC(G67:G71)</f>
        <v>豆干大蒜</v>
      </c>
      <c r="I9" s="50" t="s">
        <v>2</v>
      </c>
      <c r="J9" s="186" t="s">
        <v>51</v>
      </c>
      <c r="K9" s="44" t="str">
        <f>K66</f>
        <v>鳳梨珊瑚藻</v>
      </c>
      <c r="L9" s="57" t="str">
        <f>PHONETIC(K67:K70)</f>
        <v>乾珊瑚藻鳳梨醬紅砂糖</v>
      </c>
      <c r="M9" s="44" t="str">
        <f>M66</f>
        <v>水果</v>
      </c>
      <c r="N9" s="44" t="str">
        <f>N66</f>
        <v>有機豆漿</v>
      </c>
      <c r="O9" s="291">
        <v>5</v>
      </c>
      <c r="P9" s="60">
        <v>2.2999999999999998</v>
      </c>
      <c r="Q9" s="61">
        <v>1.6</v>
      </c>
      <c r="R9" s="60">
        <v>2.7</v>
      </c>
      <c r="S9" s="50"/>
      <c r="T9" s="62">
        <v>1</v>
      </c>
      <c r="U9" s="63">
        <f t="shared" si="1"/>
        <v>744</v>
      </c>
    </row>
    <row r="10" spans="1:21" ht="23.1" customHeight="1">
      <c r="A10" s="152">
        <f>IF(A9="","",IF(MONTH(A9)&lt;&gt;MONTH(A9+1),"",A9+1))</f>
        <v>45177</v>
      </c>
      <c r="B10" s="150" t="str">
        <f t="shared" si="0"/>
        <v>五</v>
      </c>
      <c r="C10" s="155" t="str">
        <f>B72</f>
        <v>小米飯</v>
      </c>
      <c r="D10" s="49" t="str">
        <f>B73&amp;B74</f>
        <v>米小米</v>
      </c>
      <c r="E10" s="27" t="str">
        <f>E72</f>
        <v>韓式燒肉</v>
      </c>
      <c r="F10" s="55" t="str">
        <f>PHONETIC(E73:E77)</f>
        <v>豬後腿肉韓式泡菜大蒜</v>
      </c>
      <c r="G10" s="26" t="str">
        <f>G72</f>
        <v>香滷凍腐</v>
      </c>
      <c r="H10" s="55" t="str">
        <f>PHONETIC(G73:G77)</f>
        <v>凍豆腐白蘿蔔胡蘿蔔大蒜</v>
      </c>
      <c r="I10" s="50" t="s">
        <v>2</v>
      </c>
      <c r="J10" s="186" t="s">
        <v>51</v>
      </c>
      <c r="K10" s="44" t="str">
        <f>K72</f>
        <v>蛋花芽湯</v>
      </c>
      <c r="L10" s="57" t="str">
        <f>PHONETIC(K73:K77)</f>
        <v>雞蛋乾海帶薑</v>
      </c>
      <c r="M10" s="44" t="str">
        <f>M72</f>
        <v>TAP豆漿</v>
      </c>
      <c r="N10" s="44"/>
      <c r="O10" s="60">
        <v>5.2</v>
      </c>
      <c r="P10" s="60">
        <v>2.2999999999999998</v>
      </c>
      <c r="Q10" s="61">
        <v>1.6</v>
      </c>
      <c r="R10" s="60">
        <v>2.9</v>
      </c>
      <c r="S10" s="50"/>
      <c r="T10" s="62"/>
      <c r="U10" s="63">
        <f t="shared" si="1"/>
        <v>707</v>
      </c>
    </row>
    <row r="11" spans="1:21" ht="23.1" customHeight="1">
      <c r="A11" s="152">
        <f>IF(A10="","",IF(MONTH(A10)&lt;&gt;MONTH(A10+1),"",A10+3))</f>
        <v>45180</v>
      </c>
      <c r="B11" s="150" t="str">
        <f t="shared" si="0"/>
        <v>一</v>
      </c>
      <c r="C11" s="155" t="str">
        <f>B78</f>
        <v>白米飯</v>
      </c>
      <c r="D11" s="49" t="str">
        <f>B79&amp;B80</f>
        <v>米</v>
      </c>
      <c r="E11" s="27" t="str">
        <f>E78</f>
        <v>瓜仔肉</v>
      </c>
      <c r="F11" s="148" t="str">
        <f>PHONETIC(E79:E83)</f>
        <v>豬絞肉醃漬花胡瓜白蘿蔔大蒜</v>
      </c>
      <c r="G11" s="26" t="str">
        <f>G78</f>
        <v>時蔬蛋香</v>
      </c>
      <c r="H11" s="55" t="str">
        <f>PHONETIC(G79:G83)</f>
        <v>雞蛋時蔬胡蘿蔔大蒜</v>
      </c>
      <c r="I11" s="50" t="s">
        <v>2</v>
      </c>
      <c r="J11" s="186" t="s">
        <v>51</v>
      </c>
      <c r="K11" s="147" t="str">
        <f>K78</f>
        <v>時瓜湯</v>
      </c>
      <c r="L11" s="57" t="str">
        <f>PHONETIC(K79:K83)</f>
        <v>時瓜枸杞薑高湯</v>
      </c>
      <c r="M11" s="44" t="str">
        <f>M78</f>
        <v>果汁</v>
      </c>
      <c r="N11" s="44"/>
      <c r="O11" s="60">
        <v>5</v>
      </c>
      <c r="P11" s="60">
        <v>2.2999999999999998</v>
      </c>
      <c r="Q11" s="61">
        <v>1.5</v>
      </c>
      <c r="R11" s="60">
        <v>3</v>
      </c>
      <c r="S11" s="50"/>
      <c r="T11" s="62"/>
      <c r="U11" s="63">
        <f t="shared" si="1"/>
        <v>695</v>
      </c>
    </row>
    <row r="12" spans="1:21" ht="23.1" customHeight="1">
      <c r="A12" s="152">
        <f t="shared" si="2"/>
        <v>45181</v>
      </c>
      <c r="B12" s="150" t="str">
        <f t="shared" si="0"/>
        <v>二</v>
      </c>
      <c r="C12" s="155" t="str">
        <f>B84</f>
        <v>糙米飯</v>
      </c>
      <c r="D12" s="49" t="str">
        <f>B85&amp;B86</f>
        <v>米糙米</v>
      </c>
      <c r="E12" s="27" t="str">
        <f>E84</f>
        <v>家常里雞</v>
      </c>
      <c r="F12" s="55" t="str">
        <f>PHONETIC(E85:E89)</f>
        <v>冷凍雞排</v>
      </c>
      <c r="G12" s="26" t="str">
        <f>G84</f>
        <v>茄汁豆腐</v>
      </c>
      <c r="H12" s="55" t="str">
        <f>PHONETIC(G85:G89)</f>
        <v>豆腐洋蔥番茄糊番茄醬大蒜</v>
      </c>
      <c r="I12" s="50" t="s">
        <v>2</v>
      </c>
      <c r="J12" s="186" t="s">
        <v>51</v>
      </c>
      <c r="K12" s="44" t="str">
        <f>K84</f>
        <v>蘿蔔湯</v>
      </c>
      <c r="L12" s="57" t="str">
        <f>PHONETIC(K85:K89)</f>
        <v>白蘿蔔胡蘿蔔高湯</v>
      </c>
      <c r="M12" s="44" t="str">
        <f>M84</f>
        <v>保久乳</v>
      </c>
      <c r="N12" s="44"/>
      <c r="O12" s="60">
        <v>5</v>
      </c>
      <c r="P12" s="60">
        <v>2.2999999999999998</v>
      </c>
      <c r="Q12" s="61">
        <v>1.4</v>
      </c>
      <c r="R12" s="60">
        <v>2.9</v>
      </c>
      <c r="S12" s="50">
        <v>1</v>
      </c>
      <c r="T12" s="62"/>
      <c r="U12" s="63">
        <f t="shared" si="1"/>
        <v>808</v>
      </c>
    </row>
    <row r="13" spans="1:21" ht="23.1" customHeight="1">
      <c r="A13" s="152">
        <f t="shared" si="2"/>
        <v>45182</v>
      </c>
      <c r="B13" s="150" t="str">
        <f t="shared" si="0"/>
        <v>三</v>
      </c>
      <c r="C13" s="155" t="str">
        <f>B90</f>
        <v>越式米粉</v>
      </c>
      <c r="D13" s="49" t="str">
        <f>B91&amp;B92</f>
        <v>米粉</v>
      </c>
      <c r="E13" s="27" t="str">
        <f>E90</f>
        <v>越式炒肉</v>
      </c>
      <c r="F13" s="55" t="str">
        <f>PHONETIC(E91:E95)</f>
        <v>豬後腿肉洋蔥胡蘿蔔是拉差醬大蒜</v>
      </c>
      <c r="G13" s="26" t="str">
        <f>G90</f>
        <v>魚露豆芽</v>
      </c>
      <c r="H13" s="55" t="str">
        <f>PHONETIC(G91:G95)</f>
        <v>豬絞肉綠豆芽韮菜大蒜蝦皮 魚露</v>
      </c>
      <c r="I13" s="50" t="s">
        <v>2</v>
      </c>
      <c r="J13" s="186" t="s">
        <v>51</v>
      </c>
      <c r="K13" s="58" t="str">
        <f>K90</f>
        <v>越式高湯</v>
      </c>
      <c r="L13" s="57" t="str">
        <f>PHONETIC(K91:K94)</f>
        <v>時蔬番茄糊高湯香茅</v>
      </c>
      <c r="M13" s="44" t="str">
        <f>M90</f>
        <v>小餐包</v>
      </c>
      <c r="N13" s="44"/>
      <c r="O13" s="60">
        <v>4</v>
      </c>
      <c r="P13" s="60">
        <v>2.2999999999999998</v>
      </c>
      <c r="Q13" s="61">
        <v>1.4</v>
      </c>
      <c r="R13" s="60">
        <v>2.9</v>
      </c>
      <c r="S13" s="50"/>
      <c r="T13" s="62"/>
      <c r="U13" s="63">
        <f t="shared" si="1"/>
        <v>618</v>
      </c>
    </row>
    <row r="14" spans="1:21" ht="23.1" customHeight="1">
      <c r="A14" s="152">
        <f t="shared" si="2"/>
        <v>45183</v>
      </c>
      <c r="B14" s="150" t="str">
        <f t="shared" si="0"/>
        <v>四</v>
      </c>
      <c r="C14" s="155" t="str">
        <f>B96</f>
        <v>糙米飯</v>
      </c>
      <c r="D14" s="49" t="str">
        <f>B97&amp;B98</f>
        <v>米糙米</v>
      </c>
      <c r="E14" s="27" t="str">
        <f>E96</f>
        <v>咖哩雞</v>
      </c>
      <c r="F14" s="55" t="str">
        <f>PHONETIC(E97:E101)</f>
        <v>肉雞馬鈴薯洋蔥咖哩粉</v>
      </c>
      <c r="G14" s="27" t="str">
        <f>G96</f>
        <v>清炒花椰</v>
      </c>
      <c r="H14" s="55" t="str">
        <f>PHONETIC(G97:G101)</f>
        <v>冷凍花椰菜胡蘿蔔大蒜</v>
      </c>
      <c r="I14" s="50" t="s">
        <v>2</v>
      </c>
      <c r="J14" s="186" t="s">
        <v>51</v>
      </c>
      <c r="K14" s="147" t="str">
        <f>K96</f>
        <v>紅豆湯</v>
      </c>
      <c r="L14" s="57" t="str">
        <f>PHONETIC(K97:K101)</f>
        <v>紅豆紅砂糖</v>
      </c>
      <c r="M14" s="44" t="str">
        <f>M96</f>
        <v>水果</v>
      </c>
      <c r="N14" s="44" t="str">
        <f>N96</f>
        <v>有機豆漿</v>
      </c>
      <c r="O14" s="291">
        <v>5.4</v>
      </c>
      <c r="P14" s="60">
        <v>2.2999999999999998</v>
      </c>
      <c r="Q14" s="61">
        <v>1.6</v>
      </c>
      <c r="R14" s="60">
        <v>2.9</v>
      </c>
      <c r="S14" s="50"/>
      <c r="T14" s="62">
        <v>1</v>
      </c>
      <c r="U14" s="63">
        <f t="shared" si="1"/>
        <v>781</v>
      </c>
    </row>
    <row r="15" spans="1:21" ht="23.1" customHeight="1">
      <c r="A15" s="152">
        <f>IF(A14="","",IF(MONTH(A14)&lt;&gt;MONTH(A14+1),"",A14+1))</f>
        <v>45184</v>
      </c>
      <c r="B15" s="150" t="str">
        <f t="shared" si="0"/>
        <v>五</v>
      </c>
      <c r="C15" s="155" t="str">
        <f>B102</f>
        <v>紫米飯</v>
      </c>
      <c r="D15" s="49" t="str">
        <f>B103&amp;B104</f>
        <v>米黑糯米</v>
      </c>
      <c r="E15" s="27" t="str">
        <f>E102</f>
        <v>沙茶魷魚</v>
      </c>
      <c r="F15" s="55" t="str">
        <f>PHONETIC(E103:E107)</f>
        <v>阿根廷魷白蘿蔔胡蘿蔔大蒜沙茶醬</v>
      </c>
      <c r="G15" s="27" t="str">
        <f>G102</f>
        <v>絞肉甘藍</v>
      </c>
      <c r="H15" s="55" t="str">
        <f>PHONETIC(G103:G107)</f>
        <v>豬絞肉甘藍乾木耳大蒜</v>
      </c>
      <c r="I15" s="50" t="s">
        <v>2</v>
      </c>
      <c r="J15" s="186" t="s">
        <v>51</v>
      </c>
      <c r="K15" s="27" t="str">
        <f>K102</f>
        <v>味噌蔬湯</v>
      </c>
      <c r="L15" s="56" t="str">
        <f>PHONETIC(K103:K107)</f>
        <v>時蔬味噌薑柴魚片</v>
      </c>
      <c r="M15" s="44" t="str">
        <f>M102</f>
        <v>TAP豆漿</v>
      </c>
      <c r="N15" s="44"/>
      <c r="O15" s="60">
        <v>5</v>
      </c>
      <c r="P15" s="60">
        <v>2.2999999999999998</v>
      </c>
      <c r="Q15" s="61">
        <v>1.8</v>
      </c>
      <c r="R15" s="60">
        <v>2.9</v>
      </c>
      <c r="S15" s="50"/>
      <c r="T15" s="62"/>
      <c r="U15" s="63">
        <f t="shared" si="1"/>
        <v>698</v>
      </c>
    </row>
    <row r="16" spans="1:21" ht="23.1" customHeight="1">
      <c r="A16" s="152">
        <f>IF(A15="","",IF(MONTH(A15)&lt;&gt;MONTH(A15+1),"",A15+3))</f>
        <v>45187</v>
      </c>
      <c r="B16" s="150" t="str">
        <f t="shared" si="0"/>
        <v>一</v>
      </c>
      <c r="C16" s="155" t="str">
        <f>B108</f>
        <v>白米飯</v>
      </c>
      <c r="D16" s="49" t="str">
        <f>B109&amp;B110</f>
        <v>米</v>
      </c>
      <c r="E16" s="27" t="str">
        <f>E108</f>
        <v>黑椒豬柳</v>
      </c>
      <c r="F16" s="55" t="str">
        <f>PHONETIC(E109:E113)</f>
        <v>豬後腿肉洋蔥胡蘿蔔黑胡椒粒</v>
      </c>
      <c r="G16" s="27" t="str">
        <f>G108</f>
        <v>培根豆芽</v>
      </c>
      <c r="H16" s="55" t="str">
        <f>PHONETIC(G109:G113)</f>
        <v>培根綠豆芽韮菜大蒜</v>
      </c>
      <c r="I16" s="50" t="s">
        <v>2</v>
      </c>
      <c r="J16" s="186" t="s">
        <v>51</v>
      </c>
      <c r="K16" s="27" t="str">
        <f>K108</f>
        <v>珍菇蔬湯</v>
      </c>
      <c r="L16" s="56" t="str">
        <f>PHONETIC(K109:K113)</f>
        <v>金針菇時蔬薑高湯</v>
      </c>
      <c r="M16" s="44" t="str">
        <f>M108</f>
        <v>果汁</v>
      </c>
      <c r="N16" s="44"/>
      <c r="O16" s="60">
        <v>5</v>
      </c>
      <c r="P16" s="60">
        <v>2.2999999999999998</v>
      </c>
      <c r="Q16" s="61">
        <v>1.8</v>
      </c>
      <c r="R16" s="60">
        <v>2.9</v>
      </c>
      <c r="S16" s="50"/>
      <c r="T16" s="62"/>
      <c r="U16" s="63">
        <f t="shared" si="1"/>
        <v>698</v>
      </c>
    </row>
    <row r="17" spans="1:26" ht="23.1" customHeight="1">
      <c r="A17" s="152">
        <f t="shared" si="2"/>
        <v>45188</v>
      </c>
      <c r="B17" s="150" t="str">
        <f t="shared" si="0"/>
        <v>二</v>
      </c>
      <c r="C17" s="155" t="str">
        <f>B114</f>
        <v>糙米飯</v>
      </c>
      <c r="D17" s="49" t="str">
        <f>B115&amp;B116</f>
        <v>米糙米</v>
      </c>
      <c r="E17" s="27" t="str">
        <f>E114</f>
        <v>金黃魚排</v>
      </c>
      <c r="F17" s="148" t="str">
        <f>PHONETIC(E115:E119)</f>
        <v>魚排</v>
      </c>
      <c r="G17" s="27" t="str">
        <f>G114</f>
        <v>鐵板豆腐</v>
      </c>
      <c r="H17" s="55" t="str">
        <f>PHONETIC(G115:G119)</f>
        <v>豆腐脆筍乾木耳大蒜</v>
      </c>
      <c r="I17" s="50" t="s">
        <v>2</v>
      </c>
      <c r="J17" s="186" t="s">
        <v>51</v>
      </c>
      <c r="K17" s="27" t="str">
        <f>K114</f>
        <v>時瓜湯</v>
      </c>
      <c r="L17" s="56" t="str">
        <f>PHONETIC(K115:K119)</f>
        <v>時瓜枸杞薑高湯</v>
      </c>
      <c r="M17" s="44" t="str">
        <f>M114</f>
        <v>保久乳</v>
      </c>
      <c r="N17" s="44"/>
      <c r="O17" s="60">
        <v>5</v>
      </c>
      <c r="P17" s="60">
        <v>2.2999999999999998</v>
      </c>
      <c r="Q17" s="61">
        <v>1.5</v>
      </c>
      <c r="R17" s="60">
        <v>2.8</v>
      </c>
      <c r="S17" s="50">
        <v>1</v>
      </c>
      <c r="T17" s="62"/>
      <c r="U17" s="63">
        <f t="shared" si="1"/>
        <v>806</v>
      </c>
    </row>
    <row r="18" spans="1:26" ht="23.1" customHeight="1">
      <c r="A18" s="152">
        <f t="shared" si="2"/>
        <v>45189</v>
      </c>
      <c r="B18" s="150" t="str">
        <f t="shared" si="0"/>
        <v>三</v>
      </c>
      <c r="C18" s="155" t="str">
        <f>B120</f>
        <v>菲式拌飯</v>
      </c>
      <c r="D18" s="49" t="str">
        <f>B121&amp;B122</f>
        <v>米糙米</v>
      </c>
      <c r="E18" s="27" t="str">
        <f>E120</f>
        <v>醬醋燒雞</v>
      </c>
      <c r="F18" s="55" t="str">
        <f>PHONETIC(E121:E125)</f>
        <v>肉雞馬鈴薯胡蘿蔔梅林辣醬油薑</v>
      </c>
      <c r="G18" s="27" t="str">
        <f>G120</f>
        <v>菲式配料</v>
      </c>
      <c r="H18" s="148" t="str">
        <f>PHONETIC(G121:G125)</f>
        <v>豬絞肉洋蔥月桂葉白醋大蒜</v>
      </c>
      <c r="I18" s="50" t="s">
        <v>2</v>
      </c>
      <c r="J18" s="186" t="s">
        <v>51</v>
      </c>
      <c r="K18" s="27" t="str">
        <f>K120</f>
        <v>菲式蔬湯</v>
      </c>
      <c r="L18" s="56" t="str">
        <f>PHONETIC(K121:K125)</f>
        <v>時蔬番茄糊羅望子薑高湯</v>
      </c>
      <c r="M18" s="44" t="str">
        <f>M120</f>
        <v>小餐包</v>
      </c>
      <c r="N18" s="44"/>
      <c r="O18" s="60">
        <v>4.2</v>
      </c>
      <c r="P18" s="60">
        <v>2.2999999999999998</v>
      </c>
      <c r="Q18" s="61">
        <v>1.5</v>
      </c>
      <c r="R18" s="60">
        <v>2.8</v>
      </c>
      <c r="S18" s="50"/>
      <c r="T18" s="62"/>
      <c r="U18" s="63">
        <f t="shared" si="1"/>
        <v>630</v>
      </c>
    </row>
    <row r="19" spans="1:26" ht="23.1" customHeight="1">
      <c r="A19" s="152">
        <f t="shared" si="2"/>
        <v>45190</v>
      </c>
      <c r="B19" s="150" t="str">
        <f t="shared" si="0"/>
        <v>四</v>
      </c>
      <c r="C19" s="155" t="str">
        <f>B126</f>
        <v>糙米飯</v>
      </c>
      <c r="D19" s="49" t="str">
        <f>B127&amp;B128</f>
        <v>米糙米</v>
      </c>
      <c r="E19" s="27" t="str">
        <f>E126</f>
        <v>筍干滷肉</v>
      </c>
      <c r="F19" s="55" t="str">
        <f>PHONETIC(E127:E131)</f>
        <v>豬後腿肉麻竹筍干麵輪大蒜</v>
      </c>
      <c r="G19" s="27" t="str">
        <f>G126</f>
        <v>豆包海帶</v>
      </c>
      <c r="H19" s="55" t="str">
        <f>PHONETIC(G127:G131)</f>
        <v>海帶絲豆包大蒜</v>
      </c>
      <c r="I19" s="50" t="s">
        <v>2</v>
      </c>
      <c r="J19" s="186" t="s">
        <v>51</v>
      </c>
      <c r="K19" s="27" t="str">
        <f>K126</f>
        <v>仙草甜湯</v>
      </c>
      <c r="L19" s="56" t="str">
        <f>PHONETIC(K127:K131)</f>
        <v>仙草凍紅砂糖</v>
      </c>
      <c r="M19" s="44" t="str">
        <f>M126</f>
        <v>水果</v>
      </c>
      <c r="N19" s="44" t="str">
        <f>N126</f>
        <v>有機豆漿</v>
      </c>
      <c r="O19" s="291">
        <v>5.6</v>
      </c>
      <c r="P19" s="60">
        <v>2.2999999999999998</v>
      </c>
      <c r="Q19" s="61">
        <v>1.8</v>
      </c>
      <c r="R19" s="60">
        <v>2.9</v>
      </c>
      <c r="S19" s="50"/>
      <c r="T19" s="62">
        <v>1</v>
      </c>
      <c r="U19" s="63">
        <f t="shared" si="1"/>
        <v>800</v>
      </c>
    </row>
    <row r="20" spans="1:26" ht="23.1" customHeight="1">
      <c r="A20" s="152">
        <f>IF(A19="","",IF(MONTH(A19)&lt;&gt;MONTH(A19+1),"",A19+1))</f>
        <v>45191</v>
      </c>
      <c r="B20" s="150" t="str">
        <f t="shared" si="0"/>
        <v>五</v>
      </c>
      <c r="C20" s="155" t="str">
        <f>B132</f>
        <v>燕麥飯</v>
      </c>
      <c r="D20" s="49" t="str">
        <f>B133&amp;B134</f>
        <v>米燕麥</v>
      </c>
      <c r="E20" s="27" t="str">
        <f>E132</f>
        <v>三杯雞</v>
      </c>
      <c r="F20" s="55" t="str">
        <f>PHONETIC(E133:E136)</f>
        <v>肉雞乾海帶九層塔大蒜</v>
      </c>
      <c r="G20" s="27" t="str">
        <f>G132</f>
        <v>螞蟻上樹</v>
      </c>
      <c r="H20" s="55" t="str">
        <f>PHONETIC(G133:G137)</f>
        <v>豬絞肉冬粉時蔬乾木耳大蒜</v>
      </c>
      <c r="I20" s="50" t="s">
        <v>2</v>
      </c>
      <c r="J20" s="186" t="s">
        <v>51</v>
      </c>
      <c r="K20" s="27" t="str">
        <f>K132</f>
        <v>紫菜蛋花湯</v>
      </c>
      <c r="L20" s="56" t="str">
        <f>PHONETIC(K133:K137)</f>
        <v>紫菜雞蛋薑</v>
      </c>
      <c r="M20" s="44" t="str">
        <f>M132</f>
        <v>TAP豆漿</v>
      </c>
      <c r="N20" s="44"/>
      <c r="O20" s="60">
        <v>5.5</v>
      </c>
      <c r="P20" s="60">
        <v>2.2999999999999998</v>
      </c>
      <c r="Q20" s="61">
        <v>1.6</v>
      </c>
      <c r="R20" s="60">
        <v>2.9</v>
      </c>
      <c r="S20" s="50"/>
      <c r="T20" s="62"/>
      <c r="U20" s="63">
        <f t="shared" si="1"/>
        <v>728</v>
      </c>
    </row>
    <row r="21" spans="1:26" ht="23.1" customHeight="1">
      <c r="A21" s="152">
        <f t="shared" si="2"/>
        <v>45192</v>
      </c>
      <c r="B21" s="150" t="str">
        <f t="shared" si="0"/>
        <v>六</v>
      </c>
      <c r="C21" s="155" t="str">
        <f>B138</f>
        <v>芝麻飯</v>
      </c>
      <c r="D21" s="49" t="str">
        <f>B139&amp;B140</f>
        <v>米芝麻(熟)</v>
      </c>
      <c r="E21" s="27" t="str">
        <f>E138</f>
        <v>京醬燒肉</v>
      </c>
      <c r="F21" s="55" t="str">
        <f>PHONETIC(E139:E143)</f>
        <v>豬後腿肉刈薯大蒜甜麵醬</v>
      </c>
      <c r="G21" s="27" t="str">
        <f>G138</f>
        <v>紅仁炒蛋</v>
      </c>
      <c r="H21" s="55" t="str">
        <f>PHONETIC(G139:G143)</f>
        <v>雞蛋胡蘿蔔大蒜</v>
      </c>
      <c r="I21" s="50" t="s">
        <v>2</v>
      </c>
      <c r="J21" s="186" t="s">
        <v>51</v>
      </c>
      <c r="K21" s="27" t="str">
        <f>K138</f>
        <v>金針湯</v>
      </c>
      <c r="L21" s="56" t="str">
        <f>PHONETIC(K139:K143)</f>
        <v>金針菜乾榨菜薑高湯</v>
      </c>
      <c r="M21" s="44" t="str">
        <f>M138</f>
        <v>保久乳</v>
      </c>
      <c r="N21" s="44"/>
      <c r="O21" s="60">
        <v>5</v>
      </c>
      <c r="P21" s="60">
        <v>2.2999999999999998</v>
      </c>
      <c r="Q21" s="61">
        <v>2</v>
      </c>
      <c r="R21" s="60">
        <v>2.9</v>
      </c>
      <c r="S21" s="50"/>
      <c r="T21" s="62"/>
      <c r="U21" s="63">
        <f t="shared" si="1"/>
        <v>703</v>
      </c>
    </row>
    <row r="22" spans="1:26" ht="23.1" customHeight="1">
      <c r="A22" s="152">
        <f>IF(A21="","",IF(MONTH(A21)&lt;&gt;MONTH(A21+1),"",A21+2))</f>
        <v>45194</v>
      </c>
      <c r="B22" s="150" t="str">
        <f t="shared" si="0"/>
        <v>一</v>
      </c>
      <c r="C22" s="155" t="str">
        <f>B144</f>
        <v>白米飯</v>
      </c>
      <c r="D22" s="49" t="str">
        <f>B145&amp;B146</f>
        <v>米</v>
      </c>
      <c r="E22" s="27" t="str">
        <f>E144</f>
        <v>咖哩絞肉</v>
      </c>
      <c r="F22" s="55" t="str">
        <f>PHONETIC(E145:E149)</f>
        <v>豬絞肉馬鈴薯胡蘿蔔咖哩粉</v>
      </c>
      <c r="G22" s="27" t="str">
        <f>G144</f>
        <v>培根芽菜</v>
      </c>
      <c r="H22" s="55" t="str">
        <f>PHONETIC(G145:G149)</f>
        <v>培根綠豆芽韮菜大蒜</v>
      </c>
      <c r="I22" s="50" t="s">
        <v>2</v>
      </c>
      <c r="J22" s="186" t="s">
        <v>51</v>
      </c>
      <c r="K22" s="27" t="str">
        <f>K144</f>
        <v>時蔬湯</v>
      </c>
      <c r="L22" s="56" t="str">
        <f>PHONETIC(K145:K149)</f>
        <v>時蔬胡蘿蔔薑高湯</v>
      </c>
      <c r="M22" s="44" t="str">
        <f>M144</f>
        <v>果汁</v>
      </c>
      <c r="N22" s="44"/>
      <c r="O22" s="60">
        <v>5.6</v>
      </c>
      <c r="P22" s="60">
        <v>2.2999999999999998</v>
      </c>
      <c r="Q22" s="61">
        <v>1.8</v>
      </c>
      <c r="R22" s="60">
        <v>3.1</v>
      </c>
      <c r="S22" s="50">
        <v>1</v>
      </c>
      <c r="T22" s="62"/>
      <c r="U22" s="63">
        <f t="shared" si="1"/>
        <v>869</v>
      </c>
    </row>
    <row r="23" spans="1:26" ht="23.1" customHeight="1">
      <c r="A23" s="152">
        <f t="shared" si="2"/>
        <v>45195</v>
      </c>
      <c r="B23" s="150" t="str">
        <f t="shared" si="0"/>
        <v>二</v>
      </c>
      <c r="C23" s="216" t="str">
        <f>B150</f>
        <v>糙米飯</v>
      </c>
      <c r="D23" s="49" t="str">
        <f>B151&amp;B152</f>
        <v>米糙米</v>
      </c>
      <c r="E23" s="27" t="str">
        <f>E150</f>
        <v>醬香雞翅</v>
      </c>
      <c r="F23" s="55" t="str">
        <f>PHONETIC(E151:E155)</f>
        <v>三節翅滷包大蒜</v>
      </c>
      <c r="G23" s="223" t="str">
        <f>G150</f>
        <v>鮮菇豆腐</v>
      </c>
      <c r="H23" s="55" t="str">
        <f>PHONETIC(G151:G155)</f>
        <v>豆腐杏鮑菇乾香菇胡蘿蔔大蒜</v>
      </c>
      <c r="I23" s="50" t="s">
        <v>2</v>
      </c>
      <c r="J23" s="186" t="s">
        <v>51</v>
      </c>
      <c r="K23" s="223" t="str">
        <f>K150</f>
        <v>番茄蛋花湯</v>
      </c>
      <c r="L23" s="56" t="str">
        <f>PHONETIC(K151:K155)</f>
        <v>雞蛋番茄糊時蔬薑</v>
      </c>
      <c r="M23" s="44" t="str">
        <f>M150</f>
        <v>TAP豆漿</v>
      </c>
      <c r="N23" s="44"/>
      <c r="O23" s="60">
        <v>5</v>
      </c>
      <c r="P23" s="60">
        <v>2.2999999999999998</v>
      </c>
      <c r="Q23" s="61">
        <v>1.5</v>
      </c>
      <c r="R23" s="60">
        <v>2.8</v>
      </c>
      <c r="S23" s="43"/>
      <c r="T23" s="62"/>
      <c r="U23" s="63">
        <f t="shared" si="1"/>
        <v>686</v>
      </c>
    </row>
    <row r="24" spans="1:26" ht="23.1" customHeight="1">
      <c r="A24" s="152">
        <f t="shared" si="2"/>
        <v>45196</v>
      </c>
      <c r="B24" s="150" t="str">
        <f t="shared" si="0"/>
        <v>三</v>
      </c>
      <c r="C24" s="217" t="str">
        <f>B156</f>
        <v>刈包特餐</v>
      </c>
      <c r="D24" s="215" t="str">
        <f>B157</f>
        <v>刈包</v>
      </c>
      <c r="E24" s="59" t="str">
        <f>E156</f>
        <v>酸菜肉片</v>
      </c>
      <c r="F24" s="222" t="str">
        <f>PHONETIC(E157:E161)</f>
        <v>豬後腿肉酸菜大蒜</v>
      </c>
      <c r="G24" s="221" t="str">
        <f>G156</f>
        <v>清炒甘藍</v>
      </c>
      <c r="H24" s="224" t="str">
        <f>PHONETIC(G157:G161)</f>
        <v>甘藍乾木耳大蒜</v>
      </c>
      <c r="I24" s="50" t="s">
        <v>2</v>
      </c>
      <c r="J24" s="225" t="s">
        <v>51</v>
      </c>
      <c r="K24" s="221" t="str">
        <f>K156</f>
        <v>糙米粥</v>
      </c>
      <c r="L24" s="220" t="str">
        <f>PHONETIC(K157:K161)</f>
        <v>雞蛋糙米胡蘿蔔乾香菇時蔬</v>
      </c>
      <c r="M24" s="50" t="str">
        <f>M156</f>
        <v>小餐包</v>
      </c>
      <c r="N24" s="50"/>
      <c r="O24" s="29">
        <v>4</v>
      </c>
      <c r="P24" s="60">
        <v>2.2999999999999998</v>
      </c>
      <c r="Q24" s="29">
        <v>1.6</v>
      </c>
      <c r="R24" s="29">
        <v>2.9</v>
      </c>
      <c r="S24" s="31"/>
      <c r="T24" s="29"/>
      <c r="U24" s="63">
        <f t="shared" si="1"/>
        <v>623</v>
      </c>
    </row>
    <row r="25" spans="1:26" ht="23.1" customHeight="1">
      <c r="A25" s="152">
        <f t="shared" si="2"/>
        <v>45197</v>
      </c>
      <c r="B25" s="150" t="str">
        <f t="shared" si="0"/>
        <v>四</v>
      </c>
      <c r="C25" s="218" t="str">
        <f>B162</f>
        <v>糙米飯</v>
      </c>
      <c r="D25" s="219" t="str">
        <f>B163&amp;B164</f>
        <v>米糙米</v>
      </c>
      <c r="E25" s="221" t="str">
        <f>E162</f>
        <v>豉香魚丁</v>
      </c>
      <c r="F25" s="224" t="str">
        <f>PHONETIC(E163:E167)</f>
        <v>魚丁白蘿蔔胡蘿蔔豆豉大蒜</v>
      </c>
      <c r="G25" s="221" t="str">
        <f>G162</f>
        <v>絞肉白菜</v>
      </c>
      <c r="H25" s="224" t="str">
        <f>PHONETIC(G163:G167)</f>
        <v>豬絞肉結球白菜乾香菇大蒜</v>
      </c>
      <c r="I25" s="50" t="s">
        <v>2</v>
      </c>
      <c r="J25" s="225" t="s">
        <v>51</v>
      </c>
      <c r="K25" s="221" t="str">
        <f>K162</f>
        <v>枸杞銀耳</v>
      </c>
      <c r="L25" s="220" t="str">
        <f>PHONETIC(K163:K167)</f>
        <v>枸杞乾銀耳紅砂糖</v>
      </c>
      <c r="M25" s="140" t="str">
        <f>M162</f>
        <v>水果</v>
      </c>
      <c r="N25" s="50" t="str">
        <f>N162</f>
        <v>有機豆漿</v>
      </c>
      <c r="O25" s="227">
        <v>5</v>
      </c>
      <c r="P25" s="60">
        <v>2.2999999999999998</v>
      </c>
      <c r="Q25" s="29">
        <v>2</v>
      </c>
      <c r="R25" s="29">
        <v>2.9</v>
      </c>
      <c r="S25" s="31"/>
      <c r="T25" s="29">
        <v>1</v>
      </c>
      <c r="U25" s="63">
        <f t="shared" si="1"/>
        <v>763</v>
      </c>
    </row>
    <row r="26" spans="1:26" ht="23.1" customHeight="1">
      <c r="A26" s="2" t="s">
        <v>583</v>
      </c>
      <c r="B26" s="153"/>
      <c r="C26" s="297"/>
      <c r="D26" s="298"/>
      <c r="E26" s="59"/>
      <c r="F26" s="299"/>
      <c r="G26" s="59"/>
      <c r="H26" s="299"/>
      <c r="I26" s="295"/>
      <c r="J26" s="300"/>
      <c r="K26" s="59"/>
      <c r="L26" s="299"/>
      <c r="M26" s="59"/>
      <c r="N26" s="295"/>
      <c r="O26" s="13"/>
      <c r="P26" s="230"/>
      <c r="Q26" s="13"/>
      <c r="R26" s="13"/>
      <c r="S26" s="4"/>
      <c r="T26" s="13"/>
      <c r="U26" s="231"/>
    </row>
    <row r="27" spans="1:26" ht="23.1" customHeight="1">
      <c r="A27" s="23" t="s">
        <v>582</v>
      </c>
      <c r="B27" s="153"/>
      <c r="C27" s="3"/>
      <c r="D27" s="3"/>
    </row>
    <row r="28" spans="1:26">
      <c r="A28" s="41" t="s">
        <v>358</v>
      </c>
      <c r="B28" s="39"/>
      <c r="C28" s="42"/>
      <c r="D28" s="42"/>
      <c r="E28" s="42"/>
      <c r="F28" s="39"/>
      <c r="G28" s="42"/>
      <c r="H28" s="39"/>
      <c r="I28" s="42"/>
      <c r="J28" s="42"/>
      <c r="K28" s="42"/>
      <c r="L28" s="42"/>
      <c r="M28" s="149"/>
      <c r="N28" s="149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"/>
    </row>
    <row r="29" spans="1:26">
      <c r="A29" s="187" t="s">
        <v>123</v>
      </c>
      <c r="B29" s="188" t="s">
        <v>7</v>
      </c>
      <c r="C29" s="167" t="s">
        <v>18</v>
      </c>
      <c r="D29" s="189" t="s">
        <v>8</v>
      </c>
      <c r="E29" s="167" t="s">
        <v>9</v>
      </c>
      <c r="F29" s="167" t="s">
        <v>18</v>
      </c>
      <c r="G29" s="164" t="s">
        <v>10</v>
      </c>
      <c r="H29" s="167" t="s">
        <v>18</v>
      </c>
      <c r="I29" s="190" t="s">
        <v>12</v>
      </c>
      <c r="J29" s="167" t="s">
        <v>18</v>
      </c>
      <c r="K29" s="164" t="s">
        <v>4</v>
      </c>
      <c r="L29" s="226" t="s">
        <v>21</v>
      </c>
      <c r="M29" s="48" t="s">
        <v>575</v>
      </c>
      <c r="N29" s="48" t="s">
        <v>576</v>
      </c>
      <c r="O29" s="227"/>
      <c r="P29" s="29"/>
      <c r="Q29" s="30"/>
      <c r="R29" s="29"/>
      <c r="S29" s="31"/>
      <c r="T29" s="31"/>
      <c r="U29" s="31"/>
      <c r="V29" s="31"/>
      <c r="W29" s="31"/>
      <c r="X29" s="31"/>
      <c r="Y29" s="31"/>
    </row>
    <row r="30" spans="1:26" s="9" customFormat="1" ht="16.5" customHeight="1">
      <c r="A30" s="101" t="str">
        <f>B3</f>
        <v>三</v>
      </c>
      <c r="B30" s="193" t="s">
        <v>101</v>
      </c>
      <c r="C30" s="129"/>
      <c r="D30" s="104" t="str">
        <f t="shared" ref="D30:D38" si="3">IF(C30,"公斤","")</f>
        <v/>
      </c>
      <c r="E30" s="129" t="s">
        <v>125</v>
      </c>
      <c r="F30" s="25"/>
      <c r="G30" s="194" t="s">
        <v>182</v>
      </c>
      <c r="H30" s="195"/>
      <c r="I30" s="107" t="s">
        <v>2</v>
      </c>
      <c r="J30" s="108"/>
      <c r="K30" s="112" t="s">
        <v>204</v>
      </c>
      <c r="L30" s="117"/>
      <c r="M30" s="143" t="s">
        <v>260</v>
      </c>
      <c r="N30" s="174"/>
      <c r="O30" s="14"/>
      <c r="P30" s="14"/>
      <c r="Q30" s="16"/>
      <c r="R30" s="14"/>
    </row>
    <row r="31" spans="1:26" s="9" customFormat="1" ht="16.5" customHeight="1">
      <c r="A31" s="111">
        <f>A3</f>
        <v>45168</v>
      </c>
      <c r="B31" s="208" t="s">
        <v>13</v>
      </c>
      <c r="C31" s="208">
        <v>8</v>
      </c>
      <c r="D31" s="104" t="str">
        <f t="shared" si="3"/>
        <v>公斤</v>
      </c>
      <c r="E31" s="168" t="s">
        <v>126</v>
      </c>
      <c r="F31" s="197">
        <v>7</v>
      </c>
      <c r="G31" s="168" t="s">
        <v>207</v>
      </c>
      <c r="H31" s="198">
        <v>6</v>
      </c>
      <c r="I31" s="115" t="s">
        <v>12</v>
      </c>
      <c r="J31" s="116">
        <v>7</v>
      </c>
      <c r="K31" s="52" t="s">
        <v>78</v>
      </c>
      <c r="L31" s="170">
        <v>1.2</v>
      </c>
      <c r="M31" s="175"/>
      <c r="N31" s="144"/>
      <c r="O31" s="14"/>
      <c r="P31" s="14"/>
      <c r="Q31" s="15"/>
      <c r="R31" s="14"/>
    </row>
    <row r="32" spans="1:26" s="9" customFormat="1" ht="16.5" customHeight="1">
      <c r="A32" s="118"/>
      <c r="B32" s="208" t="s">
        <v>15</v>
      </c>
      <c r="C32" s="208">
        <v>3</v>
      </c>
      <c r="D32" s="104" t="str">
        <f t="shared" si="3"/>
        <v>公斤</v>
      </c>
      <c r="E32" s="168" t="s">
        <v>127</v>
      </c>
      <c r="F32" s="197">
        <v>3</v>
      </c>
      <c r="G32" s="201" t="s">
        <v>184</v>
      </c>
      <c r="H32" s="198">
        <v>0.02</v>
      </c>
      <c r="I32" s="107" t="s">
        <v>14</v>
      </c>
      <c r="J32" s="108">
        <v>0.05</v>
      </c>
      <c r="K32" s="52" t="s">
        <v>206</v>
      </c>
      <c r="L32" s="170">
        <v>2</v>
      </c>
      <c r="M32" s="161"/>
      <c r="N32" s="113"/>
      <c r="O32" s="14"/>
      <c r="P32" s="14"/>
      <c r="Q32" s="15"/>
      <c r="R32" s="14"/>
    </row>
    <row r="33" spans="1:18" s="9" customFormat="1" ht="16.5" customHeight="1">
      <c r="A33" s="118"/>
      <c r="B33" s="208" t="s">
        <v>102</v>
      </c>
      <c r="C33" s="208"/>
      <c r="D33" s="104" t="str">
        <f t="shared" si="3"/>
        <v/>
      </c>
      <c r="E33" s="168" t="s">
        <v>128</v>
      </c>
      <c r="F33" s="197">
        <v>0.01</v>
      </c>
      <c r="G33" s="201" t="s">
        <v>185</v>
      </c>
      <c r="H33" s="198">
        <v>0.05</v>
      </c>
      <c r="I33" s="107"/>
      <c r="J33" s="108"/>
      <c r="K33" s="52" t="s">
        <v>208</v>
      </c>
      <c r="L33" s="170">
        <v>1</v>
      </c>
      <c r="M33" s="162"/>
      <c r="N33" s="102"/>
      <c r="O33" s="14"/>
      <c r="P33" s="14"/>
      <c r="Q33" s="15"/>
      <c r="R33" s="14"/>
    </row>
    <row r="34" spans="1:18" s="9" customFormat="1" ht="16.5" customHeight="1">
      <c r="A34" s="118"/>
      <c r="B34" s="208"/>
      <c r="C34" s="208"/>
      <c r="D34" s="104" t="str">
        <f t="shared" si="3"/>
        <v/>
      </c>
      <c r="E34" s="168" t="s">
        <v>14</v>
      </c>
      <c r="F34" s="197">
        <v>0.05</v>
      </c>
      <c r="G34" s="201" t="s">
        <v>14</v>
      </c>
      <c r="H34" s="198">
        <v>0.05</v>
      </c>
      <c r="I34" s="107"/>
      <c r="J34" s="108"/>
      <c r="K34" s="52" t="s">
        <v>286</v>
      </c>
      <c r="L34" s="137"/>
      <c r="M34" s="163"/>
      <c r="N34" s="102"/>
      <c r="O34" s="14"/>
      <c r="P34" s="14"/>
      <c r="Q34" s="15"/>
      <c r="R34" s="14"/>
    </row>
    <row r="35" spans="1:18" s="9" customFormat="1" ht="16.5" customHeight="1">
      <c r="A35" s="118"/>
      <c r="B35" s="208"/>
      <c r="C35" s="208"/>
      <c r="D35" s="104" t="str">
        <f t="shared" si="3"/>
        <v/>
      </c>
      <c r="E35" s="202"/>
      <c r="F35" s="202"/>
      <c r="G35" s="52"/>
      <c r="H35" s="102"/>
      <c r="I35" s="107"/>
      <c r="J35" s="108"/>
      <c r="K35" s="119" t="s">
        <v>287</v>
      </c>
      <c r="L35" s="137"/>
      <c r="M35" s="172"/>
      <c r="N35" s="102"/>
      <c r="O35" s="14"/>
      <c r="P35" s="14"/>
      <c r="Q35" s="15"/>
      <c r="R35" s="14"/>
    </row>
    <row r="36" spans="1:18" s="9" customFormat="1" ht="16.5" customHeight="1">
      <c r="A36" s="101" t="str">
        <f>B4</f>
        <v>四</v>
      </c>
      <c r="B36" s="203" t="s">
        <v>1</v>
      </c>
      <c r="C36" s="208"/>
      <c r="D36" s="104" t="str">
        <f t="shared" si="3"/>
        <v/>
      </c>
      <c r="E36" s="129" t="s">
        <v>129</v>
      </c>
      <c r="F36" s="25"/>
      <c r="G36" s="129" t="s">
        <v>189</v>
      </c>
      <c r="H36" s="129"/>
      <c r="I36" s="107" t="s">
        <v>2</v>
      </c>
      <c r="J36" s="108"/>
      <c r="K36" s="112" t="s">
        <v>62</v>
      </c>
      <c r="L36" s="117"/>
      <c r="M36" s="109" t="s">
        <v>261</v>
      </c>
      <c r="N36" s="294"/>
      <c r="O36" s="14"/>
      <c r="P36" s="14"/>
      <c r="Q36" s="16"/>
      <c r="R36" s="14"/>
    </row>
    <row r="37" spans="1:18" s="9" customFormat="1" ht="16.5" customHeight="1">
      <c r="A37" s="111">
        <f>A4</f>
        <v>45169</v>
      </c>
      <c r="B37" s="208" t="s">
        <v>13</v>
      </c>
      <c r="C37" s="208">
        <v>7</v>
      </c>
      <c r="D37" s="104" t="str">
        <f t="shared" si="3"/>
        <v>公斤</v>
      </c>
      <c r="E37" s="168" t="s">
        <v>130</v>
      </c>
      <c r="F37" s="197">
        <v>9</v>
      </c>
      <c r="G37" s="168" t="s">
        <v>136</v>
      </c>
      <c r="H37" s="197">
        <v>1</v>
      </c>
      <c r="I37" s="115" t="s">
        <v>12</v>
      </c>
      <c r="J37" s="116">
        <v>7</v>
      </c>
      <c r="K37" s="52" t="s">
        <v>63</v>
      </c>
      <c r="L37" s="170">
        <v>2</v>
      </c>
      <c r="M37" s="173"/>
      <c r="N37" s="117"/>
      <c r="O37" s="14"/>
      <c r="P37" s="14"/>
      <c r="Q37" s="15"/>
      <c r="R37" s="14"/>
    </row>
    <row r="38" spans="1:18" s="9" customFormat="1" ht="16.5" customHeight="1">
      <c r="A38" s="101"/>
      <c r="B38" s="208" t="s">
        <v>15</v>
      </c>
      <c r="C38" s="208">
        <v>3</v>
      </c>
      <c r="D38" s="104" t="str">
        <f t="shared" si="3"/>
        <v>公斤</v>
      </c>
      <c r="E38" s="46" t="s">
        <v>134</v>
      </c>
      <c r="F38" s="200">
        <v>3</v>
      </c>
      <c r="G38" s="168" t="s">
        <v>190</v>
      </c>
      <c r="H38" s="197">
        <v>5</v>
      </c>
      <c r="I38" s="107" t="s">
        <v>14</v>
      </c>
      <c r="J38" s="108">
        <v>0.05</v>
      </c>
      <c r="K38" s="52" t="s">
        <v>58</v>
      </c>
      <c r="L38" s="170">
        <v>1</v>
      </c>
      <c r="M38" s="163"/>
      <c r="N38" s="117"/>
      <c r="O38" s="14"/>
      <c r="P38" s="14"/>
      <c r="Q38" s="15"/>
      <c r="R38" s="14"/>
    </row>
    <row r="39" spans="1:18" s="9" customFormat="1" ht="16.5" customHeight="1">
      <c r="A39" s="101"/>
      <c r="B39" s="202"/>
      <c r="C39" s="202"/>
      <c r="D39" s="31"/>
      <c r="E39" s="168" t="s">
        <v>132</v>
      </c>
      <c r="F39" s="197">
        <v>1</v>
      </c>
      <c r="G39" s="168" t="s">
        <v>191</v>
      </c>
      <c r="H39" s="197">
        <v>1</v>
      </c>
      <c r="I39" s="31"/>
      <c r="J39" s="31"/>
      <c r="K39" s="52"/>
      <c r="L39" s="117"/>
      <c r="M39" s="163"/>
      <c r="N39" s="117"/>
      <c r="O39" s="14"/>
      <c r="P39" s="14"/>
      <c r="Q39" s="15"/>
      <c r="R39" s="14"/>
    </row>
    <row r="40" spans="1:18" s="9" customFormat="1" ht="16.5" customHeight="1">
      <c r="A40" s="101"/>
      <c r="B40" s="208"/>
      <c r="C40" s="208"/>
      <c r="D40" s="31"/>
      <c r="E40" s="168" t="s">
        <v>14</v>
      </c>
      <c r="F40" s="197">
        <v>0.05</v>
      </c>
      <c r="G40" s="168" t="s">
        <v>192</v>
      </c>
      <c r="H40" s="197">
        <v>0.01</v>
      </c>
      <c r="I40" s="31"/>
      <c r="J40" s="31"/>
      <c r="K40" s="52"/>
      <c r="L40" s="117"/>
      <c r="M40" s="163"/>
      <c r="N40" s="117"/>
      <c r="O40" s="14"/>
      <c r="P40" s="14"/>
      <c r="Q40" s="15"/>
      <c r="R40" s="14"/>
    </row>
    <row r="41" spans="1:18" s="9" customFormat="1" ht="16.5" customHeight="1">
      <c r="A41" s="101"/>
      <c r="B41" s="208"/>
      <c r="C41" s="208"/>
      <c r="D41" s="31"/>
      <c r="E41" s="140"/>
      <c r="F41" s="140"/>
      <c r="G41" s="168" t="s">
        <v>14</v>
      </c>
      <c r="H41" s="197">
        <v>0.05</v>
      </c>
      <c r="I41" s="31"/>
      <c r="J41" s="31"/>
      <c r="K41" s="31"/>
      <c r="L41" s="204"/>
      <c r="O41" s="14"/>
      <c r="P41" s="14"/>
      <c r="Q41" s="15"/>
      <c r="R41" s="14"/>
    </row>
    <row r="42" spans="1:18" s="9" customFormat="1" ht="16.5" customHeight="1">
      <c r="A42" s="101" t="str">
        <f>B5</f>
        <v>五</v>
      </c>
      <c r="B42" s="203" t="s">
        <v>103</v>
      </c>
      <c r="C42" s="208"/>
      <c r="D42" s="104" t="str">
        <f t="shared" ref="D42:D105" si="4">IF(C42,"公斤","")</f>
        <v/>
      </c>
      <c r="E42" s="205" t="s">
        <v>135</v>
      </c>
      <c r="F42" s="25"/>
      <c r="G42" s="129" t="s">
        <v>197</v>
      </c>
      <c r="H42" s="25"/>
      <c r="I42" s="107" t="s">
        <v>2</v>
      </c>
      <c r="J42" s="108"/>
      <c r="K42" s="109" t="s">
        <v>209</v>
      </c>
      <c r="L42" s="110"/>
      <c r="M42" s="211" t="s">
        <v>262</v>
      </c>
      <c r="N42" s="294" t="s">
        <v>610</v>
      </c>
      <c r="O42" s="64"/>
      <c r="P42" s="16"/>
      <c r="Q42" s="16"/>
      <c r="R42" s="14"/>
    </row>
    <row r="43" spans="1:18" s="9" customFormat="1" ht="16.5" customHeight="1">
      <c r="A43" s="123">
        <f>A5</f>
        <v>45170</v>
      </c>
      <c r="B43" s="208" t="s">
        <v>13</v>
      </c>
      <c r="C43" s="208">
        <v>10</v>
      </c>
      <c r="D43" s="104" t="str">
        <f t="shared" si="4"/>
        <v>公斤</v>
      </c>
      <c r="E43" s="168" t="s">
        <v>136</v>
      </c>
      <c r="F43" s="197">
        <v>6</v>
      </c>
      <c r="G43" s="168" t="s">
        <v>198</v>
      </c>
      <c r="H43" s="197">
        <v>2.7</v>
      </c>
      <c r="I43" s="115" t="s">
        <v>12</v>
      </c>
      <c r="J43" s="116">
        <v>7</v>
      </c>
      <c r="K43" s="52" t="s">
        <v>210</v>
      </c>
      <c r="L43" s="170">
        <v>0.1</v>
      </c>
      <c r="O43" s="65"/>
      <c r="P43" s="66"/>
      <c r="Q43" s="15"/>
      <c r="R43" s="14"/>
    </row>
    <row r="44" spans="1:18" s="9" customFormat="1" ht="16.5" customHeight="1">
      <c r="A44" s="118"/>
      <c r="B44" s="208" t="s">
        <v>104</v>
      </c>
      <c r="C44" s="208">
        <v>0.2</v>
      </c>
      <c r="D44" s="104"/>
      <c r="E44" s="168" t="s">
        <v>137</v>
      </c>
      <c r="F44" s="197">
        <v>3</v>
      </c>
      <c r="G44" s="168" t="s">
        <v>199</v>
      </c>
      <c r="H44" s="197">
        <v>6</v>
      </c>
      <c r="I44" s="107" t="s">
        <v>14</v>
      </c>
      <c r="J44" s="108">
        <v>0.05</v>
      </c>
      <c r="K44" s="52" t="s">
        <v>211</v>
      </c>
      <c r="L44" s="170">
        <v>1</v>
      </c>
      <c r="O44" s="65"/>
      <c r="P44" s="66"/>
      <c r="Q44" s="15"/>
      <c r="R44" s="14"/>
    </row>
    <row r="45" spans="1:18" s="9" customFormat="1" ht="16.5" customHeight="1">
      <c r="A45" s="118"/>
      <c r="B45" s="202"/>
      <c r="C45" s="202"/>
      <c r="D45" s="104" t="str">
        <f t="shared" si="4"/>
        <v/>
      </c>
      <c r="E45" s="168" t="s">
        <v>132</v>
      </c>
      <c r="F45" s="197">
        <v>1</v>
      </c>
      <c r="G45" s="168" t="s">
        <v>200</v>
      </c>
      <c r="H45" s="197">
        <v>0.1</v>
      </c>
      <c r="I45" s="107"/>
      <c r="J45" s="108"/>
      <c r="K45" s="52" t="s">
        <v>20</v>
      </c>
      <c r="L45" s="170">
        <v>0.05</v>
      </c>
      <c r="O45" s="65"/>
      <c r="P45" s="66"/>
      <c r="Q45" s="15"/>
      <c r="R45" s="14"/>
    </row>
    <row r="46" spans="1:18" s="9" customFormat="1" ht="16.5" customHeight="1">
      <c r="A46" s="118"/>
      <c r="B46" s="202"/>
      <c r="C46" s="202"/>
      <c r="D46" s="104" t="str">
        <f t="shared" si="4"/>
        <v/>
      </c>
      <c r="E46" s="168" t="s">
        <v>14</v>
      </c>
      <c r="F46" s="197">
        <v>0.05</v>
      </c>
      <c r="G46" s="168" t="s">
        <v>14</v>
      </c>
      <c r="H46" s="197">
        <v>0.05</v>
      </c>
      <c r="I46" s="107"/>
      <c r="J46" s="108"/>
      <c r="K46" s="52" t="s">
        <v>208</v>
      </c>
      <c r="L46" s="170">
        <v>1</v>
      </c>
      <c r="O46" s="14"/>
      <c r="P46" s="14"/>
      <c r="Q46" s="15"/>
      <c r="R46" s="14"/>
    </row>
    <row r="47" spans="1:18" s="9" customFormat="1" ht="16.5" customHeight="1">
      <c r="A47" s="118"/>
      <c r="B47" s="208"/>
      <c r="C47" s="208"/>
      <c r="D47" s="104" t="str">
        <f t="shared" si="4"/>
        <v/>
      </c>
      <c r="E47" s="168" t="s">
        <v>138</v>
      </c>
      <c r="F47" s="197">
        <v>0.01</v>
      </c>
      <c r="G47" s="103"/>
      <c r="H47" s="114"/>
      <c r="I47" s="107"/>
      <c r="J47" s="108"/>
      <c r="K47" s="120"/>
      <c r="L47" s="117"/>
      <c r="O47" s="14"/>
      <c r="P47" s="14"/>
      <c r="Q47" s="15"/>
      <c r="R47" s="14"/>
    </row>
    <row r="48" spans="1:18" s="9" customFormat="1" ht="16.5" customHeight="1">
      <c r="A48" s="101" t="str">
        <f>B6</f>
        <v>一</v>
      </c>
      <c r="B48" s="193" t="s">
        <v>105</v>
      </c>
      <c r="C48" s="129"/>
      <c r="D48" s="104" t="str">
        <f t="shared" si="4"/>
        <v/>
      </c>
      <c r="E48" s="129" t="s">
        <v>139</v>
      </c>
      <c r="F48" s="25"/>
      <c r="G48" s="129" t="s">
        <v>213</v>
      </c>
      <c r="H48" s="129"/>
      <c r="I48" s="107" t="s">
        <v>2</v>
      </c>
      <c r="J48" s="108"/>
      <c r="K48" s="129" t="s">
        <v>226</v>
      </c>
      <c r="L48" s="129"/>
      <c r="M48" s="143" t="s">
        <v>260</v>
      </c>
      <c r="N48" s="171"/>
      <c r="O48" s="67"/>
      <c r="P48" s="68"/>
      <c r="Q48" s="16"/>
      <c r="R48" s="14"/>
    </row>
    <row r="49" spans="1:18" s="9" customFormat="1" ht="16.5" customHeight="1">
      <c r="A49" s="111">
        <f>A6</f>
        <v>45173</v>
      </c>
      <c r="B49" s="208" t="s">
        <v>13</v>
      </c>
      <c r="C49" s="208">
        <v>10</v>
      </c>
      <c r="D49" s="104" t="str">
        <f t="shared" si="4"/>
        <v>公斤</v>
      </c>
      <c r="E49" s="168" t="s">
        <v>140</v>
      </c>
      <c r="F49" s="197">
        <v>6</v>
      </c>
      <c r="G49" s="168" t="s">
        <v>214</v>
      </c>
      <c r="H49" s="197">
        <v>1.2</v>
      </c>
      <c r="I49" s="115" t="s">
        <v>12</v>
      </c>
      <c r="J49" s="116">
        <v>7</v>
      </c>
      <c r="K49" s="208" t="s">
        <v>183</v>
      </c>
      <c r="L49" s="197">
        <v>2</v>
      </c>
      <c r="M49" s="180"/>
      <c r="N49" s="113"/>
      <c r="O49" s="64"/>
      <c r="P49" s="69"/>
      <c r="Q49" s="15"/>
      <c r="R49" s="14"/>
    </row>
    <row r="50" spans="1:18" s="9" customFormat="1" ht="16.5" customHeight="1">
      <c r="A50" s="101"/>
      <c r="B50" s="208"/>
      <c r="C50" s="208"/>
      <c r="D50" s="104" t="str">
        <f t="shared" si="4"/>
        <v/>
      </c>
      <c r="E50" s="168" t="s">
        <v>141</v>
      </c>
      <c r="F50" s="197">
        <v>3</v>
      </c>
      <c r="G50" s="168" t="s">
        <v>190</v>
      </c>
      <c r="H50" s="197">
        <v>5</v>
      </c>
      <c r="I50" s="107" t="s">
        <v>14</v>
      </c>
      <c r="J50" s="108">
        <v>0.05</v>
      </c>
      <c r="K50" s="208" t="s">
        <v>227</v>
      </c>
      <c r="L50" s="197">
        <v>1</v>
      </c>
      <c r="M50" s="161"/>
      <c r="N50" s="113"/>
      <c r="O50" s="67"/>
      <c r="P50" s="69"/>
      <c r="Q50" s="15"/>
      <c r="R50" s="14"/>
    </row>
    <row r="51" spans="1:18" s="9" customFormat="1" ht="16.5" customHeight="1">
      <c r="A51" s="101"/>
      <c r="B51" s="202"/>
      <c r="C51" s="202"/>
      <c r="D51" s="104" t="str">
        <f t="shared" si="4"/>
        <v/>
      </c>
      <c r="E51" s="168" t="s">
        <v>258</v>
      </c>
      <c r="F51" s="197">
        <v>0.4</v>
      </c>
      <c r="G51" s="168" t="s">
        <v>215</v>
      </c>
      <c r="H51" s="197">
        <v>0.5</v>
      </c>
      <c r="I51" s="107"/>
      <c r="J51" s="108"/>
      <c r="K51" s="208" t="s">
        <v>163</v>
      </c>
      <c r="L51" s="197">
        <v>0.5</v>
      </c>
      <c r="M51" s="163"/>
      <c r="N51" s="102"/>
      <c r="O51" s="67"/>
      <c r="P51" s="69"/>
      <c r="Q51" s="15"/>
      <c r="R51" s="14"/>
    </row>
    <row r="52" spans="1:18" s="9" customFormat="1" ht="16.5" customHeight="1">
      <c r="A52" s="101"/>
      <c r="B52" s="202"/>
      <c r="C52" s="202"/>
      <c r="D52" s="104" t="str">
        <f t="shared" si="4"/>
        <v/>
      </c>
      <c r="E52" s="168" t="s">
        <v>14</v>
      </c>
      <c r="F52" s="197">
        <v>0.05</v>
      </c>
      <c r="G52" s="168" t="s">
        <v>14</v>
      </c>
      <c r="H52" s="197">
        <v>0.05</v>
      </c>
      <c r="I52" s="107"/>
      <c r="J52" s="108"/>
      <c r="K52" s="208" t="s">
        <v>165</v>
      </c>
      <c r="L52" s="197">
        <v>0.05</v>
      </c>
      <c r="M52" s="163"/>
      <c r="N52" s="102"/>
      <c r="O52" s="65"/>
      <c r="P52" s="70"/>
      <c r="Q52" s="15"/>
      <c r="R52" s="14"/>
    </row>
    <row r="53" spans="1:18" s="9" customFormat="1" ht="16.5" customHeight="1">
      <c r="A53" s="101"/>
      <c r="B53" s="208"/>
      <c r="C53" s="208"/>
      <c r="D53" s="104" t="str">
        <f t="shared" si="4"/>
        <v/>
      </c>
      <c r="E53" s="128"/>
      <c r="F53" s="53"/>
      <c r="G53" s="52"/>
      <c r="H53" s="102"/>
      <c r="I53" s="107"/>
      <c r="J53" s="108"/>
      <c r="K53" s="208" t="s">
        <v>229</v>
      </c>
      <c r="L53" s="197">
        <v>1</v>
      </c>
      <c r="O53" s="14"/>
      <c r="P53" s="14"/>
      <c r="Q53" s="15"/>
      <c r="R53" s="14"/>
    </row>
    <row r="54" spans="1:18" s="9" customFormat="1" ht="16.5" customHeight="1">
      <c r="A54" s="101" t="str">
        <f>B7</f>
        <v>二</v>
      </c>
      <c r="B54" s="203" t="s">
        <v>1</v>
      </c>
      <c r="C54" s="208"/>
      <c r="D54" s="104" t="str">
        <f t="shared" si="4"/>
        <v/>
      </c>
      <c r="E54" s="129" t="s">
        <v>142</v>
      </c>
      <c r="F54" s="25"/>
      <c r="G54" s="194" t="s">
        <v>218</v>
      </c>
      <c r="H54" s="194"/>
      <c r="I54" s="107" t="s">
        <v>2</v>
      </c>
      <c r="J54" s="108"/>
      <c r="K54" s="121" t="s">
        <v>80</v>
      </c>
      <c r="L54" s="117"/>
      <c r="M54" s="211" t="s">
        <v>262</v>
      </c>
      <c r="O54" s="14"/>
      <c r="P54" s="14"/>
      <c r="Q54" s="16"/>
      <c r="R54" s="14"/>
    </row>
    <row r="55" spans="1:18" s="9" customFormat="1" ht="16.5" customHeight="1">
      <c r="A55" s="111">
        <f>A7</f>
        <v>45174</v>
      </c>
      <c r="B55" s="208" t="s">
        <v>13</v>
      </c>
      <c r="C55" s="208">
        <v>7</v>
      </c>
      <c r="D55" s="104" t="str">
        <f t="shared" si="4"/>
        <v>公斤</v>
      </c>
      <c r="E55" s="168" t="s">
        <v>143</v>
      </c>
      <c r="F55" s="197">
        <v>6.5</v>
      </c>
      <c r="G55" s="168" t="s">
        <v>219</v>
      </c>
      <c r="H55" s="198">
        <v>4</v>
      </c>
      <c r="I55" s="115" t="s">
        <v>12</v>
      </c>
      <c r="J55" s="116">
        <v>7</v>
      </c>
      <c r="K55" s="52" t="s">
        <v>231</v>
      </c>
      <c r="L55" s="176">
        <v>0.1</v>
      </c>
      <c r="O55" s="14"/>
      <c r="P55" s="14"/>
      <c r="Q55" s="15"/>
      <c r="R55" s="14"/>
    </row>
    <row r="56" spans="1:18" s="9" customFormat="1" ht="16.5" customHeight="1">
      <c r="A56" s="118"/>
      <c r="B56" s="208" t="s">
        <v>15</v>
      </c>
      <c r="C56" s="208">
        <v>3</v>
      </c>
      <c r="D56" s="104" t="str">
        <f t="shared" si="4"/>
        <v>公斤</v>
      </c>
      <c r="E56" s="168" t="s">
        <v>144</v>
      </c>
      <c r="F56" s="25"/>
      <c r="G56" s="201" t="s">
        <v>220</v>
      </c>
      <c r="H56" s="198">
        <v>2</v>
      </c>
      <c r="I56" s="107" t="s">
        <v>14</v>
      </c>
      <c r="J56" s="108">
        <v>0.05</v>
      </c>
      <c r="K56" s="52" t="s">
        <v>71</v>
      </c>
      <c r="L56" s="176">
        <v>3</v>
      </c>
      <c r="O56" s="14"/>
      <c r="P56" s="14"/>
      <c r="Q56" s="15"/>
      <c r="R56" s="14"/>
    </row>
    <row r="57" spans="1:18" s="9" customFormat="1" ht="16.5" customHeight="1">
      <c r="A57" s="118"/>
      <c r="B57" s="202"/>
      <c r="C57" s="202"/>
      <c r="D57" s="104" t="str">
        <f t="shared" si="4"/>
        <v/>
      </c>
      <c r="E57" s="103"/>
      <c r="F57" s="102"/>
      <c r="G57" s="201" t="s">
        <v>200</v>
      </c>
      <c r="H57" s="198">
        <v>0.01</v>
      </c>
      <c r="I57" s="107"/>
      <c r="J57" s="108"/>
      <c r="K57" s="52" t="s">
        <v>20</v>
      </c>
      <c r="L57" s="176">
        <v>0.05</v>
      </c>
      <c r="O57" s="14"/>
      <c r="P57" s="14"/>
      <c r="Q57" s="15"/>
      <c r="R57" s="14"/>
    </row>
    <row r="58" spans="1:18" s="9" customFormat="1" ht="16.5" customHeight="1">
      <c r="A58" s="118"/>
      <c r="B58" s="202"/>
      <c r="C58" s="202"/>
      <c r="D58" s="104" t="str">
        <f t="shared" si="4"/>
        <v/>
      </c>
      <c r="E58" s="103"/>
      <c r="F58" s="53"/>
      <c r="G58" s="168" t="s">
        <v>14</v>
      </c>
      <c r="H58" s="197">
        <v>0.05</v>
      </c>
      <c r="I58" s="107"/>
      <c r="J58" s="108"/>
      <c r="K58" s="52"/>
      <c r="L58" s="117"/>
      <c r="O58" s="14"/>
      <c r="P58" s="14"/>
      <c r="Q58" s="15"/>
      <c r="R58" s="14"/>
    </row>
    <row r="59" spans="1:18" s="9" customFormat="1" ht="16.5" customHeight="1">
      <c r="A59" s="118"/>
      <c r="B59" s="202"/>
      <c r="C59" s="202"/>
      <c r="D59" s="104" t="str">
        <f t="shared" si="4"/>
        <v/>
      </c>
      <c r="E59" s="103"/>
      <c r="F59" s="53"/>
      <c r="G59" s="52"/>
      <c r="H59" s="102"/>
      <c r="I59" s="107"/>
      <c r="J59" s="108"/>
      <c r="K59" s="120"/>
      <c r="L59" s="117"/>
      <c r="O59" s="14"/>
      <c r="P59" s="14"/>
      <c r="Q59" s="15"/>
      <c r="R59" s="14"/>
    </row>
    <row r="60" spans="1:18" s="9" customFormat="1" ht="16.5" customHeight="1">
      <c r="A60" s="101" t="str">
        <f>B8</f>
        <v>三</v>
      </c>
      <c r="B60" s="303" t="s">
        <v>106</v>
      </c>
      <c r="C60" s="303"/>
      <c r="D60" s="104" t="str">
        <f t="shared" si="4"/>
        <v/>
      </c>
      <c r="E60" s="129" t="s">
        <v>145</v>
      </c>
      <c r="F60" s="25"/>
      <c r="G60" s="25" t="s">
        <v>223</v>
      </c>
      <c r="H60" s="25"/>
      <c r="I60" s="107" t="s">
        <v>2</v>
      </c>
      <c r="J60" s="108"/>
      <c r="K60" s="129" t="s">
        <v>232</v>
      </c>
      <c r="L60" s="129"/>
      <c r="M60" s="211" t="s">
        <v>264</v>
      </c>
      <c r="O60" s="14"/>
      <c r="R60" s="14"/>
    </row>
    <row r="61" spans="1:18" s="9" customFormat="1" ht="16.5" customHeight="1">
      <c r="A61" s="111">
        <f>A8</f>
        <v>45175</v>
      </c>
      <c r="B61" s="208" t="s">
        <v>107</v>
      </c>
      <c r="C61" s="208">
        <v>6</v>
      </c>
      <c r="D61" s="104" t="str">
        <f t="shared" si="4"/>
        <v>公斤</v>
      </c>
      <c r="E61" s="168" t="s">
        <v>126</v>
      </c>
      <c r="F61" s="197">
        <v>7</v>
      </c>
      <c r="G61" s="206" t="s">
        <v>224</v>
      </c>
      <c r="H61" s="197">
        <v>6</v>
      </c>
      <c r="I61" s="115" t="s">
        <v>12</v>
      </c>
      <c r="J61" s="116">
        <v>7</v>
      </c>
      <c r="K61" s="208" t="s">
        <v>198</v>
      </c>
      <c r="L61" s="197">
        <v>1.1000000000000001</v>
      </c>
      <c r="O61" s="14"/>
      <c r="R61" s="14"/>
    </row>
    <row r="62" spans="1:18" s="9" customFormat="1" ht="16.5" customHeight="1">
      <c r="A62" s="101"/>
      <c r="B62" s="208"/>
      <c r="C62" s="208"/>
      <c r="D62" s="104" t="str">
        <f t="shared" si="4"/>
        <v/>
      </c>
      <c r="E62" s="168" t="s">
        <v>146</v>
      </c>
      <c r="F62" s="197">
        <v>4.5</v>
      </c>
      <c r="G62" s="206" t="s">
        <v>132</v>
      </c>
      <c r="H62" s="197">
        <v>1</v>
      </c>
      <c r="I62" s="107" t="s">
        <v>14</v>
      </c>
      <c r="J62" s="108">
        <v>0.05</v>
      </c>
      <c r="K62" s="208" t="s">
        <v>233</v>
      </c>
      <c r="L62" s="197">
        <v>2</v>
      </c>
      <c r="O62" s="14"/>
      <c r="R62" s="14"/>
    </row>
    <row r="63" spans="1:18" s="9" customFormat="1" ht="16.5" customHeight="1">
      <c r="A63" s="101"/>
      <c r="B63" s="208"/>
      <c r="C63" s="208"/>
      <c r="D63" s="104" t="str">
        <f t="shared" si="4"/>
        <v/>
      </c>
      <c r="E63" s="168" t="s">
        <v>137</v>
      </c>
      <c r="F63" s="197">
        <v>2</v>
      </c>
      <c r="G63" s="206" t="s">
        <v>225</v>
      </c>
      <c r="H63" s="197">
        <v>0.01</v>
      </c>
      <c r="I63" s="107"/>
      <c r="J63" s="108"/>
      <c r="K63" s="208" t="s">
        <v>234</v>
      </c>
      <c r="L63" s="197">
        <v>2</v>
      </c>
      <c r="O63" s="14"/>
      <c r="R63" s="14"/>
    </row>
    <row r="64" spans="1:18" s="9" customFormat="1" ht="16.5" customHeight="1">
      <c r="A64" s="101"/>
      <c r="B64" s="208"/>
      <c r="C64" s="208"/>
      <c r="D64" s="104" t="str">
        <f t="shared" si="4"/>
        <v/>
      </c>
      <c r="E64" s="168" t="s">
        <v>147</v>
      </c>
      <c r="F64" s="25"/>
      <c r="G64" s="206" t="s">
        <v>14</v>
      </c>
      <c r="H64" s="197">
        <v>0.05</v>
      </c>
      <c r="I64" s="107"/>
      <c r="J64" s="108"/>
      <c r="K64" s="25" t="s">
        <v>235</v>
      </c>
      <c r="L64" s="197">
        <v>0.1</v>
      </c>
      <c r="O64" s="14"/>
      <c r="R64" s="14"/>
    </row>
    <row r="65" spans="1:19" s="9" customFormat="1" ht="16.5" customHeight="1">
      <c r="A65" s="101"/>
      <c r="B65" s="202"/>
      <c r="C65" s="202"/>
      <c r="D65" s="104" t="str">
        <f t="shared" si="4"/>
        <v/>
      </c>
      <c r="E65" s="208"/>
      <c r="F65" s="25"/>
      <c r="G65" s="52"/>
      <c r="H65" s="102"/>
      <c r="I65" s="107"/>
      <c r="J65" s="108"/>
      <c r="K65" s="52"/>
      <c r="L65" s="117"/>
      <c r="O65" s="14"/>
      <c r="R65" s="14"/>
    </row>
    <row r="66" spans="1:19" s="9" customFormat="1" ht="16.5" customHeight="1">
      <c r="A66" s="101" t="str">
        <f>B9</f>
        <v>四</v>
      </c>
      <c r="B66" s="303" t="s">
        <v>1</v>
      </c>
      <c r="C66" s="303"/>
      <c r="D66" s="104" t="str">
        <f t="shared" si="4"/>
        <v/>
      </c>
      <c r="E66" s="129" t="s">
        <v>549</v>
      </c>
      <c r="F66" s="25"/>
      <c r="G66" s="129" t="s">
        <v>72</v>
      </c>
      <c r="H66" s="129"/>
      <c r="I66" s="107" t="s">
        <v>2</v>
      </c>
      <c r="J66" s="108"/>
      <c r="K66" s="125" t="s">
        <v>249</v>
      </c>
      <c r="L66" s="137"/>
      <c r="M66" s="211" t="s">
        <v>261</v>
      </c>
      <c r="N66" s="294" t="s">
        <v>574</v>
      </c>
      <c r="O66" s="83"/>
      <c r="P66" s="84"/>
      <c r="Q66" s="68"/>
      <c r="R66" s="84"/>
      <c r="S66" s="68"/>
    </row>
    <row r="67" spans="1:19" s="9" customFormat="1" ht="16.5" customHeight="1">
      <c r="A67" s="111">
        <f>A9</f>
        <v>45176</v>
      </c>
      <c r="B67" s="208" t="s">
        <v>13</v>
      </c>
      <c r="C67" s="208">
        <v>7</v>
      </c>
      <c r="D67" s="104" t="str">
        <f t="shared" si="4"/>
        <v>公斤</v>
      </c>
      <c r="E67" s="129" t="s">
        <v>549</v>
      </c>
      <c r="F67" s="25">
        <v>9</v>
      </c>
      <c r="G67" s="168" t="s">
        <v>194</v>
      </c>
      <c r="H67" s="208">
        <v>5</v>
      </c>
      <c r="I67" s="115" t="s">
        <v>12</v>
      </c>
      <c r="J67" s="116">
        <v>7</v>
      </c>
      <c r="K67" s="52" t="s">
        <v>250</v>
      </c>
      <c r="L67" s="117">
        <v>0.1</v>
      </c>
      <c r="N67" s="82"/>
      <c r="O67" s="70"/>
      <c r="P67" s="64"/>
      <c r="Q67" s="69"/>
      <c r="R67" s="64"/>
      <c r="S67" s="69"/>
    </row>
    <row r="68" spans="1:19" s="9" customFormat="1" ht="16.5" customHeight="1">
      <c r="A68" s="118"/>
      <c r="B68" s="208" t="s">
        <v>15</v>
      </c>
      <c r="C68" s="208">
        <v>3</v>
      </c>
      <c r="D68" s="104" t="str">
        <f t="shared" si="4"/>
        <v>公斤</v>
      </c>
      <c r="E68" s="168" t="s">
        <v>59</v>
      </c>
      <c r="F68" s="25">
        <v>3</v>
      </c>
      <c r="G68" s="168"/>
      <c r="H68" s="208"/>
      <c r="I68" s="107" t="s">
        <v>14</v>
      </c>
      <c r="J68" s="108">
        <v>0.05</v>
      </c>
      <c r="K68" s="52" t="s">
        <v>251</v>
      </c>
      <c r="L68" s="137">
        <v>1.5</v>
      </c>
      <c r="N68" s="82"/>
      <c r="O68" s="70"/>
      <c r="P68" s="85"/>
      <c r="Q68" s="85"/>
      <c r="R68" s="85"/>
      <c r="S68" s="86"/>
    </row>
    <row r="69" spans="1:19" s="9" customFormat="1" ht="16.5" customHeight="1">
      <c r="A69" s="118"/>
      <c r="B69" s="208"/>
      <c r="C69" s="208"/>
      <c r="D69" s="104" t="str">
        <f t="shared" si="4"/>
        <v/>
      </c>
      <c r="E69" s="168" t="s">
        <v>238</v>
      </c>
      <c r="F69" s="25">
        <v>1</v>
      </c>
      <c r="G69" s="168" t="s">
        <v>14</v>
      </c>
      <c r="H69" s="208">
        <v>0.05</v>
      </c>
      <c r="I69" s="107"/>
      <c r="J69" s="108"/>
      <c r="K69" s="52" t="s">
        <v>58</v>
      </c>
      <c r="L69" s="117">
        <v>1</v>
      </c>
      <c r="N69" s="82"/>
      <c r="O69" s="70"/>
      <c r="P69" s="67"/>
      <c r="Q69" s="69"/>
      <c r="R69" s="67"/>
      <c r="S69" s="69"/>
    </row>
    <row r="70" spans="1:19" s="9" customFormat="1" ht="16.5" customHeight="1">
      <c r="A70" s="118"/>
      <c r="B70" s="208"/>
      <c r="C70" s="208"/>
      <c r="D70" s="104" t="str">
        <f t="shared" si="4"/>
        <v/>
      </c>
      <c r="E70" s="122"/>
      <c r="F70" s="25"/>
      <c r="G70" s="52"/>
      <c r="H70" s="102"/>
      <c r="I70" s="107"/>
      <c r="J70" s="108"/>
      <c r="K70" s="52"/>
      <c r="L70" s="117"/>
      <c r="N70" s="82"/>
      <c r="O70" s="70"/>
      <c r="P70" s="85"/>
      <c r="Q70" s="85"/>
      <c r="R70" s="67"/>
      <c r="S70" s="69"/>
    </row>
    <row r="71" spans="1:19" s="9" customFormat="1" ht="16.5" customHeight="1">
      <c r="A71" s="118"/>
      <c r="B71" s="208"/>
      <c r="C71" s="208"/>
      <c r="D71" s="104" t="str">
        <f t="shared" si="4"/>
        <v/>
      </c>
      <c r="E71" s="132"/>
      <c r="F71" s="53"/>
      <c r="G71" s="120"/>
      <c r="H71" s="53"/>
      <c r="I71" s="107"/>
      <c r="J71" s="108"/>
      <c r="K71" s="120"/>
      <c r="L71" s="117"/>
      <c r="N71" s="87"/>
      <c r="O71" s="83"/>
      <c r="P71" s="65"/>
      <c r="Q71" s="88"/>
      <c r="R71" s="89"/>
      <c r="S71" s="89"/>
    </row>
    <row r="72" spans="1:19" s="9" customFormat="1" ht="16.5" customHeight="1">
      <c r="A72" s="101" t="str">
        <f>B10</f>
        <v>五</v>
      </c>
      <c r="B72" s="303" t="s">
        <v>108</v>
      </c>
      <c r="C72" s="303"/>
      <c r="D72" s="104" t="str">
        <f t="shared" si="4"/>
        <v/>
      </c>
      <c r="E72" s="129" t="s">
        <v>148</v>
      </c>
      <c r="F72" s="25"/>
      <c r="G72" s="52" t="s">
        <v>240</v>
      </c>
      <c r="H72" s="53"/>
      <c r="I72" s="107" t="s">
        <v>2</v>
      </c>
      <c r="J72" s="108"/>
      <c r="K72" s="112" t="s">
        <v>246</v>
      </c>
      <c r="L72" s="110"/>
      <c r="M72" s="211" t="s">
        <v>577</v>
      </c>
      <c r="N72" s="89"/>
      <c r="O72" s="81"/>
      <c r="P72" s="81"/>
      <c r="Q72" s="15"/>
      <c r="R72" s="81"/>
      <c r="S72" s="89"/>
    </row>
    <row r="73" spans="1:19" s="9" customFormat="1" ht="16.5" customHeight="1">
      <c r="A73" s="111">
        <f>A10</f>
        <v>45177</v>
      </c>
      <c r="B73" s="208" t="s">
        <v>13</v>
      </c>
      <c r="C73" s="208">
        <v>10</v>
      </c>
      <c r="D73" s="104" t="str">
        <f t="shared" si="4"/>
        <v>公斤</v>
      </c>
      <c r="E73" s="168" t="s">
        <v>136</v>
      </c>
      <c r="F73" s="25">
        <v>6</v>
      </c>
      <c r="G73" s="52" t="s">
        <v>53</v>
      </c>
      <c r="H73" s="102">
        <v>2.7</v>
      </c>
      <c r="I73" s="115" t="s">
        <v>12</v>
      </c>
      <c r="J73" s="116">
        <v>7</v>
      </c>
      <c r="K73" s="52" t="s">
        <v>66</v>
      </c>
      <c r="L73" s="117">
        <v>0.6</v>
      </c>
      <c r="O73" s="14"/>
      <c r="P73" s="14"/>
      <c r="Q73" s="15"/>
      <c r="R73" s="14"/>
    </row>
    <row r="74" spans="1:19" s="9" customFormat="1" ht="16.5" customHeight="1">
      <c r="A74" s="101"/>
      <c r="B74" s="208" t="s">
        <v>109</v>
      </c>
      <c r="C74" s="208">
        <v>0.4</v>
      </c>
      <c r="D74" s="104"/>
      <c r="E74" s="168" t="s">
        <v>149</v>
      </c>
      <c r="F74" s="25">
        <v>4</v>
      </c>
      <c r="G74" s="125" t="s">
        <v>77</v>
      </c>
      <c r="H74" s="102">
        <v>3</v>
      </c>
      <c r="I74" s="107" t="s">
        <v>14</v>
      </c>
      <c r="J74" s="108">
        <v>0.05</v>
      </c>
      <c r="K74" s="52" t="s">
        <v>170</v>
      </c>
      <c r="L74" s="117">
        <v>0.2</v>
      </c>
      <c r="O74" s="14"/>
      <c r="P74" s="14"/>
      <c r="Q74" s="15"/>
      <c r="R74" s="14"/>
    </row>
    <row r="75" spans="1:19" s="9" customFormat="1" ht="16.5" customHeight="1">
      <c r="A75" s="101"/>
      <c r="B75" s="208"/>
      <c r="C75" s="208"/>
      <c r="D75" s="104" t="str">
        <f t="shared" si="4"/>
        <v/>
      </c>
      <c r="E75" s="168"/>
      <c r="F75" s="25"/>
      <c r="G75" s="103" t="s">
        <v>67</v>
      </c>
      <c r="H75" s="114">
        <v>0.5</v>
      </c>
      <c r="I75" s="107"/>
      <c r="J75" s="108"/>
      <c r="K75" s="52" t="s">
        <v>20</v>
      </c>
      <c r="L75" s="117">
        <v>0.01</v>
      </c>
      <c r="O75" s="14"/>
      <c r="P75" s="14"/>
      <c r="Q75" s="15"/>
      <c r="R75" s="14"/>
    </row>
    <row r="76" spans="1:19" s="9" customFormat="1" ht="16.5" customHeight="1">
      <c r="A76" s="101"/>
      <c r="B76" s="208"/>
      <c r="C76" s="208"/>
      <c r="D76" s="104" t="str">
        <f t="shared" si="4"/>
        <v/>
      </c>
      <c r="E76" s="168" t="s">
        <v>14</v>
      </c>
      <c r="F76" s="25">
        <v>0.05</v>
      </c>
      <c r="G76" s="103" t="s">
        <v>40</v>
      </c>
      <c r="H76" s="114">
        <v>0.05</v>
      </c>
      <c r="I76" s="107"/>
      <c r="J76" s="108"/>
      <c r="K76" s="202"/>
      <c r="L76" s="202"/>
      <c r="O76" s="14"/>
      <c r="P76" s="14"/>
      <c r="Q76" s="15"/>
      <c r="R76" s="14"/>
    </row>
    <row r="77" spans="1:19" s="9" customFormat="1" ht="16.5" customHeight="1">
      <c r="A77" s="101"/>
      <c r="B77" s="208"/>
      <c r="C77" s="208"/>
      <c r="D77" s="104"/>
      <c r="E77" s="103"/>
      <c r="F77" s="102"/>
      <c r="G77" s="103"/>
      <c r="H77" s="102"/>
      <c r="I77" s="107"/>
      <c r="J77" s="108"/>
      <c r="K77" s="52"/>
      <c r="L77" s="117"/>
      <c r="O77" s="14"/>
      <c r="P77" s="14"/>
      <c r="Q77" s="15"/>
      <c r="R77" s="14"/>
    </row>
    <row r="78" spans="1:19" s="9" customFormat="1" ht="16.5" customHeight="1">
      <c r="A78" s="101" t="str">
        <f>B11</f>
        <v>一</v>
      </c>
      <c r="B78" s="203" t="s">
        <v>105</v>
      </c>
      <c r="C78" s="208"/>
      <c r="D78" s="104" t="str">
        <f t="shared" ref="D78:D83" si="5">IF(C78,"公斤","")</f>
        <v/>
      </c>
      <c r="E78" s="129" t="s">
        <v>150</v>
      </c>
      <c r="F78" s="25"/>
      <c r="G78" s="121" t="s">
        <v>253</v>
      </c>
      <c r="H78" s="53"/>
      <c r="I78" s="107" t="s">
        <v>2</v>
      </c>
      <c r="J78" s="108"/>
      <c r="K78" s="121" t="s">
        <v>61</v>
      </c>
      <c r="L78" s="117"/>
      <c r="M78" s="143" t="s">
        <v>260</v>
      </c>
      <c r="N78" s="82"/>
      <c r="O78" s="83"/>
      <c r="P78" s="84"/>
      <c r="Q78" s="68"/>
      <c r="R78" s="84"/>
      <c r="S78" s="68"/>
    </row>
    <row r="79" spans="1:19" s="9" customFormat="1" ht="16.5" customHeight="1">
      <c r="A79" s="123">
        <f>A11</f>
        <v>45180</v>
      </c>
      <c r="B79" s="208" t="s">
        <v>13</v>
      </c>
      <c r="C79" s="208">
        <v>10</v>
      </c>
      <c r="D79" s="104" t="str">
        <f t="shared" si="5"/>
        <v>公斤</v>
      </c>
      <c r="E79" s="168" t="s">
        <v>126</v>
      </c>
      <c r="F79" s="197">
        <v>6</v>
      </c>
      <c r="G79" s="52" t="s">
        <v>66</v>
      </c>
      <c r="H79" s="170">
        <v>2.7</v>
      </c>
      <c r="I79" s="115" t="s">
        <v>12</v>
      </c>
      <c r="J79" s="116">
        <v>7</v>
      </c>
      <c r="K79" s="52" t="s">
        <v>56</v>
      </c>
      <c r="L79" s="170">
        <v>4</v>
      </c>
      <c r="M79" s="180"/>
      <c r="N79" s="82"/>
      <c r="O79" s="70"/>
      <c r="P79" s="64"/>
      <c r="Q79" s="69"/>
      <c r="R79" s="64"/>
      <c r="S79" s="69"/>
    </row>
    <row r="80" spans="1:19" s="9" customFormat="1" ht="16.5" customHeight="1">
      <c r="A80" s="118"/>
      <c r="B80" s="202"/>
      <c r="C80" s="202"/>
      <c r="D80" s="104" t="str">
        <f t="shared" si="5"/>
        <v/>
      </c>
      <c r="E80" s="168" t="s">
        <v>151</v>
      </c>
      <c r="F80" s="197">
        <v>2</v>
      </c>
      <c r="G80" s="122" t="s">
        <v>71</v>
      </c>
      <c r="H80" s="170">
        <v>4</v>
      </c>
      <c r="I80" s="107" t="s">
        <v>14</v>
      </c>
      <c r="J80" s="108">
        <v>0.05</v>
      </c>
      <c r="K80" s="52" t="s">
        <v>276</v>
      </c>
      <c r="L80" s="170">
        <v>0.01</v>
      </c>
      <c r="M80" s="161"/>
      <c r="N80" s="82"/>
      <c r="O80" s="70"/>
      <c r="P80" s="85"/>
      <c r="Q80" s="85"/>
      <c r="R80" s="85"/>
      <c r="S80" s="86"/>
    </row>
    <row r="81" spans="1:19" s="9" customFormat="1" ht="16.5" customHeight="1">
      <c r="A81" s="118"/>
      <c r="B81" s="202"/>
      <c r="C81" s="202"/>
      <c r="D81" s="104" t="str">
        <f t="shared" si="5"/>
        <v/>
      </c>
      <c r="E81" s="168" t="s">
        <v>77</v>
      </c>
      <c r="F81" s="197">
        <v>1</v>
      </c>
      <c r="G81" s="52" t="s">
        <v>67</v>
      </c>
      <c r="H81" s="170">
        <v>1</v>
      </c>
      <c r="I81" s="107"/>
      <c r="J81" s="108"/>
      <c r="K81" s="52" t="s">
        <v>92</v>
      </c>
      <c r="L81" s="170">
        <v>0.05</v>
      </c>
      <c r="M81" s="163"/>
      <c r="N81" s="82"/>
      <c r="O81" s="70"/>
      <c r="P81" s="67"/>
      <c r="Q81" s="69"/>
      <c r="R81" s="67"/>
      <c r="S81" s="69"/>
    </row>
    <row r="82" spans="1:19" s="9" customFormat="1" ht="16.5" customHeight="1">
      <c r="A82" s="118"/>
      <c r="B82" s="208"/>
      <c r="C82" s="208"/>
      <c r="D82" s="104" t="str">
        <f t="shared" si="5"/>
        <v/>
      </c>
      <c r="E82" s="168" t="s">
        <v>14</v>
      </c>
      <c r="F82" s="197">
        <v>0.05</v>
      </c>
      <c r="G82" s="52" t="s">
        <v>40</v>
      </c>
      <c r="H82" s="170">
        <v>0.05</v>
      </c>
      <c r="I82" s="107"/>
      <c r="J82" s="108"/>
      <c r="K82" s="52" t="s">
        <v>208</v>
      </c>
      <c r="L82" s="170">
        <v>1</v>
      </c>
      <c r="M82" s="163"/>
      <c r="N82" s="82"/>
      <c r="O82" s="70"/>
      <c r="P82" s="85"/>
      <c r="Q82" s="85"/>
      <c r="R82" s="67"/>
      <c r="S82" s="69"/>
    </row>
    <row r="83" spans="1:19" s="9" customFormat="1" ht="16.5" customHeight="1">
      <c r="A83" s="118"/>
      <c r="B83" s="208"/>
      <c r="C83" s="208"/>
      <c r="D83" s="104" t="str">
        <f t="shared" si="5"/>
        <v/>
      </c>
      <c r="E83" s="132"/>
      <c r="F83" s="53"/>
      <c r="G83" s="52"/>
      <c r="H83" s="102"/>
      <c r="I83" s="107"/>
      <c r="J83" s="108"/>
      <c r="K83" s="52"/>
      <c r="L83" s="170"/>
      <c r="N83" s="87"/>
      <c r="O83" s="83"/>
      <c r="P83" s="65"/>
      <c r="Q83" s="88"/>
      <c r="R83" s="89"/>
      <c r="S83" s="89"/>
    </row>
    <row r="84" spans="1:19" s="9" customFormat="1" ht="16.5" customHeight="1">
      <c r="A84" s="133" t="str">
        <f>B12</f>
        <v>二</v>
      </c>
      <c r="B84" s="203" t="s">
        <v>1</v>
      </c>
      <c r="C84" s="208"/>
      <c r="D84" s="104"/>
      <c r="E84" s="126" t="s">
        <v>152</v>
      </c>
      <c r="F84" s="129"/>
      <c r="G84" s="277" t="s">
        <v>54</v>
      </c>
      <c r="H84" s="106"/>
      <c r="I84" s="107" t="s">
        <v>2</v>
      </c>
      <c r="J84" s="108"/>
      <c r="K84" s="121" t="s">
        <v>279</v>
      </c>
      <c r="L84" s="170"/>
      <c r="M84" s="211" t="s">
        <v>262</v>
      </c>
      <c r="N84" s="16"/>
      <c r="O84" s="14"/>
      <c r="R84" s="14"/>
    </row>
    <row r="85" spans="1:19" s="9" customFormat="1" ht="16.5" customHeight="1">
      <c r="A85" s="135">
        <f>A12</f>
        <v>45181</v>
      </c>
      <c r="B85" s="208" t="s">
        <v>13</v>
      </c>
      <c r="C85" s="208">
        <v>7</v>
      </c>
      <c r="D85" s="104" t="str">
        <f>IF(C84,"公斤","")</f>
        <v/>
      </c>
      <c r="E85" s="168" t="s">
        <v>153</v>
      </c>
      <c r="F85" s="25">
        <v>6.3</v>
      </c>
      <c r="G85" s="124" t="s">
        <v>41</v>
      </c>
      <c r="H85" s="113">
        <v>4</v>
      </c>
      <c r="I85" s="115" t="s">
        <v>12</v>
      </c>
      <c r="J85" s="116">
        <v>7</v>
      </c>
      <c r="K85" s="122" t="s">
        <v>77</v>
      </c>
      <c r="L85" s="177">
        <v>4</v>
      </c>
      <c r="N85" s="66"/>
      <c r="O85" s="14"/>
      <c r="R85" s="14"/>
    </row>
    <row r="86" spans="1:19" s="9" customFormat="1" ht="16.5" customHeight="1">
      <c r="A86" s="133"/>
      <c r="B86" s="208" t="s">
        <v>15</v>
      </c>
      <c r="C86" s="208">
        <v>3</v>
      </c>
      <c r="D86" s="104"/>
      <c r="E86" s="125"/>
      <c r="F86" s="102"/>
      <c r="G86" s="119" t="s">
        <v>59</v>
      </c>
      <c r="H86" s="113">
        <v>1</v>
      </c>
      <c r="I86" s="107" t="s">
        <v>14</v>
      </c>
      <c r="J86" s="108">
        <v>0.05</v>
      </c>
      <c r="K86" s="107" t="s">
        <v>67</v>
      </c>
      <c r="L86" s="170">
        <v>1</v>
      </c>
      <c r="N86" s="66"/>
      <c r="O86" s="81"/>
      <c r="R86" s="14"/>
    </row>
    <row r="87" spans="1:19" s="9" customFormat="1" ht="16.5" customHeight="1">
      <c r="A87" s="202"/>
      <c r="B87" s="202"/>
      <c r="C87" s="202"/>
      <c r="D87" s="104"/>
      <c r="E87" s="103"/>
      <c r="F87" s="114"/>
      <c r="G87" s="119" t="s">
        <v>24</v>
      </c>
      <c r="H87" s="113">
        <v>2</v>
      </c>
      <c r="I87" s="107"/>
      <c r="J87" s="108"/>
      <c r="K87" s="107" t="s">
        <v>208</v>
      </c>
      <c r="L87" s="170">
        <v>1</v>
      </c>
      <c r="N87" s="66"/>
      <c r="O87" s="81"/>
      <c r="R87" s="14"/>
    </row>
    <row r="88" spans="1:19" s="9" customFormat="1" ht="16.5" customHeight="1">
      <c r="A88" s="133"/>
      <c r="B88" s="208"/>
      <c r="C88" s="208"/>
      <c r="D88" s="104" t="str">
        <f t="shared" ref="D88:D89" si="6">IF(C88,"公斤","")</f>
        <v/>
      </c>
      <c r="E88" s="52"/>
      <c r="F88" s="102"/>
      <c r="G88" s="52" t="s">
        <v>55</v>
      </c>
      <c r="H88" s="102"/>
      <c r="I88" s="107"/>
      <c r="J88" s="108"/>
      <c r="K88" s="107"/>
      <c r="L88" s="170"/>
      <c r="N88" s="66"/>
      <c r="O88" s="14"/>
      <c r="R88" s="14"/>
    </row>
    <row r="89" spans="1:19" s="9" customFormat="1" ht="16.5" customHeight="1">
      <c r="A89" s="133"/>
      <c r="B89" s="208"/>
      <c r="C89" s="208"/>
      <c r="D89" s="104" t="str">
        <f t="shared" si="6"/>
        <v/>
      </c>
      <c r="E89" s="52"/>
      <c r="F89" s="102"/>
      <c r="G89" s="52" t="s">
        <v>19</v>
      </c>
      <c r="H89" s="102">
        <v>0.5</v>
      </c>
      <c r="I89" s="107"/>
      <c r="J89" s="108"/>
      <c r="K89" s="120"/>
      <c r="L89" s="170"/>
      <c r="O89" s="14"/>
      <c r="P89" s="14"/>
      <c r="Q89" s="15"/>
      <c r="R89" s="14"/>
    </row>
    <row r="90" spans="1:19" s="9" customFormat="1" ht="16.5" customHeight="1">
      <c r="A90" s="101" t="str">
        <f>B13</f>
        <v>三</v>
      </c>
      <c r="B90" s="193" t="s">
        <v>110</v>
      </c>
      <c r="C90" s="129"/>
      <c r="D90" s="104"/>
      <c r="E90" s="129" t="s">
        <v>154</v>
      </c>
      <c r="F90" s="25"/>
      <c r="G90" s="105" t="s">
        <v>272</v>
      </c>
      <c r="H90" s="106"/>
      <c r="I90" s="107" t="s">
        <v>2</v>
      </c>
      <c r="J90" s="108"/>
      <c r="K90" s="112" t="s">
        <v>282</v>
      </c>
      <c r="L90" s="178"/>
      <c r="M90" s="211" t="s">
        <v>264</v>
      </c>
    </row>
    <row r="91" spans="1:19" s="9" customFormat="1" ht="16.5" customHeight="1">
      <c r="A91" s="123">
        <f>A13</f>
        <v>45182</v>
      </c>
      <c r="B91" s="208" t="s">
        <v>111</v>
      </c>
      <c r="C91" s="208">
        <v>6</v>
      </c>
      <c r="D91" s="104"/>
      <c r="E91" s="168" t="s">
        <v>136</v>
      </c>
      <c r="F91" s="25">
        <v>6.3</v>
      </c>
      <c r="G91" s="52" t="s">
        <v>83</v>
      </c>
      <c r="H91" s="102">
        <v>1</v>
      </c>
      <c r="I91" s="115" t="s">
        <v>12</v>
      </c>
      <c r="J91" s="116">
        <v>7</v>
      </c>
      <c r="K91" s="52" t="s">
        <v>71</v>
      </c>
      <c r="L91" s="170">
        <v>3</v>
      </c>
    </row>
    <row r="92" spans="1:19" s="9" customFormat="1" ht="16.5" customHeight="1">
      <c r="A92" s="202"/>
      <c r="B92" s="202"/>
      <c r="C92" s="202"/>
      <c r="D92" s="104" t="str">
        <f>IF(C90,"公斤","")</f>
        <v/>
      </c>
      <c r="E92" s="168" t="s">
        <v>137</v>
      </c>
      <c r="F92" s="25">
        <v>3</v>
      </c>
      <c r="G92" s="52" t="s">
        <v>273</v>
      </c>
      <c r="H92" s="102">
        <v>6</v>
      </c>
      <c r="I92" s="107" t="s">
        <v>14</v>
      </c>
      <c r="J92" s="108">
        <v>0.05</v>
      </c>
      <c r="K92" s="52" t="s">
        <v>206</v>
      </c>
      <c r="L92" s="170">
        <v>2</v>
      </c>
    </row>
    <row r="93" spans="1:19" s="9" customFormat="1" ht="16.5" customHeight="1">
      <c r="A93" s="202"/>
      <c r="B93" s="202"/>
      <c r="C93" s="202"/>
      <c r="D93" s="104"/>
      <c r="E93" s="168" t="s">
        <v>132</v>
      </c>
      <c r="F93" s="25">
        <v>0.5</v>
      </c>
      <c r="G93" s="52" t="s">
        <v>76</v>
      </c>
      <c r="H93" s="102">
        <v>0.05</v>
      </c>
      <c r="I93" s="107"/>
      <c r="J93" s="108"/>
      <c r="K93" s="52" t="s">
        <v>208</v>
      </c>
      <c r="L93" s="170">
        <v>1</v>
      </c>
    </row>
    <row r="94" spans="1:19" s="9" customFormat="1" ht="16.5" customHeight="1">
      <c r="A94" s="118"/>
      <c r="B94" s="202"/>
      <c r="C94" s="202"/>
      <c r="D94" s="104" t="str">
        <f t="shared" si="4"/>
        <v/>
      </c>
      <c r="E94" s="168" t="s">
        <v>155</v>
      </c>
      <c r="F94" s="25"/>
      <c r="G94" s="52" t="s">
        <v>40</v>
      </c>
      <c r="H94" s="102">
        <v>0.05</v>
      </c>
      <c r="I94" s="107"/>
      <c r="J94" s="108"/>
      <c r="K94" s="125" t="s">
        <v>287</v>
      </c>
      <c r="L94" s="177"/>
    </row>
    <row r="95" spans="1:19" s="9" customFormat="1" ht="16.5" customHeight="1">
      <c r="A95" s="118"/>
      <c r="B95" s="202"/>
      <c r="C95" s="202"/>
      <c r="D95" s="104" t="str">
        <f t="shared" si="4"/>
        <v/>
      </c>
      <c r="E95" s="168" t="s">
        <v>14</v>
      </c>
      <c r="F95" s="25">
        <v>0.05</v>
      </c>
      <c r="G95" s="125" t="s">
        <v>275</v>
      </c>
      <c r="H95" s="102"/>
      <c r="I95" s="107"/>
      <c r="J95" s="108"/>
      <c r="K95" s="119" t="s">
        <v>289</v>
      </c>
      <c r="L95" s="177"/>
    </row>
    <row r="96" spans="1:19" ht="16.5" customHeight="1">
      <c r="A96" s="133" t="str">
        <f>B14</f>
        <v>四</v>
      </c>
      <c r="B96" s="303" t="s">
        <v>1</v>
      </c>
      <c r="C96" s="303"/>
      <c r="D96" s="104"/>
      <c r="E96" s="129" t="s">
        <v>156</v>
      </c>
      <c r="F96" s="25"/>
      <c r="G96" s="124" t="s">
        <v>293</v>
      </c>
      <c r="H96" s="106"/>
      <c r="I96" s="107" t="s">
        <v>2</v>
      </c>
      <c r="J96" s="108"/>
      <c r="K96" s="112" t="s">
        <v>290</v>
      </c>
      <c r="L96" s="178"/>
      <c r="M96" s="211" t="s">
        <v>261</v>
      </c>
      <c r="N96" s="294" t="s">
        <v>574</v>
      </c>
    </row>
    <row r="97" spans="1:17" ht="16.5" customHeight="1">
      <c r="A97" s="135">
        <f>A14</f>
        <v>45183</v>
      </c>
      <c r="B97" s="208" t="s">
        <v>13</v>
      </c>
      <c r="C97" s="208">
        <v>7</v>
      </c>
      <c r="D97" s="104"/>
      <c r="E97" s="168" t="s">
        <v>130</v>
      </c>
      <c r="F97" s="25">
        <v>9</v>
      </c>
      <c r="G97" s="58" t="s">
        <v>294</v>
      </c>
      <c r="H97" s="113">
        <v>6</v>
      </c>
      <c r="I97" s="115" t="s">
        <v>12</v>
      </c>
      <c r="J97" s="116">
        <v>7</v>
      </c>
      <c r="K97" s="52" t="s">
        <v>291</v>
      </c>
      <c r="L97" s="170">
        <v>2</v>
      </c>
      <c r="M97" s="9"/>
      <c r="N97" s="66"/>
    </row>
    <row r="98" spans="1:17" ht="16.5" customHeight="1">
      <c r="A98" s="133"/>
      <c r="B98" s="208" t="s">
        <v>15</v>
      </c>
      <c r="C98" s="208">
        <v>3</v>
      </c>
      <c r="D98" s="104"/>
      <c r="E98" s="168" t="s">
        <v>146</v>
      </c>
      <c r="F98" s="25">
        <v>4.5</v>
      </c>
      <c r="G98" s="52" t="s">
        <v>67</v>
      </c>
      <c r="H98" s="170">
        <v>1</v>
      </c>
      <c r="I98" s="107" t="s">
        <v>14</v>
      </c>
      <c r="J98" s="108">
        <v>0.05</v>
      </c>
      <c r="K98" s="52" t="s">
        <v>58</v>
      </c>
      <c r="L98" s="170">
        <v>1</v>
      </c>
      <c r="M98" s="9"/>
      <c r="N98" s="66"/>
    </row>
    <row r="99" spans="1:17" ht="16.5" customHeight="1">
      <c r="A99" s="31"/>
      <c r="B99" s="31"/>
      <c r="C99" s="31"/>
      <c r="D99" s="104"/>
      <c r="E99" s="168" t="s">
        <v>137</v>
      </c>
      <c r="F99" s="25">
        <v>2</v>
      </c>
      <c r="G99" s="52" t="s">
        <v>40</v>
      </c>
      <c r="H99" s="102">
        <v>0.05</v>
      </c>
      <c r="I99" s="107"/>
      <c r="J99" s="108"/>
      <c r="K99" s="52"/>
      <c r="L99" s="170"/>
      <c r="M99" s="9"/>
    </row>
    <row r="100" spans="1:17" ht="16.5" customHeight="1">
      <c r="A100" s="31"/>
      <c r="B100" s="31"/>
      <c r="C100" s="31"/>
      <c r="D100" s="104"/>
      <c r="E100" s="168" t="s">
        <v>157</v>
      </c>
      <c r="F100" s="25"/>
      <c r="G100" s="52"/>
      <c r="H100" s="102"/>
      <c r="I100" s="107"/>
      <c r="J100" s="108"/>
      <c r="K100" s="52"/>
      <c r="L100" s="170"/>
      <c r="M100" s="9"/>
    </row>
    <row r="101" spans="1:17" ht="16.5" customHeight="1">
      <c r="A101" s="31"/>
      <c r="B101" s="31"/>
      <c r="C101" s="31"/>
      <c r="D101" s="104"/>
      <c r="E101" s="138"/>
      <c r="F101" s="54"/>
      <c r="G101" s="52"/>
      <c r="H101" s="53"/>
      <c r="I101" s="107"/>
      <c r="J101" s="108"/>
      <c r="K101" s="120"/>
      <c r="L101" s="170"/>
      <c r="M101" s="9"/>
    </row>
    <row r="102" spans="1:17" ht="16.5" customHeight="1">
      <c r="A102" s="133" t="str">
        <f>B15</f>
        <v>五</v>
      </c>
      <c r="B102" s="303" t="s">
        <v>112</v>
      </c>
      <c r="C102" s="303"/>
      <c r="D102" s="104" t="str">
        <f>IF(C102,"公斤","")</f>
        <v/>
      </c>
      <c r="E102" s="103" t="s">
        <v>86</v>
      </c>
      <c r="F102" s="54"/>
      <c r="G102" s="121" t="s">
        <v>535</v>
      </c>
      <c r="H102" s="139"/>
      <c r="I102" s="107" t="s">
        <v>2</v>
      </c>
      <c r="J102" s="108"/>
      <c r="K102" s="140" t="s">
        <v>80</v>
      </c>
      <c r="L102" s="179"/>
      <c r="M102" s="211" t="s">
        <v>577</v>
      </c>
    </row>
    <row r="103" spans="1:17" ht="16.5" customHeight="1">
      <c r="A103" s="135">
        <f>A15</f>
        <v>45184</v>
      </c>
      <c r="B103" s="208" t="s">
        <v>13</v>
      </c>
      <c r="C103" s="208">
        <v>10</v>
      </c>
      <c r="D103" s="104" t="str">
        <f>IF(C103,"公斤","")</f>
        <v>公斤</v>
      </c>
      <c r="E103" s="131" t="s">
        <v>26</v>
      </c>
      <c r="F103" s="114">
        <v>6</v>
      </c>
      <c r="G103" s="52" t="s">
        <v>90</v>
      </c>
      <c r="H103" s="102">
        <v>1</v>
      </c>
      <c r="I103" s="115" t="s">
        <v>12</v>
      </c>
      <c r="J103" s="116">
        <v>7</v>
      </c>
      <c r="K103" s="52" t="s">
        <v>71</v>
      </c>
      <c r="L103" s="170">
        <v>3</v>
      </c>
    </row>
    <row r="104" spans="1:17" ht="16.5" customHeight="1">
      <c r="A104" s="31"/>
      <c r="B104" s="208" t="s">
        <v>113</v>
      </c>
      <c r="C104" s="208">
        <v>0.4</v>
      </c>
      <c r="D104" s="104" t="str">
        <f>IF(C104,"公斤","")</f>
        <v>公斤</v>
      </c>
      <c r="E104" s="103" t="s">
        <v>25</v>
      </c>
      <c r="F104" s="114">
        <v>3.5</v>
      </c>
      <c r="G104" s="125" t="s">
        <v>324</v>
      </c>
      <c r="H104" s="102">
        <v>7</v>
      </c>
      <c r="I104" s="107" t="s">
        <v>14</v>
      </c>
      <c r="J104" s="108">
        <v>0.05</v>
      </c>
      <c r="K104" s="52" t="s">
        <v>231</v>
      </c>
      <c r="L104" s="170">
        <v>0.1</v>
      </c>
    </row>
    <row r="105" spans="1:17" ht="16.5" customHeight="1">
      <c r="A105" s="133"/>
      <c r="B105" s="208"/>
      <c r="C105" s="208"/>
      <c r="D105" s="104" t="str">
        <f t="shared" si="4"/>
        <v/>
      </c>
      <c r="E105" s="131" t="s">
        <v>23</v>
      </c>
      <c r="F105" s="114">
        <v>0.5</v>
      </c>
      <c r="G105" s="103" t="s">
        <v>68</v>
      </c>
      <c r="H105" s="114">
        <v>0.01</v>
      </c>
      <c r="I105" s="107"/>
      <c r="J105" s="108"/>
      <c r="K105" s="52" t="s">
        <v>92</v>
      </c>
      <c r="L105" s="170">
        <v>0.05</v>
      </c>
    </row>
    <row r="106" spans="1:17" ht="16.5" customHeight="1">
      <c r="A106" s="31"/>
      <c r="B106" s="31"/>
      <c r="C106" s="31"/>
      <c r="D106" s="31"/>
      <c r="E106" s="52" t="s">
        <v>14</v>
      </c>
      <c r="F106" s="102">
        <v>0.05</v>
      </c>
      <c r="G106" s="103" t="s">
        <v>40</v>
      </c>
      <c r="H106" s="114">
        <v>0.05</v>
      </c>
      <c r="I106" s="107"/>
      <c r="J106" s="108"/>
      <c r="K106" s="52" t="s">
        <v>301</v>
      </c>
      <c r="L106" s="170"/>
    </row>
    <row r="107" spans="1:17" ht="16.5" customHeight="1">
      <c r="A107" s="31"/>
      <c r="B107" s="31"/>
      <c r="C107" s="31"/>
      <c r="D107" s="31"/>
      <c r="E107" s="131" t="s">
        <v>60</v>
      </c>
      <c r="F107" s="114"/>
      <c r="G107" s="52"/>
      <c r="H107" s="102"/>
      <c r="I107" s="107"/>
      <c r="J107" s="108"/>
      <c r="K107" s="141"/>
      <c r="L107" s="140"/>
    </row>
    <row r="108" spans="1:17" ht="16.5" customHeight="1">
      <c r="A108" s="133" t="str">
        <f>B16</f>
        <v>一</v>
      </c>
      <c r="B108" s="303" t="s">
        <v>105</v>
      </c>
      <c r="C108" s="303"/>
      <c r="D108" s="104" t="str">
        <f>IF(C108,"公斤","")</f>
        <v/>
      </c>
      <c r="E108" s="129" t="s">
        <v>159</v>
      </c>
      <c r="F108" s="25"/>
      <c r="G108" s="105" t="s">
        <v>74</v>
      </c>
      <c r="H108" s="106"/>
      <c r="I108" s="107" t="s">
        <v>2</v>
      </c>
      <c r="J108" s="108"/>
      <c r="K108" s="140" t="s">
        <v>305</v>
      </c>
      <c r="L108" s="140"/>
      <c r="M108" s="143" t="s">
        <v>260</v>
      </c>
      <c r="P108" s="64"/>
      <c r="Q108" s="16"/>
    </row>
    <row r="109" spans="1:17" ht="16.5" customHeight="1">
      <c r="A109" s="135">
        <f>A16</f>
        <v>45187</v>
      </c>
      <c r="B109" s="208" t="s">
        <v>13</v>
      </c>
      <c r="C109" s="208">
        <v>10</v>
      </c>
      <c r="D109" s="104" t="str">
        <f>IF(C109,"公斤","")</f>
        <v>公斤</v>
      </c>
      <c r="E109" s="168" t="s">
        <v>136</v>
      </c>
      <c r="F109" s="25">
        <v>7</v>
      </c>
      <c r="G109" s="52" t="s">
        <v>75</v>
      </c>
      <c r="H109" s="170">
        <v>0.5</v>
      </c>
      <c r="I109" s="115" t="s">
        <v>12</v>
      </c>
      <c r="J109" s="116">
        <v>7</v>
      </c>
      <c r="K109" s="52" t="s">
        <v>78</v>
      </c>
      <c r="L109" s="117">
        <v>1</v>
      </c>
      <c r="M109" s="180"/>
      <c r="P109" s="65"/>
      <c r="Q109" s="66"/>
    </row>
    <row r="110" spans="1:17" ht="16.5" customHeight="1">
      <c r="A110" s="133"/>
      <c r="B110" s="202"/>
      <c r="C110" s="202"/>
      <c r="D110" s="104"/>
      <c r="E110" s="168" t="s">
        <v>137</v>
      </c>
      <c r="F110" s="25">
        <v>2</v>
      </c>
      <c r="G110" s="201" t="s">
        <v>190</v>
      </c>
      <c r="H110" s="198">
        <v>5</v>
      </c>
      <c r="I110" s="107" t="s">
        <v>14</v>
      </c>
      <c r="J110" s="108">
        <v>0.05</v>
      </c>
      <c r="K110" s="52" t="s">
        <v>71</v>
      </c>
      <c r="L110" s="117">
        <v>2</v>
      </c>
      <c r="M110" s="161"/>
      <c r="P110" s="65"/>
      <c r="Q110" s="66"/>
    </row>
    <row r="111" spans="1:17" ht="16.5" customHeight="1">
      <c r="A111" s="133"/>
      <c r="B111" s="202"/>
      <c r="C111" s="202"/>
      <c r="D111" s="104" t="str">
        <f t="shared" ref="D111:D112" si="7">IF(C111,"公斤","")</f>
        <v/>
      </c>
      <c r="E111" s="168" t="s">
        <v>132</v>
      </c>
      <c r="F111" s="25">
        <v>1</v>
      </c>
      <c r="G111" s="201" t="s">
        <v>191</v>
      </c>
      <c r="H111" s="198">
        <v>1</v>
      </c>
      <c r="I111" s="107"/>
      <c r="J111" s="108"/>
      <c r="K111" s="52" t="s">
        <v>92</v>
      </c>
      <c r="L111" s="117">
        <v>0.01</v>
      </c>
      <c r="M111" s="163"/>
      <c r="P111" s="65"/>
      <c r="Q111" s="66"/>
    </row>
    <row r="112" spans="1:17" ht="16.5" customHeight="1">
      <c r="A112" s="133"/>
      <c r="B112" s="202"/>
      <c r="C112" s="202"/>
      <c r="D112" s="104" t="str">
        <f t="shared" si="7"/>
        <v/>
      </c>
      <c r="E112" s="168" t="s">
        <v>160</v>
      </c>
      <c r="F112" s="25"/>
      <c r="G112" s="168" t="s">
        <v>14</v>
      </c>
      <c r="H112" s="197">
        <v>0.05</v>
      </c>
      <c r="I112" s="107"/>
      <c r="J112" s="108"/>
      <c r="K112" s="52" t="s">
        <v>208</v>
      </c>
      <c r="L112" s="117">
        <v>1</v>
      </c>
      <c r="M112" s="163"/>
      <c r="P112" s="65"/>
      <c r="Q112" s="66"/>
    </row>
    <row r="113" spans="1:14" ht="16.5" customHeight="1">
      <c r="A113" s="31"/>
      <c r="B113" s="31"/>
      <c r="C113" s="31"/>
      <c r="D113" s="31"/>
      <c r="E113" s="138"/>
      <c r="F113" s="54"/>
      <c r="G113" s="119"/>
      <c r="H113" s="177"/>
      <c r="I113" s="107"/>
      <c r="J113" s="108"/>
      <c r="K113" s="119"/>
      <c r="L113" s="137"/>
      <c r="M113" s="9"/>
    </row>
    <row r="114" spans="1:14" ht="16.5" customHeight="1">
      <c r="A114" s="133" t="str">
        <f>B17</f>
        <v>二</v>
      </c>
      <c r="B114" s="303" t="s">
        <v>1</v>
      </c>
      <c r="C114" s="303"/>
      <c r="D114" s="104" t="str">
        <f t="shared" ref="D114:D155" si="8">IF(C114,"公斤","")</f>
        <v/>
      </c>
      <c r="E114" s="129" t="s">
        <v>161</v>
      </c>
      <c r="F114" s="25"/>
      <c r="G114" s="121" t="s">
        <v>307</v>
      </c>
      <c r="H114" s="209"/>
      <c r="I114" s="107" t="s">
        <v>2</v>
      </c>
      <c r="J114" s="108"/>
      <c r="K114" s="121" t="s">
        <v>61</v>
      </c>
      <c r="L114" s="117"/>
      <c r="M114" s="211" t="s">
        <v>262</v>
      </c>
    </row>
    <row r="115" spans="1:14" ht="16.5" customHeight="1">
      <c r="A115" s="135">
        <f>A17</f>
        <v>45188</v>
      </c>
      <c r="B115" s="208" t="s">
        <v>13</v>
      </c>
      <c r="C115" s="208">
        <v>7</v>
      </c>
      <c r="D115" s="104" t="str">
        <f t="shared" si="8"/>
        <v>公斤</v>
      </c>
      <c r="E115" s="168" t="s">
        <v>143</v>
      </c>
      <c r="F115" s="25">
        <v>6.5</v>
      </c>
      <c r="G115" s="52" t="s">
        <v>82</v>
      </c>
      <c r="H115" s="177">
        <v>4</v>
      </c>
      <c r="I115" s="115" t="s">
        <v>12</v>
      </c>
      <c r="J115" s="116">
        <v>7</v>
      </c>
      <c r="K115" s="52" t="s">
        <v>56</v>
      </c>
      <c r="L115" s="170">
        <v>4</v>
      </c>
      <c r="M115" s="9"/>
    </row>
    <row r="116" spans="1:14" ht="16.5" customHeight="1">
      <c r="A116" s="133"/>
      <c r="B116" s="208" t="s">
        <v>15</v>
      </c>
      <c r="C116" s="208">
        <v>3</v>
      </c>
      <c r="D116" s="104" t="str">
        <f t="shared" si="8"/>
        <v>公斤</v>
      </c>
      <c r="E116" s="103"/>
      <c r="F116" s="114"/>
      <c r="G116" s="52" t="s">
        <v>308</v>
      </c>
      <c r="H116" s="182">
        <v>1</v>
      </c>
      <c r="I116" s="107" t="s">
        <v>14</v>
      </c>
      <c r="J116" s="108">
        <v>0.05</v>
      </c>
      <c r="K116" s="52" t="s">
        <v>276</v>
      </c>
      <c r="L116" s="170">
        <v>0.01</v>
      </c>
      <c r="M116" s="9"/>
    </row>
    <row r="117" spans="1:14" ht="16.5" customHeight="1">
      <c r="A117" s="133"/>
      <c r="B117" s="208"/>
      <c r="C117" s="208"/>
      <c r="D117" s="104" t="str">
        <f t="shared" si="8"/>
        <v/>
      </c>
      <c r="E117" s="103"/>
      <c r="F117" s="114"/>
      <c r="G117" s="52" t="s">
        <v>73</v>
      </c>
      <c r="H117" s="170">
        <v>0.01</v>
      </c>
      <c r="I117" s="107"/>
      <c r="J117" s="108"/>
      <c r="K117" s="52" t="s">
        <v>92</v>
      </c>
      <c r="L117" s="170">
        <v>0.05</v>
      </c>
      <c r="M117" s="9"/>
    </row>
    <row r="118" spans="1:14" ht="16.5" customHeight="1">
      <c r="A118" s="133"/>
      <c r="B118" s="208"/>
      <c r="C118" s="208"/>
      <c r="D118" s="104" t="str">
        <f t="shared" si="8"/>
        <v/>
      </c>
      <c r="E118" s="131"/>
      <c r="F118" s="114"/>
      <c r="G118" s="168" t="s">
        <v>14</v>
      </c>
      <c r="H118" s="197">
        <v>0.05</v>
      </c>
      <c r="I118" s="107"/>
      <c r="J118" s="108"/>
      <c r="K118" s="52" t="s">
        <v>208</v>
      </c>
      <c r="L118" s="170">
        <v>1</v>
      </c>
      <c r="M118" s="9"/>
    </row>
    <row r="119" spans="1:14" ht="16.5" customHeight="1">
      <c r="A119" s="133"/>
      <c r="B119" s="202"/>
      <c r="C119" s="202"/>
      <c r="D119" s="104" t="str">
        <f t="shared" si="8"/>
        <v/>
      </c>
      <c r="E119" s="131"/>
      <c r="F119" s="114"/>
      <c r="G119" s="52"/>
      <c r="H119" s="170"/>
      <c r="I119" s="107"/>
      <c r="J119" s="108"/>
      <c r="K119" s="141"/>
      <c r="L119" s="140"/>
      <c r="M119" s="9"/>
    </row>
    <row r="120" spans="1:14" ht="16.5" customHeight="1">
      <c r="A120" s="133" t="str">
        <f>B18</f>
        <v>三</v>
      </c>
      <c r="B120" s="303" t="s">
        <v>114</v>
      </c>
      <c r="C120" s="303"/>
      <c r="D120" s="104" t="str">
        <f>IF(C120,"公斤","")</f>
        <v/>
      </c>
      <c r="E120" s="129" t="s">
        <v>162</v>
      </c>
      <c r="F120" s="25"/>
      <c r="G120" s="125" t="s">
        <v>311</v>
      </c>
      <c r="H120" s="170"/>
      <c r="I120" s="107" t="s">
        <v>2</v>
      </c>
      <c r="J120" s="108"/>
      <c r="K120" s="109" t="s">
        <v>315</v>
      </c>
      <c r="L120" s="110"/>
      <c r="M120" s="211" t="s">
        <v>264</v>
      </c>
    </row>
    <row r="121" spans="1:14" ht="16.5" customHeight="1">
      <c r="A121" s="135">
        <f>A18</f>
        <v>45189</v>
      </c>
      <c r="B121" s="208" t="s">
        <v>13</v>
      </c>
      <c r="C121" s="208">
        <v>8</v>
      </c>
      <c r="D121" s="104"/>
      <c r="E121" s="168" t="s">
        <v>130</v>
      </c>
      <c r="F121" s="197">
        <v>9</v>
      </c>
      <c r="G121" s="52" t="s">
        <v>83</v>
      </c>
      <c r="H121" s="170">
        <v>1.7</v>
      </c>
      <c r="I121" s="115" t="s">
        <v>12</v>
      </c>
      <c r="J121" s="116">
        <v>7</v>
      </c>
      <c r="K121" s="119" t="s">
        <v>71</v>
      </c>
      <c r="L121" s="170">
        <v>3</v>
      </c>
      <c r="M121" s="9"/>
    </row>
    <row r="122" spans="1:14" ht="16.5" customHeight="1">
      <c r="A122" s="133"/>
      <c r="B122" s="208" t="s">
        <v>15</v>
      </c>
      <c r="C122" s="208">
        <v>3</v>
      </c>
      <c r="D122" s="104" t="str">
        <f>IF(C122,"公斤","")</f>
        <v>公斤</v>
      </c>
      <c r="E122" s="168" t="s">
        <v>146</v>
      </c>
      <c r="F122" s="197">
        <v>4.5</v>
      </c>
      <c r="G122" s="125" t="s">
        <v>59</v>
      </c>
      <c r="H122" s="170">
        <v>3</v>
      </c>
      <c r="I122" s="107" t="s">
        <v>14</v>
      </c>
      <c r="J122" s="108">
        <v>0.05</v>
      </c>
      <c r="K122" s="119" t="s">
        <v>206</v>
      </c>
      <c r="L122" s="170">
        <v>2</v>
      </c>
      <c r="M122" s="9"/>
    </row>
    <row r="123" spans="1:14" ht="16.5" customHeight="1">
      <c r="A123" s="133"/>
      <c r="B123" s="208"/>
      <c r="C123" s="208"/>
      <c r="D123" s="104" t="str">
        <f t="shared" si="8"/>
        <v/>
      </c>
      <c r="E123" s="46" t="s">
        <v>163</v>
      </c>
      <c r="F123" s="197">
        <v>0.5</v>
      </c>
      <c r="G123" s="103" t="s">
        <v>313</v>
      </c>
      <c r="H123" s="177"/>
      <c r="I123" s="107"/>
      <c r="J123" s="108"/>
      <c r="K123" s="119" t="s">
        <v>316</v>
      </c>
      <c r="L123" s="170">
        <v>1</v>
      </c>
      <c r="M123" s="9"/>
    </row>
    <row r="124" spans="1:14" ht="16.5" customHeight="1">
      <c r="A124" s="133"/>
      <c r="B124" s="208"/>
      <c r="C124" s="208"/>
      <c r="D124" s="104" t="str">
        <f t="shared" si="8"/>
        <v/>
      </c>
      <c r="E124" s="168" t="s">
        <v>164</v>
      </c>
      <c r="F124" s="197"/>
      <c r="G124" s="52" t="s">
        <v>314</v>
      </c>
      <c r="H124" s="170"/>
      <c r="I124" s="107"/>
      <c r="J124" s="108"/>
      <c r="K124" s="119" t="s">
        <v>92</v>
      </c>
      <c r="L124" s="170">
        <v>0.01</v>
      </c>
      <c r="M124" s="9"/>
    </row>
    <row r="125" spans="1:14" ht="16.5" customHeight="1">
      <c r="A125" s="133"/>
      <c r="B125" s="208"/>
      <c r="C125" s="208"/>
      <c r="D125" s="104" t="str">
        <f t="shared" si="8"/>
        <v/>
      </c>
      <c r="E125" s="168" t="s">
        <v>165</v>
      </c>
      <c r="F125" s="197">
        <v>0.05</v>
      </c>
      <c r="G125" s="119" t="s">
        <v>19</v>
      </c>
      <c r="H125" s="177">
        <v>0.05</v>
      </c>
      <c r="I125" s="107"/>
      <c r="J125" s="108"/>
      <c r="K125" s="119" t="s">
        <v>208</v>
      </c>
      <c r="L125" s="170">
        <v>1</v>
      </c>
      <c r="M125" s="9"/>
    </row>
    <row r="126" spans="1:14" ht="16.5" customHeight="1">
      <c r="A126" s="133" t="str">
        <f>B19</f>
        <v>四</v>
      </c>
      <c r="B126" s="303" t="s">
        <v>1</v>
      </c>
      <c r="C126" s="303"/>
      <c r="D126" s="104" t="str">
        <f>IF(C126,"公斤","")</f>
        <v/>
      </c>
      <c r="E126" s="129" t="s">
        <v>166</v>
      </c>
      <c r="F126" s="197"/>
      <c r="G126" s="121" t="s">
        <v>255</v>
      </c>
      <c r="H126" s="53"/>
      <c r="I126" s="107" t="s">
        <v>2</v>
      </c>
      <c r="J126" s="108"/>
      <c r="K126" s="140" t="s">
        <v>320</v>
      </c>
      <c r="L126" s="140"/>
      <c r="M126" s="211" t="s">
        <v>261</v>
      </c>
      <c r="N126" s="294" t="s">
        <v>574</v>
      </c>
    </row>
    <row r="127" spans="1:14" ht="16.5" customHeight="1">
      <c r="A127" s="135">
        <f>A19</f>
        <v>45190</v>
      </c>
      <c r="B127" s="208" t="s">
        <v>13</v>
      </c>
      <c r="C127" s="208">
        <v>7</v>
      </c>
      <c r="D127" s="104" t="str">
        <f>IF(C127,"公斤","")</f>
        <v>公斤</v>
      </c>
      <c r="E127" s="168" t="s">
        <v>136</v>
      </c>
      <c r="F127" s="197">
        <v>6</v>
      </c>
      <c r="G127" s="52" t="s">
        <v>203</v>
      </c>
      <c r="H127" s="170">
        <v>4</v>
      </c>
      <c r="I127" s="115" t="s">
        <v>12</v>
      </c>
      <c r="J127" s="116">
        <v>7</v>
      </c>
      <c r="K127" s="52" t="s">
        <v>57</v>
      </c>
      <c r="L127" s="117">
        <v>6</v>
      </c>
      <c r="M127" s="9"/>
    </row>
    <row r="128" spans="1:14" ht="16.5" customHeight="1">
      <c r="A128" s="133"/>
      <c r="B128" s="208" t="s">
        <v>15</v>
      </c>
      <c r="C128" s="208">
        <v>3</v>
      </c>
      <c r="D128" s="104" t="str">
        <f>IF(C128,"公斤","")</f>
        <v>公斤</v>
      </c>
      <c r="E128" s="168" t="s">
        <v>167</v>
      </c>
      <c r="F128" s="197">
        <v>1</v>
      </c>
      <c r="G128" s="122" t="s">
        <v>93</v>
      </c>
      <c r="H128" s="170">
        <v>1</v>
      </c>
      <c r="I128" s="107" t="s">
        <v>14</v>
      </c>
      <c r="J128" s="108">
        <v>0.05</v>
      </c>
      <c r="K128" s="52" t="s">
        <v>22</v>
      </c>
      <c r="L128" s="117">
        <v>1</v>
      </c>
      <c r="M128" s="9"/>
    </row>
    <row r="129" spans="1:19" ht="16.5" customHeight="1">
      <c r="A129" s="31"/>
      <c r="B129" s="31"/>
      <c r="C129" s="31"/>
      <c r="D129" s="31"/>
      <c r="E129" s="168" t="s">
        <v>69</v>
      </c>
      <c r="F129" s="197">
        <v>0.1</v>
      </c>
      <c r="G129" s="52" t="s">
        <v>40</v>
      </c>
      <c r="H129" s="170">
        <v>0.05</v>
      </c>
      <c r="I129" s="107"/>
      <c r="J129" s="108"/>
      <c r="K129" s="52"/>
      <c r="L129" s="117"/>
      <c r="M129" s="9"/>
    </row>
    <row r="130" spans="1:19" ht="16.5" customHeight="1">
      <c r="A130" s="133"/>
      <c r="B130" s="208"/>
      <c r="C130" s="208"/>
      <c r="D130" s="104" t="str">
        <f t="shared" ref="D130:D131" si="9">IF(C130,"公斤","")</f>
        <v/>
      </c>
      <c r="E130" s="168" t="s">
        <v>14</v>
      </c>
      <c r="F130" s="197">
        <v>0.05</v>
      </c>
      <c r="G130" s="52"/>
      <c r="H130" s="170"/>
      <c r="I130" s="107"/>
      <c r="J130" s="108"/>
      <c r="K130" s="52"/>
      <c r="L130" s="117"/>
      <c r="M130" s="9"/>
    </row>
    <row r="131" spans="1:19" ht="16.5" customHeight="1">
      <c r="A131" s="133"/>
      <c r="B131" s="208"/>
      <c r="C131" s="208"/>
      <c r="D131" s="104" t="str">
        <f t="shared" si="9"/>
        <v/>
      </c>
      <c r="E131" s="136"/>
      <c r="F131" s="177"/>
      <c r="G131" s="52"/>
      <c r="H131" s="170"/>
      <c r="I131" s="107"/>
      <c r="J131" s="108"/>
      <c r="K131" s="119"/>
      <c r="L131" s="137"/>
      <c r="M131" s="9"/>
    </row>
    <row r="132" spans="1:19" ht="16.5" customHeight="1">
      <c r="A132" s="133" t="str">
        <f>B20</f>
        <v>五</v>
      </c>
      <c r="B132" s="303" t="s">
        <v>115</v>
      </c>
      <c r="C132" s="303"/>
      <c r="D132" s="104" t="str">
        <f>IF(C132,"公斤","")</f>
        <v/>
      </c>
      <c r="E132" s="129" t="s">
        <v>168</v>
      </c>
      <c r="F132" s="197"/>
      <c r="G132" s="142" t="s">
        <v>325</v>
      </c>
      <c r="H132" s="134"/>
      <c r="I132" s="107" t="s">
        <v>2</v>
      </c>
      <c r="J132" s="108"/>
      <c r="K132" s="184" t="s">
        <v>326</v>
      </c>
      <c r="L132" s="117"/>
      <c r="M132" s="211" t="s">
        <v>577</v>
      </c>
    </row>
    <row r="133" spans="1:19" ht="16.5" customHeight="1">
      <c r="A133" s="135">
        <f>A20</f>
        <v>45191</v>
      </c>
      <c r="B133" s="208" t="s">
        <v>13</v>
      </c>
      <c r="C133" s="208">
        <v>10</v>
      </c>
      <c r="D133" s="104" t="str">
        <f>IF(C133,"公斤","")</f>
        <v>公斤</v>
      </c>
      <c r="E133" s="168" t="s">
        <v>130</v>
      </c>
      <c r="F133" s="197">
        <v>9</v>
      </c>
      <c r="G133" s="142" t="s">
        <v>83</v>
      </c>
      <c r="H133" s="144">
        <v>1</v>
      </c>
      <c r="I133" s="115" t="s">
        <v>12</v>
      </c>
      <c r="J133" s="116">
        <v>7</v>
      </c>
      <c r="K133" s="125" t="s">
        <v>327</v>
      </c>
      <c r="L133" s="117">
        <v>0.1</v>
      </c>
    </row>
    <row r="134" spans="1:19" ht="16.5" customHeight="1">
      <c r="A134" s="133"/>
      <c r="B134" s="208" t="s">
        <v>116</v>
      </c>
      <c r="C134" s="208">
        <v>0.4</v>
      </c>
      <c r="D134" s="104" t="str">
        <f>IF(C134,"公斤","")</f>
        <v>公斤</v>
      </c>
      <c r="E134" s="168" t="s">
        <v>170</v>
      </c>
      <c r="F134" s="197">
        <v>1</v>
      </c>
      <c r="G134" s="142" t="s">
        <v>38</v>
      </c>
      <c r="H134" s="144">
        <v>1</v>
      </c>
      <c r="I134" s="107" t="s">
        <v>14</v>
      </c>
      <c r="J134" s="108">
        <v>0.05</v>
      </c>
      <c r="K134" s="52" t="s">
        <v>66</v>
      </c>
      <c r="L134" s="117">
        <v>0.6</v>
      </c>
    </row>
    <row r="135" spans="1:19" ht="16.5" customHeight="1">
      <c r="A135" s="31"/>
      <c r="B135" s="31"/>
      <c r="C135" s="31"/>
      <c r="D135" s="31"/>
      <c r="E135" s="168" t="s">
        <v>169</v>
      </c>
      <c r="F135" s="197">
        <v>0.01</v>
      </c>
      <c r="G135" s="105" t="s">
        <v>36</v>
      </c>
      <c r="H135" s="113">
        <v>1</v>
      </c>
      <c r="I135" s="107"/>
      <c r="J135" s="108"/>
      <c r="K135" s="105" t="s">
        <v>92</v>
      </c>
      <c r="L135" s="113">
        <v>0.05</v>
      </c>
    </row>
    <row r="136" spans="1:19" ht="16.5" customHeight="1">
      <c r="A136" s="31"/>
      <c r="B136" s="31"/>
      <c r="C136" s="31"/>
      <c r="D136" s="31"/>
      <c r="E136" s="168" t="s">
        <v>14</v>
      </c>
      <c r="F136" s="197">
        <v>0.05</v>
      </c>
      <c r="G136" s="52" t="s">
        <v>68</v>
      </c>
      <c r="H136" s="102">
        <v>0.01</v>
      </c>
      <c r="I136" s="107"/>
      <c r="J136" s="108"/>
      <c r="K136" s="52"/>
      <c r="L136" s="114"/>
    </row>
    <row r="137" spans="1:19" ht="16.5" customHeight="1">
      <c r="A137" s="133"/>
      <c r="B137" s="202"/>
      <c r="C137" s="202"/>
      <c r="D137" s="104" t="str">
        <f t="shared" si="8"/>
        <v/>
      </c>
      <c r="E137" s="140"/>
      <c r="F137" s="140"/>
      <c r="G137" s="52" t="s">
        <v>19</v>
      </c>
      <c r="H137" s="102">
        <v>0.05</v>
      </c>
      <c r="I137" s="107"/>
      <c r="J137" s="108"/>
      <c r="K137" s="119"/>
      <c r="L137" s="137"/>
    </row>
    <row r="138" spans="1:19" ht="16.5" customHeight="1">
      <c r="A138" s="133" t="str">
        <f>B21</f>
        <v>六</v>
      </c>
      <c r="B138" s="303" t="s">
        <v>117</v>
      </c>
      <c r="C138" s="303"/>
      <c r="D138" s="104" t="str">
        <f>IF(C138,"公斤","")</f>
        <v/>
      </c>
      <c r="E138" s="129" t="s">
        <v>550</v>
      </c>
      <c r="F138" s="25"/>
      <c r="G138" s="121" t="s">
        <v>328</v>
      </c>
      <c r="H138" s="53"/>
      <c r="I138" s="107" t="s">
        <v>2</v>
      </c>
      <c r="J138" s="108"/>
      <c r="K138" s="121" t="s">
        <v>209</v>
      </c>
      <c r="L138" s="117"/>
      <c r="M138" s="211" t="s">
        <v>262</v>
      </c>
      <c r="N138" s="91"/>
      <c r="O138" s="65"/>
      <c r="P138" s="88"/>
      <c r="Q138" s="90"/>
      <c r="R138" s="91"/>
      <c r="S138" s="91"/>
    </row>
    <row r="139" spans="1:19" ht="16.5" customHeight="1">
      <c r="A139" s="135">
        <f>A21</f>
        <v>45192</v>
      </c>
      <c r="B139" s="208" t="s">
        <v>13</v>
      </c>
      <c r="C139" s="208">
        <v>10</v>
      </c>
      <c r="D139" s="104" t="str">
        <f>IF(C139,"公斤","")</f>
        <v>公斤</v>
      </c>
      <c r="E139" s="168" t="s">
        <v>136</v>
      </c>
      <c r="F139" s="197">
        <v>6</v>
      </c>
      <c r="G139" s="52" t="s">
        <v>66</v>
      </c>
      <c r="H139" s="170">
        <v>2.7</v>
      </c>
      <c r="I139" s="115" t="s">
        <v>12</v>
      </c>
      <c r="J139" s="116">
        <v>7</v>
      </c>
      <c r="K139" s="122" t="s">
        <v>210</v>
      </c>
      <c r="L139" s="122">
        <v>0.1</v>
      </c>
      <c r="M139" s="143"/>
      <c r="N139" s="92"/>
      <c r="O139" s="65"/>
      <c r="P139" s="70"/>
      <c r="Q139" s="90"/>
      <c r="R139" s="92"/>
      <c r="S139" s="92"/>
    </row>
    <row r="140" spans="1:19" ht="16.5" customHeight="1">
      <c r="A140" s="133"/>
      <c r="B140" s="208" t="s">
        <v>118</v>
      </c>
      <c r="C140" s="208">
        <v>0.05</v>
      </c>
      <c r="D140" s="104" t="str">
        <f>IF(C140,"公斤","")</f>
        <v>公斤</v>
      </c>
      <c r="E140" s="168" t="s">
        <v>131</v>
      </c>
      <c r="F140" s="197">
        <v>4</v>
      </c>
      <c r="G140" s="125" t="s">
        <v>67</v>
      </c>
      <c r="H140" s="170">
        <v>5</v>
      </c>
      <c r="I140" s="107" t="s">
        <v>14</v>
      </c>
      <c r="J140" s="108">
        <v>0.05</v>
      </c>
      <c r="K140" s="107" t="s">
        <v>211</v>
      </c>
      <c r="L140" s="117">
        <v>1</v>
      </c>
      <c r="M140" s="161"/>
      <c r="N140" s="69"/>
      <c r="O140" s="93"/>
      <c r="P140" s="70"/>
      <c r="Q140" s="67"/>
      <c r="R140" s="69"/>
      <c r="S140" s="69"/>
    </row>
    <row r="141" spans="1:19" ht="16.5" customHeight="1">
      <c r="A141" s="31"/>
      <c r="B141" s="31"/>
      <c r="C141" s="31"/>
      <c r="D141" s="31"/>
      <c r="E141" s="168" t="s">
        <v>14</v>
      </c>
      <c r="F141" s="197">
        <v>0.05</v>
      </c>
      <c r="G141" s="168" t="s">
        <v>14</v>
      </c>
      <c r="H141" s="197">
        <v>0.05</v>
      </c>
      <c r="I141" s="107"/>
      <c r="J141" s="108"/>
      <c r="K141" s="107" t="s">
        <v>92</v>
      </c>
      <c r="L141" s="117">
        <v>0.05</v>
      </c>
      <c r="M141" s="163"/>
      <c r="N141" s="70"/>
      <c r="O141" s="65"/>
      <c r="P141" s="70"/>
      <c r="Q141" s="94"/>
      <c r="R141" s="70"/>
      <c r="S141" s="70"/>
    </row>
    <row r="142" spans="1:19" ht="16.5" customHeight="1">
      <c r="A142" s="31"/>
      <c r="B142" s="31"/>
      <c r="C142" s="31"/>
      <c r="D142" s="31"/>
      <c r="E142" s="168" t="s">
        <v>171</v>
      </c>
      <c r="F142" s="25"/>
      <c r="G142" s="52"/>
      <c r="H142" s="102"/>
      <c r="I142" s="107"/>
      <c r="J142" s="108"/>
      <c r="K142" s="107" t="s">
        <v>208</v>
      </c>
      <c r="L142" s="117">
        <v>1</v>
      </c>
      <c r="M142" s="163"/>
      <c r="N142" s="70"/>
      <c r="O142" s="65"/>
      <c r="P142" s="70"/>
      <c r="Q142" s="65"/>
      <c r="R142" s="70"/>
      <c r="S142" s="70"/>
    </row>
    <row r="143" spans="1:19" ht="16.5" customHeight="1">
      <c r="A143" s="31"/>
      <c r="B143" s="31"/>
      <c r="C143" s="31"/>
      <c r="D143" s="31"/>
      <c r="E143" s="52"/>
      <c r="F143" s="102"/>
      <c r="G143" s="52"/>
      <c r="H143" s="102"/>
      <c r="I143" s="107"/>
      <c r="J143" s="108"/>
      <c r="K143" s="120"/>
      <c r="L143" s="117"/>
      <c r="M143" s="9"/>
      <c r="N143" s="70"/>
      <c r="O143" s="95"/>
      <c r="P143" s="88"/>
      <c r="Q143" s="65"/>
      <c r="R143" s="70"/>
      <c r="S143" s="70"/>
    </row>
    <row r="144" spans="1:19" ht="16.5" customHeight="1">
      <c r="A144" s="133" t="str">
        <f>B22</f>
        <v>一</v>
      </c>
      <c r="B144" s="303" t="s">
        <v>105</v>
      </c>
      <c r="C144" s="303"/>
      <c r="D144" s="104" t="str">
        <f>IF(C144,"公斤","")</f>
        <v/>
      </c>
      <c r="E144" s="129" t="s">
        <v>173</v>
      </c>
      <c r="F144" s="25"/>
      <c r="G144" s="127" t="s">
        <v>43</v>
      </c>
      <c r="H144" s="106"/>
      <c r="I144" s="107" t="s">
        <v>2</v>
      </c>
      <c r="J144" s="108"/>
      <c r="K144" s="112" t="s">
        <v>337</v>
      </c>
      <c r="L144" s="110"/>
      <c r="M144" s="143" t="s">
        <v>260</v>
      </c>
      <c r="N144" s="82"/>
      <c r="O144" s="88"/>
      <c r="P144" s="65"/>
      <c r="Q144" s="88"/>
      <c r="R144" s="90"/>
      <c r="S144" s="91"/>
    </row>
    <row r="145" spans="1:19" ht="16.5" customHeight="1">
      <c r="A145" s="135">
        <f>A22</f>
        <v>45194</v>
      </c>
      <c r="B145" s="208" t="s">
        <v>13</v>
      </c>
      <c r="C145" s="208">
        <v>10</v>
      </c>
      <c r="D145" s="104" t="str">
        <f>IF(C145,"公斤","")</f>
        <v>公斤</v>
      </c>
      <c r="E145" s="168" t="s">
        <v>126</v>
      </c>
      <c r="F145" s="25">
        <v>6</v>
      </c>
      <c r="G145" s="112" t="s">
        <v>29</v>
      </c>
      <c r="H145" s="113">
        <v>0.5</v>
      </c>
      <c r="I145" s="115" t="s">
        <v>12</v>
      </c>
      <c r="J145" s="116">
        <v>7</v>
      </c>
      <c r="K145" s="52" t="s">
        <v>71</v>
      </c>
      <c r="L145" s="117">
        <v>3</v>
      </c>
      <c r="M145" s="9"/>
      <c r="N145" s="96"/>
      <c r="O145" s="97"/>
      <c r="P145" s="65"/>
      <c r="Q145" s="70"/>
      <c r="R145" s="65"/>
      <c r="S145" s="69"/>
    </row>
    <row r="146" spans="1:19" ht="16.5" customHeight="1">
      <c r="A146" s="133"/>
      <c r="B146" s="208"/>
      <c r="C146" s="208"/>
      <c r="D146" s="104" t="str">
        <f t="shared" si="8"/>
        <v/>
      </c>
      <c r="E146" s="168" t="s">
        <v>146</v>
      </c>
      <c r="F146" s="25">
        <v>4.5</v>
      </c>
      <c r="G146" s="105" t="s">
        <v>28</v>
      </c>
      <c r="H146" s="113">
        <v>5</v>
      </c>
      <c r="I146" s="107" t="s">
        <v>14</v>
      </c>
      <c r="J146" s="108">
        <v>0.05</v>
      </c>
      <c r="K146" s="52" t="s">
        <v>67</v>
      </c>
      <c r="L146" s="117">
        <v>1</v>
      </c>
      <c r="M146" s="9"/>
      <c r="N146" s="82"/>
      <c r="O146" s="97"/>
      <c r="P146" s="93"/>
      <c r="Q146" s="70"/>
      <c r="R146" s="67"/>
      <c r="S146" s="69"/>
    </row>
    <row r="147" spans="1:19" ht="16.5" customHeight="1">
      <c r="A147" s="31"/>
      <c r="B147" s="31"/>
      <c r="C147" s="31"/>
      <c r="D147" s="31"/>
      <c r="E147" s="168" t="s">
        <v>132</v>
      </c>
      <c r="F147" s="25">
        <v>0.5</v>
      </c>
      <c r="G147" s="105" t="s">
        <v>76</v>
      </c>
      <c r="H147" s="113">
        <v>1</v>
      </c>
      <c r="I147" s="107"/>
      <c r="J147" s="108"/>
      <c r="K147" s="52" t="s">
        <v>92</v>
      </c>
      <c r="L147" s="117">
        <v>0.05</v>
      </c>
      <c r="M147" s="9"/>
      <c r="N147" s="96"/>
      <c r="O147" s="97"/>
      <c r="P147" s="65"/>
      <c r="Q147" s="70"/>
      <c r="R147" s="67"/>
      <c r="S147" s="69"/>
    </row>
    <row r="148" spans="1:19" ht="16.5" customHeight="1">
      <c r="A148" s="31"/>
      <c r="B148" s="31"/>
      <c r="C148" s="31"/>
      <c r="D148" s="31"/>
      <c r="E148" s="168" t="s">
        <v>157</v>
      </c>
      <c r="F148" s="25">
        <v>0.01</v>
      </c>
      <c r="G148" s="52" t="s">
        <v>19</v>
      </c>
      <c r="H148" s="102">
        <v>0.05</v>
      </c>
      <c r="I148" s="107"/>
      <c r="J148" s="108"/>
      <c r="K148" s="52" t="s">
        <v>208</v>
      </c>
      <c r="L148" s="117">
        <v>1</v>
      </c>
      <c r="M148" s="9"/>
      <c r="N148" s="65"/>
      <c r="O148" s="70"/>
      <c r="P148" s="65"/>
      <c r="Q148" s="70"/>
      <c r="R148" s="67"/>
      <c r="S148" s="69"/>
    </row>
    <row r="149" spans="1:19" ht="16.5" customHeight="1">
      <c r="A149" s="31"/>
      <c r="B149" s="31"/>
      <c r="C149" s="31"/>
      <c r="D149" s="31"/>
      <c r="E149" s="138"/>
      <c r="F149" s="54"/>
      <c r="G149" s="119"/>
      <c r="H149" s="54"/>
      <c r="I149" s="107"/>
      <c r="J149" s="108"/>
      <c r="K149" s="119"/>
      <c r="L149" s="137"/>
      <c r="M149" s="9"/>
      <c r="N149" s="98"/>
      <c r="O149" s="88"/>
      <c r="P149" s="95"/>
      <c r="Q149" s="88"/>
      <c r="R149" s="99"/>
      <c r="S149" s="88"/>
    </row>
    <row r="150" spans="1:19" ht="16.5" customHeight="1">
      <c r="A150" s="133" t="str">
        <f>B23</f>
        <v>二</v>
      </c>
      <c r="B150" s="303" t="s">
        <v>1</v>
      </c>
      <c r="C150" s="303"/>
      <c r="D150" s="104"/>
      <c r="E150" s="129" t="s">
        <v>174</v>
      </c>
      <c r="F150" s="25"/>
      <c r="G150" s="143" t="s">
        <v>335</v>
      </c>
      <c r="H150" s="134"/>
      <c r="I150" s="107" t="s">
        <v>2</v>
      </c>
      <c r="J150" s="108"/>
      <c r="K150" s="125" t="s">
        <v>338</v>
      </c>
      <c r="L150" s="137"/>
      <c r="M150" s="211" t="s">
        <v>577</v>
      </c>
    </row>
    <row r="151" spans="1:19" ht="16.5" customHeight="1">
      <c r="A151" s="135">
        <f>A23</f>
        <v>45195</v>
      </c>
      <c r="B151" s="208" t="s">
        <v>13</v>
      </c>
      <c r="C151" s="208">
        <v>7</v>
      </c>
      <c r="D151" s="104"/>
      <c r="E151" s="168" t="s">
        <v>175</v>
      </c>
      <c r="F151" s="25">
        <v>9</v>
      </c>
      <c r="G151" s="143" t="s">
        <v>82</v>
      </c>
      <c r="H151" s="144">
        <v>4</v>
      </c>
      <c r="I151" s="115" t="s">
        <v>12</v>
      </c>
      <c r="J151" s="116">
        <v>7</v>
      </c>
      <c r="K151" s="52" t="s">
        <v>66</v>
      </c>
      <c r="L151" s="117">
        <v>0.6</v>
      </c>
    </row>
    <row r="152" spans="1:19" ht="16.5" customHeight="1">
      <c r="A152" s="140"/>
      <c r="B152" s="208" t="s">
        <v>15</v>
      </c>
      <c r="C152" s="208">
        <v>3</v>
      </c>
      <c r="D152" s="104"/>
      <c r="E152" s="168" t="s">
        <v>176</v>
      </c>
      <c r="F152" s="25"/>
      <c r="G152" s="105" t="s">
        <v>558</v>
      </c>
      <c r="H152" s="113">
        <v>2</v>
      </c>
      <c r="I152" s="107" t="s">
        <v>14</v>
      </c>
      <c r="J152" s="108">
        <v>0.05</v>
      </c>
      <c r="K152" s="52" t="s">
        <v>206</v>
      </c>
      <c r="L152" s="137">
        <v>2</v>
      </c>
      <c r="M152" s="9"/>
    </row>
    <row r="153" spans="1:19" ht="16.5" customHeight="1">
      <c r="A153" s="31"/>
      <c r="B153" s="31"/>
      <c r="C153" s="31"/>
      <c r="D153" s="31"/>
      <c r="E153" s="131" t="s">
        <v>19</v>
      </c>
      <c r="F153" s="114">
        <v>0.05</v>
      </c>
      <c r="G153" s="105" t="s">
        <v>267</v>
      </c>
      <c r="H153" s="113">
        <v>0.01</v>
      </c>
      <c r="I153" s="107"/>
      <c r="J153" s="108"/>
      <c r="K153" s="52" t="s">
        <v>71</v>
      </c>
      <c r="L153" s="117">
        <v>2</v>
      </c>
      <c r="M153" s="9"/>
    </row>
    <row r="154" spans="1:19" ht="16.5" customHeight="1">
      <c r="A154" s="31"/>
      <c r="B154" s="31"/>
      <c r="C154" s="31"/>
      <c r="D154" s="31"/>
      <c r="E154" s="131"/>
      <c r="F154" s="114"/>
      <c r="G154" s="52" t="s">
        <v>67</v>
      </c>
      <c r="H154" s="102">
        <v>0.5</v>
      </c>
      <c r="I154" s="107"/>
      <c r="J154" s="108"/>
      <c r="K154" s="52" t="s">
        <v>92</v>
      </c>
      <c r="L154" s="117">
        <v>0.05</v>
      </c>
      <c r="M154" s="9"/>
    </row>
    <row r="155" spans="1:19" ht="16.5" customHeight="1">
      <c r="A155" s="133"/>
      <c r="B155" s="208"/>
      <c r="C155" s="208"/>
      <c r="D155" s="104" t="str">
        <f t="shared" si="8"/>
        <v/>
      </c>
      <c r="E155" s="138"/>
      <c r="F155" s="54"/>
      <c r="G155" s="131" t="s">
        <v>19</v>
      </c>
      <c r="H155" s="114">
        <v>0.05</v>
      </c>
      <c r="I155" s="107"/>
      <c r="J155" s="108"/>
      <c r="K155" s="119"/>
      <c r="L155" s="137"/>
      <c r="M155" s="9"/>
    </row>
    <row r="156" spans="1:19" s="24" customFormat="1" ht="16.2" customHeight="1">
      <c r="A156" s="31" t="s">
        <v>122</v>
      </c>
      <c r="B156" s="303" t="s">
        <v>119</v>
      </c>
      <c r="C156" s="303"/>
      <c r="D156" s="104"/>
      <c r="E156" s="129" t="s">
        <v>177</v>
      </c>
      <c r="F156" s="25"/>
      <c r="G156" s="143" t="s">
        <v>342</v>
      </c>
      <c r="H156" s="134"/>
      <c r="I156" s="107"/>
      <c r="J156" s="108"/>
      <c r="K156" s="121" t="s">
        <v>347</v>
      </c>
      <c r="L156" s="117"/>
      <c r="M156" s="211" t="s">
        <v>264</v>
      </c>
      <c r="O156" s="12"/>
      <c r="P156" s="12"/>
      <c r="Q156" s="12"/>
      <c r="R156" s="12"/>
    </row>
    <row r="157" spans="1:19" s="24" customFormat="1" ht="16.2" customHeight="1">
      <c r="A157" s="145">
        <f>A24</f>
        <v>45196</v>
      </c>
      <c r="B157" s="208" t="s">
        <v>120</v>
      </c>
      <c r="C157" s="208">
        <v>4</v>
      </c>
      <c r="D157" s="104"/>
      <c r="E157" s="168" t="s">
        <v>136</v>
      </c>
      <c r="F157" s="25">
        <v>7</v>
      </c>
      <c r="G157" s="143" t="s">
        <v>324</v>
      </c>
      <c r="H157" s="144">
        <v>6</v>
      </c>
      <c r="I157" s="115"/>
      <c r="J157" s="116"/>
      <c r="K157" s="125" t="s">
        <v>66</v>
      </c>
      <c r="L157" s="117">
        <v>1.1000000000000001</v>
      </c>
      <c r="M157" s="9"/>
      <c r="O157" s="12"/>
      <c r="P157" s="12"/>
      <c r="Q157" s="12"/>
      <c r="R157" s="12"/>
    </row>
    <row r="158" spans="1:19" s="24" customFormat="1" ht="16.2" customHeight="1">
      <c r="A158" s="140"/>
      <c r="B158" s="202"/>
      <c r="C158" s="202"/>
      <c r="D158" s="104"/>
      <c r="E158" s="168" t="s">
        <v>178</v>
      </c>
      <c r="F158" s="25">
        <v>3</v>
      </c>
      <c r="G158" s="105" t="s">
        <v>73</v>
      </c>
      <c r="H158" s="113">
        <v>0.01</v>
      </c>
      <c r="I158" s="107"/>
      <c r="J158" s="108"/>
      <c r="K158" s="125" t="s">
        <v>348</v>
      </c>
      <c r="L158" s="117">
        <v>4</v>
      </c>
      <c r="O158" s="12"/>
      <c r="P158" s="12"/>
      <c r="Q158" s="12"/>
      <c r="R158" s="12"/>
    </row>
    <row r="159" spans="1:19" s="24" customFormat="1" ht="16.2" customHeight="1">
      <c r="A159" s="140"/>
      <c r="B159" s="140"/>
      <c r="C159" s="140"/>
      <c r="D159" s="104"/>
      <c r="E159" s="168" t="s">
        <v>14</v>
      </c>
      <c r="F159" s="25">
        <v>0.05</v>
      </c>
      <c r="G159" s="168" t="s">
        <v>14</v>
      </c>
      <c r="H159" s="25">
        <v>0.05</v>
      </c>
      <c r="I159" s="107"/>
      <c r="J159" s="108"/>
      <c r="K159" s="52" t="s">
        <v>67</v>
      </c>
      <c r="L159" s="117">
        <v>1</v>
      </c>
      <c r="M159" s="9"/>
      <c r="O159" s="12"/>
      <c r="P159" s="12"/>
      <c r="Q159" s="12"/>
      <c r="R159" s="12"/>
    </row>
    <row r="160" spans="1:19" s="24" customFormat="1" ht="16.2" customHeight="1">
      <c r="A160" s="140"/>
      <c r="B160" s="140"/>
      <c r="C160" s="140"/>
      <c r="D160" s="104"/>
      <c r="E160" s="131"/>
      <c r="F160" s="114"/>
      <c r="G160" s="131"/>
      <c r="H160" s="114"/>
      <c r="I160" s="107"/>
      <c r="J160" s="108"/>
      <c r="K160" s="52" t="s">
        <v>267</v>
      </c>
      <c r="L160" s="117">
        <v>0.05</v>
      </c>
      <c r="M160" s="9"/>
      <c r="O160" s="12"/>
      <c r="P160" s="12"/>
      <c r="Q160" s="12"/>
      <c r="R160" s="12"/>
    </row>
    <row r="161" spans="1:18" s="24" customFormat="1" ht="16.2" customHeight="1">
      <c r="A161" s="140"/>
      <c r="B161" s="140"/>
      <c r="C161" s="140"/>
      <c r="D161" s="104"/>
      <c r="E161" s="138"/>
      <c r="F161" s="54"/>
      <c r="G161" s="131"/>
      <c r="H161" s="114"/>
      <c r="I161" s="107"/>
      <c r="J161" s="108"/>
      <c r="K161" s="52" t="s">
        <v>71</v>
      </c>
      <c r="L161" s="117">
        <v>3</v>
      </c>
      <c r="M161" s="9"/>
      <c r="O161" s="12"/>
      <c r="P161" s="12"/>
      <c r="Q161" s="12"/>
      <c r="R161" s="12"/>
    </row>
    <row r="162" spans="1:18" s="24" customFormat="1" ht="16.2" customHeight="1">
      <c r="A162" s="31" t="s">
        <v>121</v>
      </c>
      <c r="B162" s="303" t="s">
        <v>1</v>
      </c>
      <c r="C162" s="303"/>
      <c r="D162" s="104"/>
      <c r="E162" s="129" t="s">
        <v>179</v>
      </c>
      <c r="F162" s="25"/>
      <c r="G162" s="52" t="s">
        <v>355</v>
      </c>
      <c r="H162" s="53"/>
      <c r="I162" s="107"/>
      <c r="J162" s="108"/>
      <c r="K162" s="121" t="s">
        <v>351</v>
      </c>
      <c r="L162" s="117"/>
      <c r="M162" s="211" t="s">
        <v>261</v>
      </c>
      <c r="N162" s="294" t="s">
        <v>574</v>
      </c>
      <c r="O162" s="12"/>
      <c r="P162" s="12"/>
      <c r="Q162" s="12"/>
      <c r="R162" s="12"/>
    </row>
    <row r="163" spans="1:18" s="24" customFormat="1" ht="16.2" customHeight="1">
      <c r="A163" s="145">
        <f>A25</f>
        <v>45197</v>
      </c>
      <c r="B163" s="208" t="s">
        <v>13</v>
      </c>
      <c r="C163" s="208">
        <v>7</v>
      </c>
      <c r="D163" s="104"/>
      <c r="E163" s="168" t="s">
        <v>180</v>
      </c>
      <c r="F163" s="25">
        <v>6</v>
      </c>
      <c r="G163" s="52" t="s">
        <v>83</v>
      </c>
      <c r="H163" s="102">
        <v>1</v>
      </c>
      <c r="I163" s="115"/>
      <c r="J163" s="116"/>
      <c r="K163" s="122" t="s">
        <v>276</v>
      </c>
      <c r="L163" s="122">
        <v>0.01</v>
      </c>
      <c r="O163" s="12"/>
      <c r="P163" s="12"/>
      <c r="Q163" s="12"/>
      <c r="R163" s="12"/>
    </row>
    <row r="164" spans="1:18" s="24" customFormat="1" ht="16.2" customHeight="1">
      <c r="A164" s="140"/>
      <c r="B164" s="208" t="s">
        <v>15</v>
      </c>
      <c r="C164" s="208">
        <v>3</v>
      </c>
      <c r="D164" s="104"/>
      <c r="E164" s="168" t="s">
        <v>133</v>
      </c>
      <c r="F164" s="25">
        <v>4</v>
      </c>
      <c r="G164" s="125" t="s">
        <v>266</v>
      </c>
      <c r="H164" s="102">
        <v>7</v>
      </c>
      <c r="I164" s="107"/>
      <c r="J164" s="108"/>
      <c r="K164" s="107" t="s">
        <v>353</v>
      </c>
      <c r="L164" s="117">
        <v>0.1</v>
      </c>
      <c r="O164" s="12"/>
      <c r="P164" s="12"/>
      <c r="Q164" s="12"/>
      <c r="R164" s="12"/>
    </row>
    <row r="165" spans="1:18" s="24" customFormat="1" ht="16.2" customHeight="1">
      <c r="A165" s="140"/>
      <c r="B165" s="140"/>
      <c r="C165" s="140"/>
      <c r="D165" s="104"/>
      <c r="E165" s="168" t="s">
        <v>132</v>
      </c>
      <c r="F165" s="25">
        <v>0.5</v>
      </c>
      <c r="G165" s="103" t="s">
        <v>267</v>
      </c>
      <c r="H165" s="114">
        <v>0.01</v>
      </c>
      <c r="I165" s="107"/>
      <c r="J165" s="108"/>
      <c r="K165" s="107" t="s">
        <v>58</v>
      </c>
      <c r="L165" s="117">
        <v>1</v>
      </c>
      <c r="O165" s="12"/>
      <c r="P165" s="12"/>
      <c r="Q165" s="12"/>
      <c r="R165" s="12"/>
    </row>
    <row r="166" spans="1:18" s="24" customFormat="1" ht="16.2" customHeight="1">
      <c r="A166" s="140"/>
      <c r="B166" s="140"/>
      <c r="C166" s="140"/>
      <c r="D166" s="104"/>
      <c r="E166" s="168" t="s">
        <v>181</v>
      </c>
      <c r="F166" s="25">
        <v>0.01</v>
      </c>
      <c r="G166" s="52" t="s">
        <v>19</v>
      </c>
      <c r="H166" s="102">
        <v>0.05</v>
      </c>
      <c r="I166" s="107"/>
      <c r="J166" s="108"/>
      <c r="K166" s="107"/>
      <c r="L166" s="117"/>
      <c r="O166" s="12"/>
      <c r="P166" s="12"/>
      <c r="Q166" s="12"/>
      <c r="R166" s="12"/>
    </row>
    <row r="167" spans="1:18" s="24" customFormat="1" ht="16.2" customHeight="1">
      <c r="A167" s="210"/>
      <c r="B167" s="208"/>
      <c r="C167" s="208"/>
      <c r="D167" s="104"/>
      <c r="E167" s="168" t="s">
        <v>14</v>
      </c>
      <c r="F167" s="25">
        <v>0.05</v>
      </c>
      <c r="G167" s="52"/>
      <c r="H167" s="102"/>
      <c r="I167" s="107"/>
      <c r="J167" s="108"/>
      <c r="K167" s="120"/>
      <c r="L167" s="117"/>
      <c r="O167" s="12"/>
      <c r="P167" s="12"/>
      <c r="Q167" s="12"/>
      <c r="R167" s="12"/>
    </row>
    <row r="168" spans="1:18" ht="15.9" customHeight="1">
      <c r="A168" s="159"/>
      <c r="B168" s="191"/>
      <c r="C168" s="159"/>
      <c r="D168" s="159"/>
      <c r="E168" s="169"/>
      <c r="F168" s="192"/>
      <c r="G168" s="181"/>
      <c r="H168" s="183"/>
      <c r="I168" s="159"/>
      <c r="J168" s="159"/>
      <c r="K168" s="160"/>
      <c r="L168" s="166"/>
    </row>
    <row r="169" spans="1:18" ht="15.9" customHeight="1">
      <c r="A169" s="31"/>
      <c r="B169" s="146"/>
      <c r="C169" s="31"/>
      <c r="D169" s="31"/>
      <c r="E169" s="131"/>
      <c r="F169" s="114"/>
      <c r="G169" s="31"/>
      <c r="H169" s="31"/>
      <c r="I169" s="31"/>
      <c r="J169" s="31"/>
      <c r="K169" s="52"/>
      <c r="L169" s="117"/>
    </row>
    <row r="170" spans="1:18" ht="15.9" customHeight="1">
      <c r="A170" s="80"/>
      <c r="C170" s="4"/>
      <c r="D170" s="4"/>
      <c r="E170" s="59"/>
      <c r="F170" s="59"/>
      <c r="G170" s="4"/>
      <c r="H170" s="4"/>
    </row>
  </sheetData>
  <mergeCells count="15">
    <mergeCell ref="B150:C150"/>
    <mergeCell ref="B156:C156"/>
    <mergeCell ref="B162:C162"/>
    <mergeCell ref="B114:C114"/>
    <mergeCell ref="B120:C120"/>
    <mergeCell ref="B126:C126"/>
    <mergeCell ref="B132:C132"/>
    <mergeCell ref="B138:C138"/>
    <mergeCell ref="B144:C144"/>
    <mergeCell ref="B108:C108"/>
    <mergeCell ref="B60:C60"/>
    <mergeCell ref="B66:C66"/>
    <mergeCell ref="B72:C72"/>
    <mergeCell ref="B96:C96"/>
    <mergeCell ref="B102:C102"/>
  </mergeCells>
  <phoneticPr fontId="1" type="noConversion"/>
  <printOptions horizontalCentered="1"/>
  <pageMargins left="3.937007874015748E-2" right="3.937007874015748E-2" top="0" bottom="0" header="0.11811023622047245" footer="0.11811023622047245"/>
  <pageSetup paperSize="9" orientation="landscape" r:id="rId1"/>
  <rowBreaks count="5" manualBreakCount="5">
    <brk id="27" max="20" man="1"/>
    <brk id="47" max="20" man="1"/>
    <brk id="77" max="20" man="1"/>
    <brk id="107" max="20" man="1"/>
    <brk id="137" max="20" man="1"/>
  </rowBreaks>
  <colBreaks count="1" manualBreakCount="1">
    <brk id="14" max="1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0"/>
  <sheetViews>
    <sheetView view="pageBreakPreview" zoomScaleNormal="120" zoomScaleSheetLayoutView="100" workbookViewId="0">
      <selection activeCell="N42" sqref="N42"/>
    </sheetView>
  </sheetViews>
  <sheetFormatPr defaultColWidth="9" defaultRowHeight="19.8"/>
  <cols>
    <col min="1" max="1" width="5.6640625" style="1" customWidth="1"/>
    <col min="2" max="2" width="4" style="5" customWidth="1"/>
    <col min="3" max="3" width="5" style="1" customWidth="1"/>
    <col min="4" max="4" width="8" style="1" customWidth="1"/>
    <col min="5" max="5" width="9" style="24" customWidth="1"/>
    <col min="6" max="6" width="13.6640625" style="24" customWidth="1"/>
    <col min="7" max="7" width="9" style="1" customWidth="1"/>
    <col min="8" max="8" width="14.109375" style="1" customWidth="1"/>
    <col min="9" max="10" width="5.21875" style="1" customWidth="1"/>
    <col min="11" max="11" width="9.88671875" style="1" customWidth="1"/>
    <col min="12" max="12" width="12.88671875" style="7" customWidth="1"/>
    <col min="13" max="13" width="5.44140625" style="10" customWidth="1"/>
    <col min="14" max="14" width="5.77734375" style="12" customWidth="1"/>
    <col min="15" max="15" width="6" style="12" customWidth="1"/>
    <col min="16" max="17" width="5.6640625" style="12" customWidth="1"/>
    <col min="18" max="18" width="6" style="12" customWidth="1"/>
    <col min="19" max="19" width="4.6640625" style="1" customWidth="1"/>
    <col min="20" max="20" width="5.33203125" style="1" customWidth="1"/>
    <col min="21" max="21" width="4.77734375" style="1" customWidth="1"/>
    <col min="22" max="16384" width="9" style="1"/>
  </cols>
  <sheetData>
    <row r="1" spans="1:21">
      <c r="A1" s="100">
        <v>112</v>
      </c>
      <c r="B1" s="212"/>
      <c r="C1" s="4"/>
      <c r="D1" s="1">
        <v>112</v>
      </c>
      <c r="E1" s="24" t="s">
        <v>3</v>
      </c>
      <c r="F1" s="151" t="s">
        <v>580</v>
      </c>
      <c r="G1" s="4" t="s">
        <v>365</v>
      </c>
      <c r="H1" s="22">
        <v>9</v>
      </c>
      <c r="I1" s="1" t="s">
        <v>124</v>
      </c>
      <c r="K1" s="8"/>
      <c r="L1" s="77" t="s">
        <v>16</v>
      </c>
    </row>
    <row r="2" spans="1:21" ht="16.5" customHeight="1">
      <c r="A2" s="213" t="s">
        <v>44</v>
      </c>
      <c r="B2" s="214" t="s">
        <v>98</v>
      </c>
      <c r="C2" s="73" t="s">
        <v>7</v>
      </c>
      <c r="D2" s="78" t="s">
        <v>45</v>
      </c>
      <c r="E2" s="79" t="s">
        <v>9</v>
      </c>
      <c r="F2" s="156" t="s">
        <v>46</v>
      </c>
      <c r="G2" s="74" t="s">
        <v>10</v>
      </c>
      <c r="H2" s="157" t="s">
        <v>47</v>
      </c>
      <c r="I2" s="278" t="s">
        <v>12</v>
      </c>
      <c r="J2" s="49" t="s">
        <v>49</v>
      </c>
      <c r="K2" s="278" t="s">
        <v>4</v>
      </c>
      <c r="L2" s="49" t="s">
        <v>50</v>
      </c>
      <c r="M2" s="48" t="s">
        <v>575</v>
      </c>
      <c r="N2" s="48" t="s">
        <v>576</v>
      </c>
      <c r="O2" s="45" t="s">
        <v>30</v>
      </c>
      <c r="P2" s="45" t="s">
        <v>31</v>
      </c>
      <c r="Q2" s="46" t="s">
        <v>32</v>
      </c>
      <c r="R2" s="45" t="s">
        <v>33</v>
      </c>
      <c r="S2" s="45" t="s">
        <v>34</v>
      </c>
      <c r="T2" s="47" t="s">
        <v>579</v>
      </c>
      <c r="U2" s="46" t="s">
        <v>35</v>
      </c>
    </row>
    <row r="3" spans="1:21" ht="23.1" customHeight="1">
      <c r="A3" s="152">
        <v>45168</v>
      </c>
      <c r="B3" s="150" t="str">
        <f>IF(A3="","",RIGHT(TEXT(WEEKDAY(A3),"[$-404]aaaa;@"),1))</f>
        <v>三</v>
      </c>
      <c r="C3" s="154" t="str">
        <f>B30</f>
        <v>泰式特餐</v>
      </c>
      <c r="D3" s="49" t="str">
        <f>B31&amp;B32</f>
        <v>米糙米</v>
      </c>
      <c r="E3" s="27" t="str">
        <f>E30</f>
        <v>打拋豬</v>
      </c>
      <c r="F3" s="55" t="str">
        <f>PHONETIC(E31:E35)</f>
        <v>豬絞肉洋蔥打拋醬大蒜</v>
      </c>
      <c r="G3" s="48" t="str">
        <f>G30</f>
        <v>蝦醬配料</v>
      </c>
      <c r="H3" s="55" t="str">
        <f>PHONETIC(G31:G35)</f>
        <v>高麗菜蝦皮魚露大蒜</v>
      </c>
      <c r="I3" s="50" t="s">
        <v>2</v>
      </c>
      <c r="J3" s="186" t="s">
        <v>51</v>
      </c>
      <c r="K3" s="58" t="str">
        <f>K30</f>
        <v>冬蔭功湯</v>
      </c>
      <c r="L3" s="57" t="str">
        <f>PHONETIC(K31:K34)</f>
        <v>金針菇番茄糊高湯南薑</v>
      </c>
      <c r="M3" s="44" t="str">
        <f>M30</f>
        <v>果汁</v>
      </c>
      <c r="N3" s="44"/>
      <c r="O3" s="60">
        <v>5.3</v>
      </c>
      <c r="P3" s="60">
        <v>2.2999999999999998</v>
      </c>
      <c r="Q3" s="61">
        <v>1.5</v>
      </c>
      <c r="R3" s="60">
        <v>2.8</v>
      </c>
      <c r="S3" s="51"/>
      <c r="T3" s="62"/>
      <c r="U3" s="63">
        <f>O3*70+P3*75+Q3*25+R3*45+S3*120+T3*60</f>
        <v>707</v>
      </c>
    </row>
    <row r="4" spans="1:21" ht="23.1" customHeight="1">
      <c r="A4" s="152">
        <v>45169</v>
      </c>
      <c r="B4" s="150" t="str">
        <f t="shared" ref="B4:B25" si="0">IF(A4="","",RIGHT(TEXT(WEEKDAY(A4),"[$-404]aaaa;@"),1))</f>
        <v>四</v>
      </c>
      <c r="C4" s="154" t="str">
        <f>B36</f>
        <v>糙米飯</v>
      </c>
      <c r="D4" s="49" t="str">
        <f>B37&amp;B38</f>
        <v>米糙米</v>
      </c>
      <c r="E4" s="27" t="str">
        <f>E36</f>
        <v>豆瓣雞丁</v>
      </c>
      <c r="F4" s="55" t="str">
        <f>PHONETIC(E37:E41)</f>
        <v>肉雞白蘿蔔胡蘿蔔大蒜</v>
      </c>
      <c r="G4" s="104" t="str">
        <f>G36</f>
        <v>肉絲豆芽</v>
      </c>
      <c r="H4" s="55" t="str">
        <f>PHONETIC(G37:G41)</f>
        <v>豬後腿肉綠豆芽韮菜乾木耳大蒜</v>
      </c>
      <c r="I4" s="50" t="s">
        <v>2</v>
      </c>
      <c r="J4" s="186" t="s">
        <v>51</v>
      </c>
      <c r="K4" s="147" t="str">
        <f>K36</f>
        <v>綠豆湯</v>
      </c>
      <c r="L4" s="57" t="str">
        <f>PHONETIC(K37:K40)</f>
        <v>綠豆紅砂糖</v>
      </c>
      <c r="M4" s="44" t="str">
        <f>M36</f>
        <v>水果</v>
      </c>
      <c r="N4" s="44"/>
      <c r="O4" s="291">
        <v>6</v>
      </c>
      <c r="P4" s="60">
        <v>2.2999999999999998</v>
      </c>
      <c r="Q4" s="61">
        <v>1.4</v>
      </c>
      <c r="R4" s="60">
        <v>2.9</v>
      </c>
      <c r="S4" s="296">
        <v>1</v>
      </c>
      <c r="T4" s="62"/>
      <c r="U4" s="63">
        <f t="shared" ref="U4:U25" si="1">O4*70+P4*75+Q4*25+R4*45+S4*120+T4*60</f>
        <v>878</v>
      </c>
    </row>
    <row r="5" spans="1:21" ht="23.1" customHeight="1">
      <c r="A5" s="152">
        <v>45170</v>
      </c>
      <c r="B5" s="150" t="str">
        <f>IF(A5="","",RIGHT(TEXT(WEEKDAY(A5),"[$-404]aaaa;@"),1))</f>
        <v>五</v>
      </c>
      <c r="C5" s="154" t="str">
        <f>B42</f>
        <v>紅藜飯</v>
      </c>
      <c r="D5" s="49" t="str">
        <f>B43&amp;B44</f>
        <v>米紅藜</v>
      </c>
      <c r="E5" s="27" t="str">
        <f>E42</f>
        <v>鹹豬肉片</v>
      </c>
      <c r="F5" s="55" t="str">
        <f>PHONETIC(E43:E47)</f>
        <v>豬後腿肉洋蔥胡蘿蔔大蒜醃鹹豬肉粉</v>
      </c>
      <c r="G5" s="26" t="str">
        <f>G42</f>
        <v>白菜蛋香</v>
      </c>
      <c r="H5" s="55" t="str">
        <f>PHONETIC(G43:G47)</f>
        <v>雞蛋結球白菜乾香菇大蒜</v>
      </c>
      <c r="I5" s="50" t="s">
        <v>2</v>
      </c>
      <c r="J5" s="186" t="s">
        <v>51</v>
      </c>
      <c r="K5" s="44" t="str">
        <f>K42</f>
        <v>金針湯</v>
      </c>
      <c r="L5" s="57" t="str">
        <f>PHONETIC(K43:K46)</f>
        <v>金針菜乾榨菜薑高湯</v>
      </c>
      <c r="M5" s="44" t="str">
        <f>M42</f>
        <v>優酪乳</v>
      </c>
      <c r="N5" s="44" t="str">
        <f>N42</f>
        <v>有機豆漿</v>
      </c>
      <c r="O5" s="60">
        <v>5.2</v>
      </c>
      <c r="P5" s="60">
        <v>2.2999999999999998</v>
      </c>
      <c r="Q5" s="61">
        <v>1.6</v>
      </c>
      <c r="R5" s="60">
        <v>2.9</v>
      </c>
      <c r="S5" s="50"/>
      <c r="T5" s="62">
        <v>1</v>
      </c>
      <c r="U5" s="63">
        <f t="shared" si="1"/>
        <v>767</v>
      </c>
    </row>
    <row r="6" spans="1:21" ht="23.1" customHeight="1">
      <c r="A6" s="152">
        <f>IF(A5="","",IF(MONTH(A5)&lt;&gt;MONTH(A5+1),"",A5+3))</f>
        <v>45173</v>
      </c>
      <c r="B6" s="150" t="str">
        <f t="shared" si="0"/>
        <v>一</v>
      </c>
      <c r="C6" s="154" t="str">
        <f>B48</f>
        <v>白米飯</v>
      </c>
      <c r="D6" s="49" t="str">
        <f>B49&amp;B50</f>
        <v>米</v>
      </c>
      <c r="E6" s="27" t="str">
        <f>E48</f>
        <v>家常滷肉</v>
      </c>
      <c r="F6" s="148" t="str">
        <f>PHONETIC(E49:E53)</f>
        <v>豬後腿肉海帶結麵輪大蒜</v>
      </c>
      <c r="G6" s="48" t="str">
        <f>G48</f>
        <v>芽香豆包</v>
      </c>
      <c r="H6" s="55" t="str">
        <f>PHONETIC(G49:G53)</f>
        <v>豆包綠豆芽韮菜大蒜</v>
      </c>
      <c r="I6" s="50" t="s">
        <v>2</v>
      </c>
      <c r="J6" s="186" t="s">
        <v>51</v>
      </c>
      <c r="K6" s="147" t="str">
        <f>K48</f>
        <v>三目蔬湯</v>
      </c>
      <c r="L6" s="57" t="str">
        <f>PHONETIC(K49:K52)</f>
        <v>時蔬金針菇胡蘿蔔薑</v>
      </c>
      <c r="M6" s="44" t="str">
        <f>M48</f>
        <v>果汁</v>
      </c>
      <c r="N6" s="44"/>
      <c r="O6" s="60">
        <v>5.6</v>
      </c>
      <c r="P6" s="60">
        <v>2.2999999999999998</v>
      </c>
      <c r="Q6" s="61">
        <v>1.7</v>
      </c>
      <c r="R6" s="60">
        <v>2.8</v>
      </c>
      <c r="S6" s="50"/>
      <c r="T6" s="62"/>
      <c r="U6" s="63">
        <f t="shared" si="1"/>
        <v>733</v>
      </c>
    </row>
    <row r="7" spans="1:21" ht="23.1" customHeight="1">
      <c r="A7" s="152">
        <f t="shared" ref="A7:A25" si="2">IF(A6="","",IF(MONTH(A6)&lt;&gt;MONTH(A6+1),"",A6+1))</f>
        <v>45174</v>
      </c>
      <c r="B7" s="150" t="str">
        <f t="shared" si="0"/>
        <v>二</v>
      </c>
      <c r="C7" s="155" t="str">
        <f>B54</f>
        <v>糙米飯</v>
      </c>
      <c r="D7" s="49" t="str">
        <f>B55&amp;B56</f>
        <v>米糙米</v>
      </c>
      <c r="E7" s="27" t="str">
        <f>E54</f>
        <v>椒鹽魚排</v>
      </c>
      <c r="F7" s="148" t="str">
        <f>PHONETIC(E55:E59)</f>
        <v>魚排胡椒鹽</v>
      </c>
      <c r="G7" s="26" t="str">
        <f>G54</f>
        <v>鮮菇豆腐</v>
      </c>
      <c r="H7" s="55" t="str">
        <f>PHONETIC(G55:G59)</f>
        <v>豆腐杏鮑菇乾香菇大蒜</v>
      </c>
      <c r="I7" s="50" t="s">
        <v>2</v>
      </c>
      <c r="J7" s="186" t="s">
        <v>51</v>
      </c>
      <c r="K7" s="44" t="str">
        <f>K54</f>
        <v>味噌蔬湯</v>
      </c>
      <c r="L7" s="57" t="str">
        <f>PHONETIC(K55:K59)</f>
        <v>味噌時蔬薑</v>
      </c>
      <c r="M7" s="44" t="str">
        <f>M54</f>
        <v>保久乳</v>
      </c>
      <c r="N7" s="44"/>
      <c r="O7" s="60">
        <v>5</v>
      </c>
      <c r="P7" s="60">
        <v>2.2999999999999998</v>
      </c>
      <c r="Q7" s="61">
        <v>1.6</v>
      </c>
      <c r="R7" s="60">
        <v>2.9</v>
      </c>
      <c r="S7" s="50"/>
      <c r="T7" s="62">
        <v>1</v>
      </c>
      <c r="U7" s="63">
        <f t="shared" si="1"/>
        <v>753</v>
      </c>
    </row>
    <row r="8" spans="1:21" ht="23.1" customHeight="1">
      <c r="A8" s="152">
        <f t="shared" si="2"/>
        <v>45175</v>
      </c>
      <c r="B8" s="150" t="str">
        <f t="shared" si="0"/>
        <v>三</v>
      </c>
      <c r="C8" s="155" t="str">
        <f>B60</f>
        <v>西式特餐</v>
      </c>
      <c r="D8" s="49" t="str">
        <f>B61&amp;B62</f>
        <v>義大利麵</v>
      </c>
      <c r="E8" s="27" t="str">
        <f>E60</f>
        <v>茄汁肉醬</v>
      </c>
      <c r="F8" s="148" t="str">
        <f>PHONETIC(E61:E65)</f>
        <v>豬絞肉馬鈴薯洋蔥蕃茄醬</v>
      </c>
      <c r="G8" s="26" t="str">
        <f>G60</f>
        <v>風味花椰</v>
      </c>
      <c r="H8" s="148" t="str">
        <f>PHONETIC(G61:G65)</f>
        <v>冷凍花椰菜胡蘿蔔起司粉大蒜</v>
      </c>
      <c r="I8" s="50" t="s">
        <v>2</v>
      </c>
      <c r="J8" s="186" t="s">
        <v>51</v>
      </c>
      <c r="K8" s="58" t="str">
        <f>K60</f>
        <v>蘑菇濃湯</v>
      </c>
      <c r="L8" s="57" t="str">
        <f>PHONETIC(K61:K65)</f>
        <v>雞蛋洋菇罐頭玉米醬罐頭玉米濃湯調理包</v>
      </c>
      <c r="M8" s="44" t="str">
        <f>M60</f>
        <v>小餐包</v>
      </c>
      <c r="N8" s="44"/>
      <c r="O8" s="60">
        <v>5</v>
      </c>
      <c r="P8" s="60">
        <v>2.2999999999999998</v>
      </c>
      <c r="Q8" s="61">
        <v>1.4</v>
      </c>
      <c r="R8" s="60">
        <v>2.9</v>
      </c>
      <c r="S8" s="50"/>
      <c r="T8" s="62"/>
      <c r="U8" s="63">
        <f t="shared" si="1"/>
        <v>688</v>
      </c>
    </row>
    <row r="9" spans="1:21" ht="23.1" customHeight="1">
      <c r="A9" s="152">
        <f t="shared" si="2"/>
        <v>45176</v>
      </c>
      <c r="B9" s="150" t="str">
        <f t="shared" si="0"/>
        <v>四</v>
      </c>
      <c r="C9" s="155" t="str">
        <f>B66</f>
        <v>糙米飯</v>
      </c>
      <c r="D9" s="49" t="str">
        <f>B67&amp;B68</f>
        <v>米糙米</v>
      </c>
      <c r="E9" s="27" t="str">
        <f>E66</f>
        <v>香檸雞翅</v>
      </c>
      <c r="F9" s="55" t="str">
        <f>PHONETIC(E67:E71)</f>
        <v>香檸雞翅洋蔥紅蘿蔔</v>
      </c>
      <c r="G9" s="26" t="str">
        <f>G66</f>
        <v>蜜汁豆干</v>
      </c>
      <c r="H9" s="148" t="str">
        <f>PHONETIC(G67:G71)</f>
        <v>豆干大蒜</v>
      </c>
      <c r="I9" s="50" t="s">
        <v>2</v>
      </c>
      <c r="J9" s="186" t="s">
        <v>51</v>
      </c>
      <c r="K9" s="44" t="str">
        <f>K66</f>
        <v>鳳梨珊瑚藻</v>
      </c>
      <c r="L9" s="57" t="str">
        <f>PHONETIC(K67:K70)</f>
        <v>乾珊瑚藻鳳梨醬紅砂糖</v>
      </c>
      <c r="M9" s="44" t="str">
        <f>M66</f>
        <v>水果</v>
      </c>
      <c r="N9" s="44" t="str">
        <f>N66</f>
        <v>有機豆漿</v>
      </c>
      <c r="O9" s="291">
        <v>5</v>
      </c>
      <c r="P9" s="60">
        <v>2.2999999999999998</v>
      </c>
      <c r="Q9" s="61">
        <v>1.6</v>
      </c>
      <c r="R9" s="60">
        <v>2.7</v>
      </c>
      <c r="S9" s="50">
        <v>1</v>
      </c>
      <c r="T9" s="62"/>
      <c r="U9" s="63">
        <f t="shared" si="1"/>
        <v>804</v>
      </c>
    </row>
    <row r="10" spans="1:21" ht="23.1" customHeight="1">
      <c r="A10" s="152">
        <f>IF(A9="","",IF(MONTH(A9)&lt;&gt;MONTH(A9+1),"",A9+1))</f>
        <v>45177</v>
      </c>
      <c r="B10" s="150" t="str">
        <f t="shared" si="0"/>
        <v>五</v>
      </c>
      <c r="C10" s="155" t="str">
        <f>B72</f>
        <v>小米飯</v>
      </c>
      <c r="D10" s="49" t="str">
        <f>B73&amp;B74</f>
        <v>米小米</v>
      </c>
      <c r="E10" s="27" t="str">
        <f>E72</f>
        <v>韓式燒肉</v>
      </c>
      <c r="F10" s="55" t="str">
        <f>PHONETIC(E73:E77)</f>
        <v>豬後腿肉韓式泡菜大蒜</v>
      </c>
      <c r="G10" s="26" t="str">
        <f>G72</f>
        <v>香滷凍腐</v>
      </c>
      <c r="H10" s="55" t="str">
        <f>PHONETIC(G73:G77)</f>
        <v>凍豆腐白蘿蔔胡蘿蔔大蒜</v>
      </c>
      <c r="I10" s="50" t="s">
        <v>2</v>
      </c>
      <c r="J10" s="186" t="s">
        <v>51</v>
      </c>
      <c r="K10" s="44" t="str">
        <f>K72</f>
        <v>蛋花芽湯</v>
      </c>
      <c r="L10" s="57" t="str">
        <f>PHONETIC(K73:K77)</f>
        <v>雞蛋乾海帶薑</v>
      </c>
      <c r="M10" s="44" t="str">
        <f>M72</f>
        <v>TAP豆漿</v>
      </c>
      <c r="N10" s="44"/>
      <c r="O10" s="60">
        <v>5.2</v>
      </c>
      <c r="P10" s="60">
        <v>2.2999999999999998</v>
      </c>
      <c r="Q10" s="61">
        <v>1.6</v>
      </c>
      <c r="R10" s="60">
        <v>2.9</v>
      </c>
      <c r="S10" s="50"/>
      <c r="T10" s="62"/>
      <c r="U10" s="63">
        <f t="shared" si="1"/>
        <v>707</v>
      </c>
    </row>
    <row r="11" spans="1:21" ht="23.1" customHeight="1">
      <c r="A11" s="152">
        <f>IF(A10="","",IF(MONTH(A10)&lt;&gt;MONTH(A10+1),"",A10+3))</f>
        <v>45180</v>
      </c>
      <c r="B11" s="150" t="str">
        <f t="shared" si="0"/>
        <v>一</v>
      </c>
      <c r="C11" s="155" t="str">
        <f>B78</f>
        <v>白米飯</v>
      </c>
      <c r="D11" s="49" t="str">
        <f>B79&amp;B80</f>
        <v>米</v>
      </c>
      <c r="E11" s="27" t="str">
        <f>E78</f>
        <v>瓜仔肉</v>
      </c>
      <c r="F11" s="148" t="str">
        <f>PHONETIC(E79:E83)</f>
        <v>豬絞肉醃漬花胡瓜白蘿蔔大蒜</v>
      </c>
      <c r="G11" s="26" t="str">
        <f>G78</f>
        <v>時蔬蛋香</v>
      </c>
      <c r="H11" s="55" t="str">
        <f>PHONETIC(G79:G83)</f>
        <v>雞蛋時蔬胡蘿蔔大蒜</v>
      </c>
      <c r="I11" s="50" t="s">
        <v>2</v>
      </c>
      <c r="J11" s="186" t="s">
        <v>51</v>
      </c>
      <c r="K11" s="147" t="str">
        <f>K78</f>
        <v>時瓜湯</v>
      </c>
      <c r="L11" s="57" t="str">
        <f>PHONETIC(K79:K83)</f>
        <v>時瓜枸杞薑高湯</v>
      </c>
      <c r="M11" s="44" t="str">
        <f>M78</f>
        <v>果汁</v>
      </c>
      <c r="N11" s="44"/>
      <c r="O11" s="60">
        <v>5</v>
      </c>
      <c r="P11" s="60">
        <v>2.2999999999999998</v>
      </c>
      <c r="Q11" s="61">
        <v>1.5</v>
      </c>
      <c r="R11" s="60">
        <v>3</v>
      </c>
      <c r="S11" s="50"/>
      <c r="T11" s="62"/>
      <c r="U11" s="63">
        <f t="shared" si="1"/>
        <v>695</v>
      </c>
    </row>
    <row r="12" spans="1:21" ht="23.1" customHeight="1">
      <c r="A12" s="152">
        <f t="shared" si="2"/>
        <v>45181</v>
      </c>
      <c r="B12" s="150" t="str">
        <f t="shared" si="0"/>
        <v>二</v>
      </c>
      <c r="C12" s="155" t="str">
        <f>B84</f>
        <v>糙米飯</v>
      </c>
      <c r="D12" s="49" t="str">
        <f>B85&amp;B86</f>
        <v>米糙米</v>
      </c>
      <c r="E12" s="27" t="str">
        <f>E84</f>
        <v>家常里雞</v>
      </c>
      <c r="F12" s="55" t="str">
        <f>PHONETIC(E85:E89)</f>
        <v>冷凍雞排</v>
      </c>
      <c r="G12" s="26" t="str">
        <f>G84</f>
        <v>茄汁豆腐</v>
      </c>
      <c r="H12" s="55" t="str">
        <f>PHONETIC(G85:G89)</f>
        <v>豆腐洋蔥番茄糊番茄醬大蒜</v>
      </c>
      <c r="I12" s="50" t="s">
        <v>2</v>
      </c>
      <c r="J12" s="186" t="s">
        <v>51</v>
      </c>
      <c r="K12" s="44" t="str">
        <f>K84</f>
        <v>蘿蔔湯</v>
      </c>
      <c r="L12" s="57" t="str">
        <f>PHONETIC(K85:K89)</f>
        <v>白蘿蔔胡蘿蔔高湯</v>
      </c>
      <c r="M12" s="44" t="str">
        <f>M84</f>
        <v>保久乳</v>
      </c>
      <c r="N12" s="44"/>
      <c r="O12" s="60">
        <v>5</v>
      </c>
      <c r="P12" s="60">
        <v>2.2999999999999998</v>
      </c>
      <c r="Q12" s="61">
        <v>1.4</v>
      </c>
      <c r="R12" s="60">
        <v>2.9</v>
      </c>
      <c r="S12" s="50"/>
      <c r="T12" s="62">
        <v>1</v>
      </c>
      <c r="U12" s="63">
        <f t="shared" si="1"/>
        <v>748</v>
      </c>
    </row>
    <row r="13" spans="1:21" ht="23.1" customHeight="1">
      <c r="A13" s="152">
        <f t="shared" si="2"/>
        <v>45182</v>
      </c>
      <c r="B13" s="150" t="str">
        <f t="shared" si="0"/>
        <v>三</v>
      </c>
      <c r="C13" s="155" t="str">
        <f>B90</f>
        <v>越式米粉</v>
      </c>
      <c r="D13" s="49" t="str">
        <f>B91&amp;B92</f>
        <v>米粉</v>
      </c>
      <c r="E13" s="27" t="str">
        <f>E90</f>
        <v>越式炒肉</v>
      </c>
      <c r="F13" s="55" t="str">
        <f>PHONETIC(E91:E95)</f>
        <v>豬後腿肉洋蔥胡蘿蔔是拉差醬大蒜</v>
      </c>
      <c r="G13" s="26" t="str">
        <f>G90</f>
        <v>魚露豆芽</v>
      </c>
      <c r="H13" s="55" t="str">
        <f>PHONETIC(G91:G95)</f>
        <v>豬絞肉綠豆芽韮菜大蒜蝦皮 魚露</v>
      </c>
      <c r="I13" s="50" t="s">
        <v>2</v>
      </c>
      <c r="J13" s="186" t="s">
        <v>51</v>
      </c>
      <c r="K13" s="58" t="str">
        <f>K90</f>
        <v>越式高湯</v>
      </c>
      <c r="L13" s="57" t="str">
        <f>PHONETIC(K91:K94)</f>
        <v>時蔬番茄糊高湯香茅</v>
      </c>
      <c r="M13" s="44" t="str">
        <f>M90</f>
        <v>小餐包</v>
      </c>
      <c r="N13" s="44"/>
      <c r="O13" s="60">
        <v>4</v>
      </c>
      <c r="P13" s="60">
        <v>2.2999999999999998</v>
      </c>
      <c r="Q13" s="61">
        <v>1.4</v>
      </c>
      <c r="R13" s="60">
        <v>2.9</v>
      </c>
      <c r="S13" s="50"/>
      <c r="T13" s="62"/>
      <c r="U13" s="63">
        <f t="shared" si="1"/>
        <v>618</v>
      </c>
    </row>
    <row r="14" spans="1:21" ht="23.1" customHeight="1">
      <c r="A14" s="152">
        <f t="shared" si="2"/>
        <v>45183</v>
      </c>
      <c r="B14" s="150" t="str">
        <f t="shared" si="0"/>
        <v>四</v>
      </c>
      <c r="C14" s="155" t="str">
        <f>B96</f>
        <v>糙米飯</v>
      </c>
      <c r="D14" s="49" t="str">
        <f>B97&amp;B98</f>
        <v>米糙米</v>
      </c>
      <c r="E14" s="27" t="str">
        <f>E96</f>
        <v>咖哩雞</v>
      </c>
      <c r="F14" s="55" t="str">
        <f>PHONETIC(E97:E101)</f>
        <v>肉雞馬鈴薯洋蔥咖哩粉</v>
      </c>
      <c r="G14" s="27" t="str">
        <f>G96</f>
        <v>清炒花椰</v>
      </c>
      <c r="H14" s="55" t="str">
        <f>PHONETIC(G97:G101)</f>
        <v>冷凍花椰菜胡蘿蔔大蒜</v>
      </c>
      <c r="I14" s="50" t="s">
        <v>2</v>
      </c>
      <c r="J14" s="186" t="s">
        <v>51</v>
      </c>
      <c r="K14" s="147" t="str">
        <f>K96</f>
        <v>紅豆湯</v>
      </c>
      <c r="L14" s="57" t="str">
        <f>PHONETIC(K97:K101)</f>
        <v>紅豆紅砂糖</v>
      </c>
      <c r="M14" s="44" t="str">
        <f>M96</f>
        <v>水果</v>
      </c>
      <c r="N14" s="44" t="str">
        <f>N96</f>
        <v>有機豆漿</v>
      </c>
      <c r="O14" s="291">
        <v>5.4</v>
      </c>
      <c r="P14" s="60">
        <v>2.2999999999999998</v>
      </c>
      <c r="Q14" s="61">
        <v>1.6</v>
      </c>
      <c r="R14" s="60">
        <v>2.9</v>
      </c>
      <c r="S14" s="50">
        <v>1</v>
      </c>
      <c r="T14" s="62"/>
      <c r="U14" s="63">
        <f t="shared" si="1"/>
        <v>841</v>
      </c>
    </row>
    <row r="15" spans="1:21" ht="23.1" customHeight="1">
      <c r="A15" s="152">
        <f>IF(A14="","",IF(MONTH(A14)&lt;&gt;MONTH(A14+1),"",A14+1))</f>
        <v>45184</v>
      </c>
      <c r="B15" s="150" t="str">
        <f t="shared" si="0"/>
        <v>五</v>
      </c>
      <c r="C15" s="155" t="str">
        <f>B102</f>
        <v>紫米飯</v>
      </c>
      <c r="D15" s="49" t="str">
        <f>B103&amp;B104</f>
        <v>米黑糯米</v>
      </c>
      <c r="E15" s="27" t="str">
        <f>E102</f>
        <v>沙茶魷魚</v>
      </c>
      <c r="F15" s="55" t="str">
        <f>PHONETIC(E103:E107)</f>
        <v>阿根廷魷白蘿蔔胡蘿蔔大蒜沙茶醬</v>
      </c>
      <c r="G15" s="27" t="str">
        <f>G102</f>
        <v>絞肉甘藍</v>
      </c>
      <c r="H15" s="55" t="str">
        <f>PHONETIC(G103:G107)</f>
        <v>豬絞肉甘藍乾木耳大蒜</v>
      </c>
      <c r="I15" s="50" t="s">
        <v>2</v>
      </c>
      <c r="J15" s="186" t="s">
        <v>51</v>
      </c>
      <c r="K15" s="27" t="str">
        <f>K102</f>
        <v>味噌蔬湯</v>
      </c>
      <c r="L15" s="56" t="str">
        <f>PHONETIC(K103:K107)</f>
        <v>時蔬味噌薑柴魚片</v>
      </c>
      <c r="M15" s="44" t="str">
        <f>M102</f>
        <v>優酪乳</v>
      </c>
      <c r="N15" s="44"/>
      <c r="O15" s="60">
        <v>5</v>
      </c>
      <c r="P15" s="60">
        <v>2.2999999999999998</v>
      </c>
      <c r="Q15" s="61">
        <v>1.8</v>
      </c>
      <c r="R15" s="60">
        <v>2.9</v>
      </c>
      <c r="S15" s="50"/>
      <c r="T15" s="62">
        <v>1</v>
      </c>
      <c r="U15" s="63">
        <f t="shared" si="1"/>
        <v>758</v>
      </c>
    </row>
    <row r="16" spans="1:21" ht="23.1" customHeight="1">
      <c r="A16" s="152">
        <f>IF(A15="","",IF(MONTH(A15)&lt;&gt;MONTH(A15+1),"",A15+3))</f>
        <v>45187</v>
      </c>
      <c r="B16" s="150" t="str">
        <f t="shared" si="0"/>
        <v>一</v>
      </c>
      <c r="C16" s="155" t="str">
        <f>B108</f>
        <v>白米飯</v>
      </c>
      <c r="D16" s="49" t="str">
        <f>B109&amp;B110</f>
        <v>米</v>
      </c>
      <c r="E16" s="27" t="str">
        <f>E108</f>
        <v>黑椒豬柳</v>
      </c>
      <c r="F16" s="55" t="str">
        <f>PHONETIC(E109:E113)</f>
        <v>豬後腿肉洋蔥胡蘿蔔黑胡椒粒</v>
      </c>
      <c r="G16" s="27" t="str">
        <f>G108</f>
        <v>培根豆芽</v>
      </c>
      <c r="H16" s="55" t="str">
        <f>PHONETIC(G109:G113)</f>
        <v>培根綠豆芽韮菜大蒜</v>
      </c>
      <c r="I16" s="50" t="s">
        <v>2</v>
      </c>
      <c r="J16" s="186" t="s">
        <v>51</v>
      </c>
      <c r="K16" s="27" t="str">
        <f>K108</f>
        <v>珍菇蔬湯</v>
      </c>
      <c r="L16" s="56" t="str">
        <f>PHONETIC(K109:K113)</f>
        <v>金針菇時蔬薑高湯</v>
      </c>
      <c r="M16" s="44" t="str">
        <f>M108</f>
        <v>果汁</v>
      </c>
      <c r="N16" s="44"/>
      <c r="O16" s="60">
        <v>5</v>
      </c>
      <c r="P16" s="60">
        <v>2.2999999999999998</v>
      </c>
      <c r="Q16" s="61">
        <v>1.8</v>
      </c>
      <c r="R16" s="60">
        <v>2.9</v>
      </c>
      <c r="S16" s="50"/>
      <c r="T16" s="62"/>
      <c r="U16" s="63">
        <f t="shared" si="1"/>
        <v>698</v>
      </c>
    </row>
    <row r="17" spans="1:26" ht="23.1" customHeight="1">
      <c r="A17" s="152">
        <f t="shared" si="2"/>
        <v>45188</v>
      </c>
      <c r="B17" s="150" t="str">
        <f t="shared" si="0"/>
        <v>二</v>
      </c>
      <c r="C17" s="155" t="str">
        <f>B114</f>
        <v>糙米飯</v>
      </c>
      <c r="D17" s="49" t="str">
        <f>B115&amp;B116</f>
        <v>米糙米</v>
      </c>
      <c r="E17" s="27" t="str">
        <f>E114</f>
        <v>金黃魚排</v>
      </c>
      <c r="F17" s="148" t="str">
        <f>PHONETIC(E115:E119)</f>
        <v>魚排</v>
      </c>
      <c r="G17" s="27" t="str">
        <f>G114</f>
        <v>鐵板豆腐</v>
      </c>
      <c r="H17" s="55" t="str">
        <f>PHONETIC(G115:G119)</f>
        <v>豆腐脆筍乾木耳大蒜</v>
      </c>
      <c r="I17" s="50" t="s">
        <v>2</v>
      </c>
      <c r="J17" s="186" t="s">
        <v>51</v>
      </c>
      <c r="K17" s="27" t="str">
        <f>K114</f>
        <v>時瓜湯</v>
      </c>
      <c r="L17" s="56" t="str">
        <f>PHONETIC(K115:K119)</f>
        <v>時瓜枸杞薑高湯</v>
      </c>
      <c r="M17" s="44" t="str">
        <f>M114</f>
        <v>保久乳</v>
      </c>
      <c r="N17" s="44"/>
      <c r="O17" s="60">
        <v>5</v>
      </c>
      <c r="P17" s="60">
        <v>2.2999999999999998</v>
      </c>
      <c r="Q17" s="61">
        <v>1.5</v>
      </c>
      <c r="R17" s="60">
        <v>2.8</v>
      </c>
      <c r="S17" s="50"/>
      <c r="T17" s="62">
        <v>1</v>
      </c>
      <c r="U17" s="63">
        <f t="shared" si="1"/>
        <v>746</v>
      </c>
    </row>
    <row r="18" spans="1:26" ht="23.1" customHeight="1">
      <c r="A18" s="152">
        <f t="shared" si="2"/>
        <v>45189</v>
      </c>
      <c r="B18" s="150" t="str">
        <f t="shared" si="0"/>
        <v>三</v>
      </c>
      <c r="C18" s="155" t="str">
        <f>B120</f>
        <v>菲式拌飯</v>
      </c>
      <c r="D18" s="49" t="str">
        <f>B121&amp;B122</f>
        <v>米糙米</v>
      </c>
      <c r="E18" s="27" t="str">
        <f>E120</f>
        <v>醬醋燒雞</v>
      </c>
      <c r="F18" s="55" t="str">
        <f>PHONETIC(E121:E125)</f>
        <v>肉雞馬鈴薯胡蘿蔔梅林辣醬油薑</v>
      </c>
      <c r="G18" s="27" t="str">
        <f>G120</f>
        <v>菲式配料</v>
      </c>
      <c r="H18" s="148" t="str">
        <f>PHONETIC(G121:G125)</f>
        <v>豬絞肉洋蔥月桂葉白醋大蒜</v>
      </c>
      <c r="I18" s="50" t="s">
        <v>2</v>
      </c>
      <c r="J18" s="186" t="s">
        <v>51</v>
      </c>
      <c r="K18" s="27" t="str">
        <f>K120</f>
        <v>菲式蔬湯</v>
      </c>
      <c r="L18" s="56" t="str">
        <f>PHONETIC(K121:K125)</f>
        <v>時蔬番茄糊羅望子薑高湯</v>
      </c>
      <c r="M18" s="44" t="str">
        <f>M120</f>
        <v>小餐包</v>
      </c>
      <c r="N18" s="44"/>
      <c r="O18" s="60">
        <v>4.2</v>
      </c>
      <c r="P18" s="60">
        <v>2.2999999999999998</v>
      </c>
      <c r="Q18" s="61">
        <v>1.5</v>
      </c>
      <c r="R18" s="60">
        <v>2.8</v>
      </c>
      <c r="S18" s="50"/>
      <c r="T18" s="62"/>
      <c r="U18" s="63">
        <f t="shared" si="1"/>
        <v>630</v>
      </c>
    </row>
    <row r="19" spans="1:26" ht="23.1" customHeight="1">
      <c r="A19" s="152">
        <f t="shared" si="2"/>
        <v>45190</v>
      </c>
      <c r="B19" s="150" t="str">
        <f t="shared" si="0"/>
        <v>四</v>
      </c>
      <c r="C19" s="155" t="str">
        <f>B126</f>
        <v>糙米飯</v>
      </c>
      <c r="D19" s="49" t="str">
        <f>B127&amp;B128</f>
        <v>米糙米</v>
      </c>
      <c r="E19" s="27" t="str">
        <f>E126</f>
        <v>筍干滷肉</v>
      </c>
      <c r="F19" s="55" t="str">
        <f>PHONETIC(E127:E131)</f>
        <v>豬後腿肉麻竹筍干麵輪大蒜</v>
      </c>
      <c r="G19" s="27" t="str">
        <f>G126</f>
        <v>豆包海帶</v>
      </c>
      <c r="H19" s="55" t="str">
        <f>PHONETIC(G127:G131)</f>
        <v>海帶絲豆包大蒜</v>
      </c>
      <c r="I19" s="50" t="s">
        <v>2</v>
      </c>
      <c r="J19" s="186" t="s">
        <v>51</v>
      </c>
      <c r="K19" s="27" t="str">
        <f>K126</f>
        <v>仙草甜湯</v>
      </c>
      <c r="L19" s="56" t="str">
        <f>PHONETIC(K127:K131)</f>
        <v>仙草凍紅砂糖</v>
      </c>
      <c r="M19" s="44" t="str">
        <f>M126</f>
        <v>水果</v>
      </c>
      <c r="N19" s="44" t="str">
        <f>N126</f>
        <v>有機豆漿</v>
      </c>
      <c r="O19" s="291">
        <v>5.6</v>
      </c>
      <c r="P19" s="60">
        <v>2.2999999999999998</v>
      </c>
      <c r="Q19" s="61">
        <v>1.8</v>
      </c>
      <c r="R19" s="60">
        <v>2.9</v>
      </c>
      <c r="S19" s="50">
        <v>1</v>
      </c>
      <c r="T19" s="62"/>
      <c r="U19" s="63">
        <f t="shared" si="1"/>
        <v>860</v>
      </c>
    </row>
    <row r="20" spans="1:26" ht="23.1" customHeight="1">
      <c r="A20" s="152">
        <f>IF(A19="","",IF(MONTH(A19)&lt;&gt;MONTH(A19+1),"",A19+1))</f>
        <v>45191</v>
      </c>
      <c r="B20" s="150" t="str">
        <f t="shared" si="0"/>
        <v>五</v>
      </c>
      <c r="C20" s="155" t="str">
        <f>B132</f>
        <v>燕麥飯</v>
      </c>
      <c r="D20" s="49" t="str">
        <f>B133&amp;B134</f>
        <v>米燕麥</v>
      </c>
      <c r="E20" s="27" t="str">
        <f>E132</f>
        <v>三杯雞</v>
      </c>
      <c r="F20" s="55" t="str">
        <f>PHONETIC(E133:E136)</f>
        <v>肉雞乾海帶九層塔大蒜</v>
      </c>
      <c r="G20" s="27" t="str">
        <f>G132</f>
        <v>螞蟻上樹</v>
      </c>
      <c r="H20" s="55" t="str">
        <f>PHONETIC(G133:G137)</f>
        <v>豬絞肉冬粉時蔬乾木耳大蒜</v>
      </c>
      <c r="I20" s="50" t="s">
        <v>2</v>
      </c>
      <c r="J20" s="186" t="s">
        <v>51</v>
      </c>
      <c r="K20" s="27" t="str">
        <f>K132</f>
        <v>紫菜蛋花湯</v>
      </c>
      <c r="L20" s="56" t="str">
        <f>PHONETIC(K133:K137)</f>
        <v>紫菜雞蛋薑</v>
      </c>
      <c r="M20" s="44" t="str">
        <f>M132</f>
        <v>TAP豆漿</v>
      </c>
      <c r="N20" s="44"/>
      <c r="O20" s="60">
        <v>5.5</v>
      </c>
      <c r="P20" s="60">
        <v>2.2999999999999998</v>
      </c>
      <c r="Q20" s="61">
        <v>1.6</v>
      </c>
      <c r="R20" s="60">
        <v>2.9</v>
      </c>
      <c r="S20" s="50"/>
      <c r="T20" s="62"/>
      <c r="U20" s="63">
        <f t="shared" si="1"/>
        <v>728</v>
      </c>
    </row>
    <row r="21" spans="1:26" ht="23.1" customHeight="1">
      <c r="A21" s="152">
        <f t="shared" si="2"/>
        <v>45192</v>
      </c>
      <c r="B21" s="150" t="str">
        <f t="shared" si="0"/>
        <v>六</v>
      </c>
      <c r="C21" s="155" t="str">
        <f>B138</f>
        <v>芝麻飯</v>
      </c>
      <c r="D21" s="49" t="str">
        <f>B139&amp;B140</f>
        <v>米芝麻(熟)</v>
      </c>
      <c r="E21" s="27" t="str">
        <f>E138</f>
        <v>京醬燒肉</v>
      </c>
      <c r="F21" s="55" t="str">
        <f>PHONETIC(E139:E143)</f>
        <v>豬後腿肉刈薯大蒜甜麵醬</v>
      </c>
      <c r="G21" s="27" t="str">
        <f>G138</f>
        <v>紅仁炒蛋</v>
      </c>
      <c r="H21" s="55" t="str">
        <f>PHONETIC(G139:G143)</f>
        <v>雞蛋胡蘿蔔大蒜</v>
      </c>
      <c r="I21" s="50" t="s">
        <v>2</v>
      </c>
      <c r="J21" s="186" t="s">
        <v>51</v>
      </c>
      <c r="K21" s="27" t="str">
        <f>K138</f>
        <v>金針湯</v>
      </c>
      <c r="L21" s="56" t="str">
        <f>PHONETIC(K139:K143)</f>
        <v>金針菜乾榨菜薑高湯</v>
      </c>
      <c r="M21" s="44" t="str">
        <f>M138</f>
        <v>優酪乳</v>
      </c>
      <c r="N21" s="44"/>
      <c r="O21" s="60">
        <v>5</v>
      </c>
      <c r="P21" s="60">
        <v>2.2999999999999998</v>
      </c>
      <c r="Q21" s="61">
        <v>2</v>
      </c>
      <c r="R21" s="60">
        <v>2.9</v>
      </c>
      <c r="S21" s="50"/>
      <c r="T21" s="62">
        <v>1</v>
      </c>
      <c r="U21" s="63">
        <f t="shared" si="1"/>
        <v>763</v>
      </c>
    </row>
    <row r="22" spans="1:26" ht="23.1" customHeight="1">
      <c r="A22" s="152">
        <f>IF(A21="","",IF(MONTH(A21)&lt;&gt;MONTH(A21+1),"",A21+2))</f>
        <v>45194</v>
      </c>
      <c r="B22" s="150" t="str">
        <f t="shared" si="0"/>
        <v>一</v>
      </c>
      <c r="C22" s="155" t="str">
        <f>B144</f>
        <v>白米飯</v>
      </c>
      <c r="D22" s="49" t="str">
        <f>B145&amp;B146</f>
        <v>米</v>
      </c>
      <c r="E22" s="27" t="str">
        <f>E144</f>
        <v>咖哩絞肉</v>
      </c>
      <c r="F22" s="55" t="str">
        <f>PHONETIC(E145:E149)</f>
        <v>豬絞肉馬鈴薯胡蘿蔔咖哩粉</v>
      </c>
      <c r="G22" s="27" t="str">
        <f>G144</f>
        <v>培根芽菜</v>
      </c>
      <c r="H22" s="55" t="str">
        <f>PHONETIC(G145:G149)</f>
        <v>培根綠豆芽韮菜大蒜</v>
      </c>
      <c r="I22" s="50" t="s">
        <v>2</v>
      </c>
      <c r="J22" s="186" t="s">
        <v>51</v>
      </c>
      <c r="K22" s="27" t="str">
        <f>K144</f>
        <v>時蔬湯</v>
      </c>
      <c r="L22" s="56" t="str">
        <f>PHONETIC(K145:K149)</f>
        <v>時蔬胡蘿蔔薑高湯</v>
      </c>
      <c r="M22" s="44" t="str">
        <f>M144</f>
        <v>果汁</v>
      </c>
      <c r="N22" s="44"/>
      <c r="O22" s="60">
        <v>5.6</v>
      </c>
      <c r="P22" s="60">
        <v>2.2999999999999998</v>
      </c>
      <c r="Q22" s="61">
        <v>1.8</v>
      </c>
      <c r="R22" s="60">
        <v>3.1</v>
      </c>
      <c r="S22" s="50"/>
      <c r="T22" s="62"/>
      <c r="U22" s="63">
        <f t="shared" si="1"/>
        <v>749</v>
      </c>
    </row>
    <row r="23" spans="1:26" ht="23.1" customHeight="1">
      <c r="A23" s="152">
        <f t="shared" si="2"/>
        <v>45195</v>
      </c>
      <c r="B23" s="150" t="str">
        <f t="shared" si="0"/>
        <v>二</v>
      </c>
      <c r="C23" s="216" t="str">
        <f>B150</f>
        <v>糙米飯</v>
      </c>
      <c r="D23" s="49" t="str">
        <f>B151&amp;B152</f>
        <v>米糙米</v>
      </c>
      <c r="E23" s="27" t="str">
        <f>E150</f>
        <v>醬香雞翅</v>
      </c>
      <c r="F23" s="55" t="str">
        <f>PHONETIC(E151:E155)</f>
        <v>三節翅滷包大蒜</v>
      </c>
      <c r="G23" s="223" t="str">
        <f>G150</f>
        <v>鮮菇豆腐</v>
      </c>
      <c r="H23" s="55" t="str">
        <f>PHONETIC(G151:G155)</f>
        <v>豆腐杏鮑菇乾香菇胡蘿蔔大蒜</v>
      </c>
      <c r="I23" s="50" t="s">
        <v>2</v>
      </c>
      <c r="J23" s="186" t="s">
        <v>51</v>
      </c>
      <c r="K23" s="223" t="str">
        <f>K150</f>
        <v>番茄蛋花湯</v>
      </c>
      <c r="L23" s="56" t="str">
        <f>PHONETIC(K151:K155)</f>
        <v>雞蛋番茄糊時蔬薑</v>
      </c>
      <c r="M23" s="44" t="str">
        <f>M150</f>
        <v>TAP豆漿</v>
      </c>
      <c r="N23" s="44"/>
      <c r="O23" s="60">
        <v>5</v>
      </c>
      <c r="P23" s="60">
        <v>2.2999999999999998</v>
      </c>
      <c r="Q23" s="61">
        <v>1.5</v>
      </c>
      <c r="R23" s="60">
        <v>2.8</v>
      </c>
      <c r="S23" s="43"/>
      <c r="T23" s="62"/>
      <c r="U23" s="63">
        <f t="shared" si="1"/>
        <v>686</v>
      </c>
    </row>
    <row r="24" spans="1:26" ht="23.1" customHeight="1">
      <c r="A24" s="152">
        <f t="shared" si="2"/>
        <v>45196</v>
      </c>
      <c r="B24" s="150" t="str">
        <f t="shared" si="0"/>
        <v>三</v>
      </c>
      <c r="C24" s="217" t="str">
        <f>B156</f>
        <v>刈包特餐</v>
      </c>
      <c r="D24" s="215" t="str">
        <f>B157</f>
        <v>刈包</v>
      </c>
      <c r="E24" s="59" t="str">
        <f>E156</f>
        <v>酸菜肉片</v>
      </c>
      <c r="F24" s="222" t="str">
        <f>PHONETIC(E157:E161)</f>
        <v>豬後腿肉酸菜大蒜</v>
      </c>
      <c r="G24" s="221" t="str">
        <f>G156</f>
        <v>清炒甘藍</v>
      </c>
      <c r="H24" s="224" t="str">
        <f>PHONETIC(G157:G161)</f>
        <v>甘藍乾木耳大蒜</v>
      </c>
      <c r="I24" s="50" t="s">
        <v>2</v>
      </c>
      <c r="J24" s="225" t="s">
        <v>51</v>
      </c>
      <c r="K24" s="221" t="str">
        <f>K156</f>
        <v>糙米粥</v>
      </c>
      <c r="L24" s="220" t="str">
        <f>PHONETIC(K157:K161)</f>
        <v>雞蛋糙米胡蘿蔔乾香菇時蔬</v>
      </c>
      <c r="M24" s="50" t="str">
        <f>M156</f>
        <v>小餐包</v>
      </c>
      <c r="N24" s="50"/>
      <c r="O24" s="29">
        <v>4</v>
      </c>
      <c r="P24" s="60">
        <v>2.2999999999999998</v>
      </c>
      <c r="Q24" s="29">
        <v>1.6</v>
      </c>
      <c r="R24" s="29">
        <v>2.9</v>
      </c>
      <c r="S24" s="31"/>
      <c r="T24" s="29"/>
      <c r="U24" s="63">
        <f t="shared" si="1"/>
        <v>623</v>
      </c>
    </row>
    <row r="25" spans="1:26" ht="23.1" customHeight="1">
      <c r="A25" s="152">
        <f t="shared" si="2"/>
        <v>45197</v>
      </c>
      <c r="B25" s="150" t="str">
        <f t="shared" si="0"/>
        <v>四</v>
      </c>
      <c r="C25" s="218" t="str">
        <f>B162</f>
        <v>糙米飯</v>
      </c>
      <c r="D25" s="219" t="str">
        <f>B163&amp;B164</f>
        <v>米糙米</v>
      </c>
      <c r="E25" s="221" t="str">
        <f>E162</f>
        <v>豉香魚丁</v>
      </c>
      <c r="F25" s="224" t="str">
        <f>PHONETIC(E163:E167)</f>
        <v>魚丁白蘿蔔胡蘿蔔豆豉大蒜</v>
      </c>
      <c r="G25" s="221" t="str">
        <f>G162</f>
        <v>絞肉白菜</v>
      </c>
      <c r="H25" s="224" t="str">
        <f>PHONETIC(G163:G167)</f>
        <v>豬絞肉結球白菜乾香菇大蒜</v>
      </c>
      <c r="I25" s="50" t="s">
        <v>2</v>
      </c>
      <c r="J25" s="225" t="s">
        <v>51</v>
      </c>
      <c r="K25" s="221" t="str">
        <f>K162</f>
        <v>枸杞銀耳</v>
      </c>
      <c r="L25" s="220" t="str">
        <f>PHONETIC(K163:K167)</f>
        <v>枸杞乾銀耳紅砂糖</v>
      </c>
      <c r="M25" s="140" t="str">
        <f>M162</f>
        <v>水果</v>
      </c>
      <c r="N25" s="50" t="str">
        <f>N162</f>
        <v>有機豆漿</v>
      </c>
      <c r="O25" s="227">
        <v>5</v>
      </c>
      <c r="P25" s="60">
        <v>2.2999999999999998</v>
      </c>
      <c r="Q25" s="29">
        <v>2</v>
      </c>
      <c r="R25" s="29">
        <v>2.9</v>
      </c>
      <c r="S25" s="140">
        <v>1</v>
      </c>
      <c r="T25" s="29"/>
      <c r="U25" s="63">
        <f t="shared" si="1"/>
        <v>823</v>
      </c>
    </row>
    <row r="26" spans="1:26" ht="23.1" customHeight="1">
      <c r="A26" s="2" t="s">
        <v>584</v>
      </c>
      <c r="B26" s="153"/>
      <c r="C26" s="297"/>
      <c r="D26" s="298"/>
      <c r="E26" s="59"/>
      <c r="F26" s="299"/>
      <c r="G26" s="59"/>
      <c r="H26" s="299"/>
      <c r="I26" s="295"/>
      <c r="J26" s="300"/>
      <c r="K26" s="59"/>
      <c r="L26" s="299"/>
      <c r="M26" s="59"/>
      <c r="N26" s="295"/>
      <c r="O26" s="13"/>
      <c r="P26" s="230"/>
      <c r="Q26" s="13"/>
      <c r="R26" s="13"/>
      <c r="S26" s="59"/>
      <c r="T26" s="13"/>
      <c r="U26" s="231"/>
    </row>
    <row r="27" spans="1:26" ht="23.1" customHeight="1">
      <c r="A27" s="23" t="s">
        <v>582</v>
      </c>
      <c r="B27" s="153"/>
      <c r="C27" s="3"/>
      <c r="D27" s="3"/>
    </row>
    <row r="28" spans="1:26">
      <c r="A28" s="41" t="s">
        <v>358</v>
      </c>
      <c r="B28" s="39"/>
      <c r="C28" s="42"/>
      <c r="D28" s="42"/>
      <c r="E28" s="42"/>
      <c r="F28" s="39"/>
      <c r="G28" s="42"/>
      <c r="H28" s="39"/>
      <c r="I28" s="42"/>
      <c r="J28" s="42"/>
      <c r="K28" s="42"/>
      <c r="L28" s="42"/>
      <c r="M28" s="149"/>
      <c r="N28" s="149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"/>
    </row>
    <row r="29" spans="1:26">
      <c r="A29" s="187" t="s">
        <v>123</v>
      </c>
      <c r="B29" s="188" t="s">
        <v>7</v>
      </c>
      <c r="C29" s="167" t="s">
        <v>18</v>
      </c>
      <c r="D29" s="189" t="s">
        <v>8</v>
      </c>
      <c r="E29" s="167" t="s">
        <v>9</v>
      </c>
      <c r="F29" s="167" t="s">
        <v>18</v>
      </c>
      <c r="G29" s="164" t="s">
        <v>10</v>
      </c>
      <c r="H29" s="167" t="s">
        <v>18</v>
      </c>
      <c r="I29" s="190" t="s">
        <v>12</v>
      </c>
      <c r="J29" s="167" t="s">
        <v>18</v>
      </c>
      <c r="K29" s="164" t="s">
        <v>4</v>
      </c>
      <c r="L29" s="226" t="s">
        <v>21</v>
      </c>
      <c r="M29" s="48" t="s">
        <v>575</v>
      </c>
      <c r="N29" s="48" t="s">
        <v>576</v>
      </c>
      <c r="O29" s="227"/>
      <c r="P29" s="29"/>
      <c r="Q29" s="30"/>
      <c r="R29" s="29"/>
      <c r="S29" s="31"/>
      <c r="T29" s="31"/>
      <c r="U29" s="31"/>
      <c r="V29" s="31"/>
      <c r="W29" s="31"/>
      <c r="X29" s="31"/>
      <c r="Y29" s="31"/>
    </row>
    <row r="30" spans="1:26" s="9" customFormat="1" ht="16.5" customHeight="1">
      <c r="A30" s="101" t="str">
        <f>B3</f>
        <v>三</v>
      </c>
      <c r="B30" s="193" t="s">
        <v>101</v>
      </c>
      <c r="C30" s="129"/>
      <c r="D30" s="104" t="str">
        <f t="shared" ref="D30:D38" si="3">IF(C30,"公斤","")</f>
        <v/>
      </c>
      <c r="E30" s="129" t="s">
        <v>125</v>
      </c>
      <c r="F30" s="25"/>
      <c r="G30" s="194" t="s">
        <v>182</v>
      </c>
      <c r="H30" s="195"/>
      <c r="I30" s="107" t="s">
        <v>2</v>
      </c>
      <c r="J30" s="108"/>
      <c r="K30" s="112" t="s">
        <v>204</v>
      </c>
      <c r="L30" s="117"/>
      <c r="M30" s="228" t="s">
        <v>260</v>
      </c>
      <c r="N30" s="174"/>
      <c r="O30" s="14"/>
      <c r="P30" s="14"/>
      <c r="Q30" s="16"/>
      <c r="R30" s="14"/>
    </row>
    <row r="31" spans="1:26" s="9" customFormat="1" ht="16.5" customHeight="1">
      <c r="A31" s="111">
        <f>A3</f>
        <v>45168</v>
      </c>
      <c r="B31" s="278" t="s">
        <v>13</v>
      </c>
      <c r="C31" s="278">
        <v>8</v>
      </c>
      <c r="D31" s="104" t="str">
        <f t="shared" si="3"/>
        <v>公斤</v>
      </c>
      <c r="E31" s="168" t="s">
        <v>126</v>
      </c>
      <c r="F31" s="197">
        <v>7</v>
      </c>
      <c r="G31" s="168" t="s">
        <v>207</v>
      </c>
      <c r="H31" s="198">
        <v>6</v>
      </c>
      <c r="I31" s="115" t="s">
        <v>12</v>
      </c>
      <c r="J31" s="116">
        <v>7</v>
      </c>
      <c r="K31" s="52" t="s">
        <v>78</v>
      </c>
      <c r="L31" s="170">
        <v>1.2</v>
      </c>
      <c r="M31" s="175"/>
      <c r="N31" s="144"/>
      <c r="O31" s="14"/>
      <c r="P31" s="14"/>
      <c r="Q31" s="15"/>
      <c r="R31" s="14"/>
    </row>
    <row r="32" spans="1:26" s="9" customFormat="1" ht="16.5" customHeight="1">
      <c r="A32" s="118"/>
      <c r="B32" s="278" t="s">
        <v>15</v>
      </c>
      <c r="C32" s="278">
        <v>3</v>
      </c>
      <c r="D32" s="104" t="str">
        <f t="shared" si="3"/>
        <v>公斤</v>
      </c>
      <c r="E32" s="168" t="s">
        <v>127</v>
      </c>
      <c r="F32" s="197">
        <v>3</v>
      </c>
      <c r="G32" s="201" t="s">
        <v>184</v>
      </c>
      <c r="H32" s="198">
        <v>0.02</v>
      </c>
      <c r="I32" s="107" t="s">
        <v>14</v>
      </c>
      <c r="J32" s="108">
        <v>0.05</v>
      </c>
      <c r="K32" s="52" t="s">
        <v>24</v>
      </c>
      <c r="L32" s="170">
        <v>2</v>
      </c>
      <c r="M32" s="161"/>
      <c r="N32" s="113"/>
      <c r="O32" s="14"/>
      <c r="P32" s="14"/>
      <c r="Q32" s="15"/>
      <c r="R32" s="14"/>
    </row>
    <row r="33" spans="1:18" s="9" customFormat="1" ht="16.5" customHeight="1">
      <c r="A33" s="118"/>
      <c r="B33" s="278" t="s">
        <v>102</v>
      </c>
      <c r="C33" s="278"/>
      <c r="D33" s="104" t="str">
        <f t="shared" si="3"/>
        <v/>
      </c>
      <c r="E33" s="168" t="s">
        <v>128</v>
      </c>
      <c r="F33" s="197">
        <v>0.01</v>
      </c>
      <c r="G33" s="201" t="s">
        <v>185</v>
      </c>
      <c r="H33" s="198">
        <v>0.05</v>
      </c>
      <c r="I33" s="107"/>
      <c r="J33" s="108"/>
      <c r="K33" s="52" t="s">
        <v>208</v>
      </c>
      <c r="L33" s="170">
        <v>1</v>
      </c>
      <c r="M33" s="162"/>
      <c r="N33" s="102"/>
      <c r="O33" s="14"/>
      <c r="P33" s="14"/>
      <c r="Q33" s="15"/>
      <c r="R33" s="14"/>
    </row>
    <row r="34" spans="1:18" s="9" customFormat="1" ht="16.5" customHeight="1">
      <c r="A34" s="118"/>
      <c r="B34" s="278"/>
      <c r="C34" s="278"/>
      <c r="D34" s="104" t="str">
        <f t="shared" si="3"/>
        <v/>
      </c>
      <c r="E34" s="168" t="s">
        <v>14</v>
      </c>
      <c r="F34" s="197">
        <v>0.05</v>
      </c>
      <c r="G34" s="201" t="s">
        <v>14</v>
      </c>
      <c r="H34" s="198">
        <v>0.05</v>
      </c>
      <c r="I34" s="107"/>
      <c r="J34" s="108"/>
      <c r="K34" s="52" t="s">
        <v>286</v>
      </c>
      <c r="L34" s="137"/>
      <c r="M34" s="163"/>
      <c r="N34" s="102"/>
      <c r="O34" s="14"/>
      <c r="P34" s="14"/>
      <c r="Q34" s="15"/>
      <c r="R34" s="14"/>
    </row>
    <row r="35" spans="1:18" s="9" customFormat="1" ht="16.5" customHeight="1">
      <c r="A35" s="118"/>
      <c r="B35" s="278"/>
      <c r="C35" s="278"/>
      <c r="D35" s="104" t="str">
        <f t="shared" si="3"/>
        <v/>
      </c>
      <c r="E35" s="202"/>
      <c r="F35" s="202"/>
      <c r="G35" s="52"/>
      <c r="H35" s="102"/>
      <c r="I35" s="107"/>
      <c r="J35" s="108"/>
      <c r="K35" s="119" t="s">
        <v>287</v>
      </c>
      <c r="L35" s="137"/>
      <c r="M35" s="172"/>
      <c r="N35" s="102"/>
      <c r="O35" s="14"/>
      <c r="P35" s="14"/>
      <c r="Q35" s="15"/>
      <c r="R35" s="14"/>
    </row>
    <row r="36" spans="1:18" s="9" customFormat="1" ht="16.5" customHeight="1">
      <c r="A36" s="101" t="str">
        <f>B4</f>
        <v>四</v>
      </c>
      <c r="B36" s="203" t="s">
        <v>1</v>
      </c>
      <c r="C36" s="278"/>
      <c r="D36" s="104" t="str">
        <f t="shared" si="3"/>
        <v/>
      </c>
      <c r="E36" s="129" t="s">
        <v>129</v>
      </c>
      <c r="F36" s="25"/>
      <c r="G36" s="129" t="s">
        <v>189</v>
      </c>
      <c r="H36" s="129"/>
      <c r="I36" s="107" t="s">
        <v>2</v>
      </c>
      <c r="J36" s="108"/>
      <c r="K36" s="112" t="s">
        <v>62</v>
      </c>
      <c r="L36" s="117"/>
      <c r="M36" s="109" t="s">
        <v>261</v>
      </c>
      <c r="N36" s="294"/>
      <c r="O36" s="14"/>
      <c r="P36" s="14"/>
      <c r="Q36" s="16"/>
      <c r="R36" s="14"/>
    </row>
    <row r="37" spans="1:18" s="9" customFormat="1" ht="16.5" customHeight="1">
      <c r="A37" s="111">
        <f>A4</f>
        <v>45169</v>
      </c>
      <c r="B37" s="278" t="s">
        <v>13</v>
      </c>
      <c r="C37" s="278">
        <v>7</v>
      </c>
      <c r="D37" s="104" t="str">
        <f t="shared" si="3"/>
        <v>公斤</v>
      </c>
      <c r="E37" s="168" t="s">
        <v>130</v>
      </c>
      <c r="F37" s="197">
        <v>9</v>
      </c>
      <c r="G37" s="168" t="s">
        <v>136</v>
      </c>
      <c r="H37" s="197">
        <v>1</v>
      </c>
      <c r="I37" s="115" t="s">
        <v>12</v>
      </c>
      <c r="J37" s="116">
        <v>7</v>
      </c>
      <c r="K37" s="52" t="s">
        <v>63</v>
      </c>
      <c r="L37" s="170">
        <v>2</v>
      </c>
      <c r="M37" s="173"/>
      <c r="N37" s="117"/>
      <c r="O37" s="14"/>
      <c r="P37" s="14"/>
      <c r="Q37" s="15"/>
      <c r="R37" s="14"/>
    </row>
    <row r="38" spans="1:18" s="9" customFormat="1" ht="16.5" customHeight="1">
      <c r="A38" s="101"/>
      <c r="B38" s="278" t="s">
        <v>15</v>
      </c>
      <c r="C38" s="278">
        <v>3</v>
      </c>
      <c r="D38" s="104" t="str">
        <f t="shared" si="3"/>
        <v>公斤</v>
      </c>
      <c r="E38" s="46" t="s">
        <v>134</v>
      </c>
      <c r="F38" s="200">
        <v>3</v>
      </c>
      <c r="G38" s="168" t="s">
        <v>190</v>
      </c>
      <c r="H38" s="197">
        <v>5</v>
      </c>
      <c r="I38" s="107" t="s">
        <v>14</v>
      </c>
      <c r="J38" s="108">
        <v>0.05</v>
      </c>
      <c r="K38" s="52" t="s">
        <v>58</v>
      </c>
      <c r="L38" s="170">
        <v>1</v>
      </c>
      <c r="M38" s="163"/>
      <c r="N38" s="117"/>
      <c r="O38" s="14"/>
      <c r="P38" s="14"/>
      <c r="Q38" s="15"/>
      <c r="R38" s="14"/>
    </row>
    <row r="39" spans="1:18" s="9" customFormat="1" ht="16.5" customHeight="1">
      <c r="A39" s="101"/>
      <c r="B39" s="202"/>
      <c r="C39" s="202"/>
      <c r="D39" s="31"/>
      <c r="E39" s="168" t="s">
        <v>132</v>
      </c>
      <c r="F39" s="197">
        <v>1</v>
      </c>
      <c r="G39" s="168" t="s">
        <v>191</v>
      </c>
      <c r="H39" s="197">
        <v>1</v>
      </c>
      <c r="I39" s="31"/>
      <c r="J39" s="31"/>
      <c r="K39" s="52"/>
      <c r="L39" s="117"/>
      <c r="M39" s="163"/>
      <c r="N39" s="117"/>
      <c r="O39" s="14"/>
      <c r="P39" s="14"/>
      <c r="Q39" s="15"/>
      <c r="R39" s="14"/>
    </row>
    <row r="40" spans="1:18" s="9" customFormat="1" ht="16.5" customHeight="1">
      <c r="A40" s="101"/>
      <c r="B40" s="278"/>
      <c r="C40" s="278"/>
      <c r="D40" s="31"/>
      <c r="E40" s="168" t="s">
        <v>14</v>
      </c>
      <c r="F40" s="197">
        <v>0.05</v>
      </c>
      <c r="G40" s="168" t="s">
        <v>192</v>
      </c>
      <c r="H40" s="197">
        <v>0.01</v>
      </c>
      <c r="I40" s="31"/>
      <c r="J40" s="31"/>
      <c r="K40" s="52"/>
      <c r="L40" s="117"/>
      <c r="M40" s="163"/>
      <c r="N40" s="117"/>
      <c r="O40" s="14"/>
      <c r="P40" s="14"/>
      <c r="Q40" s="15"/>
      <c r="R40" s="14"/>
    </row>
    <row r="41" spans="1:18" s="9" customFormat="1" ht="16.5" customHeight="1">
      <c r="A41" s="101"/>
      <c r="B41" s="278"/>
      <c r="C41" s="278"/>
      <c r="D41" s="31"/>
      <c r="E41" s="140"/>
      <c r="F41" s="140"/>
      <c r="G41" s="168" t="s">
        <v>14</v>
      </c>
      <c r="H41" s="197">
        <v>0.05</v>
      </c>
      <c r="I41" s="31"/>
      <c r="J41" s="31"/>
      <c r="K41" s="31"/>
      <c r="L41" s="204"/>
      <c r="O41" s="14"/>
      <c r="P41" s="14"/>
      <c r="Q41" s="15"/>
      <c r="R41" s="14"/>
    </row>
    <row r="42" spans="1:18" s="9" customFormat="1" ht="16.5" customHeight="1">
      <c r="A42" s="101" t="str">
        <f>B5</f>
        <v>五</v>
      </c>
      <c r="B42" s="203" t="s">
        <v>103</v>
      </c>
      <c r="C42" s="278"/>
      <c r="D42" s="104" t="str">
        <f t="shared" ref="D42:D105" si="4">IF(C42,"公斤","")</f>
        <v/>
      </c>
      <c r="E42" s="205" t="s">
        <v>135</v>
      </c>
      <c r="F42" s="25"/>
      <c r="G42" s="129" t="s">
        <v>197</v>
      </c>
      <c r="H42" s="25"/>
      <c r="I42" s="107" t="s">
        <v>2</v>
      </c>
      <c r="J42" s="108"/>
      <c r="K42" s="109" t="s">
        <v>209</v>
      </c>
      <c r="L42" s="110"/>
      <c r="M42" s="229" t="s">
        <v>366</v>
      </c>
      <c r="N42" s="294" t="s">
        <v>574</v>
      </c>
      <c r="O42" s="64"/>
      <c r="P42" s="16"/>
      <c r="Q42" s="16"/>
      <c r="R42" s="14"/>
    </row>
    <row r="43" spans="1:18" s="9" customFormat="1" ht="16.5" customHeight="1">
      <c r="A43" s="123">
        <f>A5</f>
        <v>45170</v>
      </c>
      <c r="B43" s="278" t="s">
        <v>13</v>
      </c>
      <c r="C43" s="278">
        <v>10</v>
      </c>
      <c r="D43" s="104" t="str">
        <f t="shared" si="4"/>
        <v>公斤</v>
      </c>
      <c r="E43" s="168" t="s">
        <v>136</v>
      </c>
      <c r="F43" s="197">
        <v>6</v>
      </c>
      <c r="G43" s="168" t="s">
        <v>198</v>
      </c>
      <c r="H43" s="197">
        <v>2.7</v>
      </c>
      <c r="I43" s="115" t="s">
        <v>12</v>
      </c>
      <c r="J43" s="116">
        <v>7</v>
      </c>
      <c r="K43" s="52" t="s">
        <v>210</v>
      </c>
      <c r="L43" s="170">
        <v>0.1</v>
      </c>
      <c r="O43" s="65"/>
      <c r="P43" s="66"/>
      <c r="Q43" s="15"/>
      <c r="R43" s="14"/>
    </row>
    <row r="44" spans="1:18" s="9" customFormat="1" ht="16.5" customHeight="1">
      <c r="A44" s="118"/>
      <c r="B44" s="278" t="s">
        <v>104</v>
      </c>
      <c r="C44" s="278">
        <v>0.2</v>
      </c>
      <c r="D44" s="104"/>
      <c r="E44" s="168" t="s">
        <v>137</v>
      </c>
      <c r="F44" s="197">
        <v>3</v>
      </c>
      <c r="G44" s="168" t="s">
        <v>199</v>
      </c>
      <c r="H44" s="197">
        <v>6</v>
      </c>
      <c r="I44" s="107" t="s">
        <v>14</v>
      </c>
      <c r="J44" s="108">
        <v>0.05</v>
      </c>
      <c r="K44" s="52" t="s">
        <v>211</v>
      </c>
      <c r="L44" s="170">
        <v>1</v>
      </c>
      <c r="O44" s="65"/>
      <c r="P44" s="66"/>
      <c r="Q44" s="15"/>
      <c r="R44" s="14"/>
    </row>
    <row r="45" spans="1:18" s="9" customFormat="1" ht="16.5" customHeight="1">
      <c r="A45" s="118"/>
      <c r="B45" s="202"/>
      <c r="C45" s="202"/>
      <c r="D45" s="104" t="str">
        <f t="shared" si="4"/>
        <v/>
      </c>
      <c r="E45" s="168" t="s">
        <v>132</v>
      </c>
      <c r="F45" s="197">
        <v>1</v>
      </c>
      <c r="G45" s="168" t="s">
        <v>200</v>
      </c>
      <c r="H45" s="197">
        <v>0.1</v>
      </c>
      <c r="I45" s="107"/>
      <c r="J45" s="108"/>
      <c r="K45" s="52" t="s">
        <v>20</v>
      </c>
      <c r="L45" s="170">
        <v>0.05</v>
      </c>
      <c r="O45" s="65"/>
      <c r="P45" s="66"/>
      <c r="Q45" s="15"/>
      <c r="R45" s="14"/>
    </row>
    <row r="46" spans="1:18" s="9" customFormat="1" ht="16.5" customHeight="1">
      <c r="A46" s="118"/>
      <c r="B46" s="202"/>
      <c r="C46" s="202"/>
      <c r="D46" s="104" t="str">
        <f t="shared" si="4"/>
        <v/>
      </c>
      <c r="E46" s="168" t="s">
        <v>14</v>
      </c>
      <c r="F46" s="197">
        <v>0.05</v>
      </c>
      <c r="G46" s="168" t="s">
        <v>14</v>
      </c>
      <c r="H46" s="197">
        <v>0.05</v>
      </c>
      <c r="I46" s="107"/>
      <c r="J46" s="108"/>
      <c r="K46" s="52" t="s">
        <v>208</v>
      </c>
      <c r="L46" s="170">
        <v>1</v>
      </c>
      <c r="O46" s="14"/>
      <c r="P46" s="14"/>
      <c r="Q46" s="15"/>
      <c r="R46" s="14"/>
    </row>
    <row r="47" spans="1:18" s="9" customFormat="1" ht="16.5" customHeight="1">
      <c r="A47" s="118"/>
      <c r="B47" s="278"/>
      <c r="C47" s="278"/>
      <c r="D47" s="104" t="str">
        <f t="shared" si="4"/>
        <v/>
      </c>
      <c r="E47" s="168" t="s">
        <v>138</v>
      </c>
      <c r="F47" s="197">
        <v>0.01</v>
      </c>
      <c r="G47" s="103"/>
      <c r="H47" s="114"/>
      <c r="I47" s="107"/>
      <c r="J47" s="108"/>
      <c r="K47" s="120"/>
      <c r="L47" s="117"/>
      <c r="O47" s="14"/>
      <c r="P47" s="14"/>
      <c r="Q47" s="15"/>
      <c r="R47" s="14"/>
    </row>
    <row r="48" spans="1:18" s="9" customFormat="1" ht="16.5" customHeight="1">
      <c r="A48" s="101" t="str">
        <f>B6</f>
        <v>一</v>
      </c>
      <c r="B48" s="193" t="s">
        <v>105</v>
      </c>
      <c r="C48" s="129"/>
      <c r="D48" s="104" t="str">
        <f t="shared" si="4"/>
        <v/>
      </c>
      <c r="E48" s="129" t="s">
        <v>139</v>
      </c>
      <c r="F48" s="25"/>
      <c r="G48" s="129" t="s">
        <v>213</v>
      </c>
      <c r="H48" s="129"/>
      <c r="I48" s="107" t="s">
        <v>2</v>
      </c>
      <c r="J48" s="108"/>
      <c r="K48" s="129" t="s">
        <v>226</v>
      </c>
      <c r="L48" s="129"/>
      <c r="M48" s="143" t="s">
        <v>260</v>
      </c>
      <c r="N48" s="171"/>
      <c r="O48" s="67"/>
      <c r="P48" s="68"/>
      <c r="Q48" s="16"/>
      <c r="R48" s="14"/>
    </row>
    <row r="49" spans="1:18" s="9" customFormat="1" ht="16.5" customHeight="1">
      <c r="A49" s="111">
        <f>A6</f>
        <v>45173</v>
      </c>
      <c r="B49" s="278" t="s">
        <v>13</v>
      </c>
      <c r="C49" s="278">
        <v>10</v>
      </c>
      <c r="D49" s="104" t="str">
        <f t="shared" si="4"/>
        <v>公斤</v>
      </c>
      <c r="E49" s="168" t="s">
        <v>140</v>
      </c>
      <c r="F49" s="197">
        <v>6</v>
      </c>
      <c r="G49" s="168" t="s">
        <v>214</v>
      </c>
      <c r="H49" s="197">
        <v>1.2</v>
      </c>
      <c r="I49" s="115" t="s">
        <v>12</v>
      </c>
      <c r="J49" s="116">
        <v>7</v>
      </c>
      <c r="K49" s="278" t="s">
        <v>183</v>
      </c>
      <c r="L49" s="197">
        <v>2</v>
      </c>
      <c r="M49" s="180"/>
      <c r="N49" s="113"/>
      <c r="O49" s="64"/>
      <c r="P49" s="69"/>
      <c r="Q49" s="15"/>
      <c r="R49" s="14"/>
    </row>
    <row r="50" spans="1:18" s="9" customFormat="1" ht="16.5" customHeight="1">
      <c r="A50" s="101"/>
      <c r="B50" s="278"/>
      <c r="C50" s="278"/>
      <c r="D50" s="104" t="str">
        <f t="shared" si="4"/>
        <v/>
      </c>
      <c r="E50" s="168" t="s">
        <v>141</v>
      </c>
      <c r="F50" s="197">
        <v>3</v>
      </c>
      <c r="G50" s="168" t="s">
        <v>190</v>
      </c>
      <c r="H50" s="197">
        <v>5</v>
      </c>
      <c r="I50" s="107" t="s">
        <v>14</v>
      </c>
      <c r="J50" s="108">
        <v>0.05</v>
      </c>
      <c r="K50" s="278" t="s">
        <v>227</v>
      </c>
      <c r="L50" s="197">
        <v>1</v>
      </c>
      <c r="M50" s="161"/>
      <c r="N50" s="113"/>
      <c r="O50" s="67"/>
      <c r="P50" s="69"/>
      <c r="Q50" s="15"/>
      <c r="R50" s="14"/>
    </row>
    <row r="51" spans="1:18" s="9" customFormat="1" ht="16.5" customHeight="1">
      <c r="A51" s="101"/>
      <c r="B51" s="202"/>
      <c r="C51" s="202"/>
      <c r="D51" s="104" t="str">
        <f t="shared" si="4"/>
        <v/>
      </c>
      <c r="E51" s="168" t="s">
        <v>258</v>
      </c>
      <c r="F51" s="197">
        <v>0.4</v>
      </c>
      <c r="G51" s="168" t="s">
        <v>215</v>
      </c>
      <c r="H51" s="197">
        <v>0.5</v>
      </c>
      <c r="I51" s="107"/>
      <c r="J51" s="108"/>
      <c r="K51" s="278" t="s">
        <v>163</v>
      </c>
      <c r="L51" s="197">
        <v>0.5</v>
      </c>
      <c r="M51" s="163"/>
      <c r="N51" s="102"/>
      <c r="O51" s="67"/>
      <c r="P51" s="69"/>
      <c r="Q51" s="15"/>
      <c r="R51" s="14"/>
    </row>
    <row r="52" spans="1:18" s="9" customFormat="1" ht="16.5" customHeight="1">
      <c r="A52" s="101"/>
      <c r="B52" s="202"/>
      <c r="C52" s="202"/>
      <c r="D52" s="104" t="str">
        <f t="shared" si="4"/>
        <v/>
      </c>
      <c r="E52" s="168" t="s">
        <v>14</v>
      </c>
      <c r="F52" s="197">
        <v>0.05</v>
      </c>
      <c r="G52" s="168" t="s">
        <v>14</v>
      </c>
      <c r="H52" s="197">
        <v>0.05</v>
      </c>
      <c r="I52" s="107"/>
      <c r="J52" s="108"/>
      <c r="K52" s="278" t="s">
        <v>165</v>
      </c>
      <c r="L52" s="197">
        <v>0.05</v>
      </c>
      <c r="M52" s="163"/>
      <c r="N52" s="102"/>
      <c r="O52" s="65"/>
      <c r="P52" s="70"/>
      <c r="Q52" s="15"/>
      <c r="R52" s="14"/>
    </row>
    <row r="53" spans="1:18" s="9" customFormat="1" ht="16.5" customHeight="1">
      <c r="A53" s="101"/>
      <c r="B53" s="278"/>
      <c r="C53" s="278"/>
      <c r="D53" s="104" t="str">
        <f t="shared" si="4"/>
        <v/>
      </c>
      <c r="E53" s="128"/>
      <c r="F53" s="53"/>
      <c r="G53" s="52"/>
      <c r="H53" s="102"/>
      <c r="I53" s="107"/>
      <c r="J53" s="108"/>
      <c r="K53" s="278" t="s">
        <v>229</v>
      </c>
      <c r="L53" s="197">
        <v>1</v>
      </c>
      <c r="O53" s="14"/>
      <c r="P53" s="14"/>
      <c r="Q53" s="15"/>
      <c r="R53" s="14"/>
    </row>
    <row r="54" spans="1:18" s="9" customFormat="1" ht="16.5" customHeight="1">
      <c r="A54" s="101" t="str">
        <f>B7</f>
        <v>二</v>
      </c>
      <c r="B54" s="203" t="s">
        <v>1</v>
      </c>
      <c r="C54" s="278"/>
      <c r="D54" s="104" t="str">
        <f t="shared" si="4"/>
        <v/>
      </c>
      <c r="E54" s="129" t="s">
        <v>142</v>
      </c>
      <c r="F54" s="25"/>
      <c r="G54" s="194" t="s">
        <v>218</v>
      </c>
      <c r="H54" s="194"/>
      <c r="I54" s="107" t="s">
        <v>2</v>
      </c>
      <c r="J54" s="108"/>
      <c r="K54" s="121" t="s">
        <v>80</v>
      </c>
      <c r="L54" s="117"/>
      <c r="M54" s="211" t="s">
        <v>262</v>
      </c>
      <c r="O54" s="14"/>
      <c r="P54" s="14"/>
      <c r="Q54" s="16"/>
      <c r="R54" s="14"/>
    </row>
    <row r="55" spans="1:18" s="9" customFormat="1" ht="16.5" customHeight="1">
      <c r="A55" s="111">
        <f>A7</f>
        <v>45174</v>
      </c>
      <c r="B55" s="278" t="s">
        <v>13</v>
      </c>
      <c r="C55" s="278">
        <v>7</v>
      </c>
      <c r="D55" s="104" t="str">
        <f t="shared" si="4"/>
        <v>公斤</v>
      </c>
      <c r="E55" s="168" t="s">
        <v>143</v>
      </c>
      <c r="F55" s="197">
        <v>6.5</v>
      </c>
      <c r="G55" s="168" t="s">
        <v>219</v>
      </c>
      <c r="H55" s="198">
        <v>4</v>
      </c>
      <c r="I55" s="115" t="s">
        <v>12</v>
      </c>
      <c r="J55" s="116">
        <v>7</v>
      </c>
      <c r="K55" s="52" t="s">
        <v>231</v>
      </c>
      <c r="L55" s="176">
        <v>0.1</v>
      </c>
      <c r="O55" s="14"/>
      <c r="P55" s="14"/>
      <c r="Q55" s="15"/>
      <c r="R55" s="14"/>
    </row>
    <row r="56" spans="1:18" s="9" customFormat="1" ht="16.5" customHeight="1">
      <c r="A56" s="118"/>
      <c r="B56" s="278" t="s">
        <v>15</v>
      </c>
      <c r="C56" s="278">
        <v>3</v>
      </c>
      <c r="D56" s="104" t="str">
        <f t="shared" si="4"/>
        <v>公斤</v>
      </c>
      <c r="E56" s="168" t="s">
        <v>144</v>
      </c>
      <c r="F56" s="25"/>
      <c r="G56" s="201" t="s">
        <v>220</v>
      </c>
      <c r="H56" s="198">
        <v>2</v>
      </c>
      <c r="I56" s="107" t="s">
        <v>14</v>
      </c>
      <c r="J56" s="108">
        <v>0.05</v>
      </c>
      <c r="K56" s="52" t="s">
        <v>71</v>
      </c>
      <c r="L56" s="176">
        <v>3</v>
      </c>
      <c r="O56" s="14"/>
      <c r="P56" s="14"/>
      <c r="Q56" s="15"/>
      <c r="R56" s="14"/>
    </row>
    <row r="57" spans="1:18" s="9" customFormat="1" ht="16.5" customHeight="1">
      <c r="A57" s="118"/>
      <c r="B57" s="202"/>
      <c r="C57" s="202"/>
      <c r="D57" s="104" t="str">
        <f t="shared" si="4"/>
        <v/>
      </c>
      <c r="E57" s="103"/>
      <c r="F57" s="102"/>
      <c r="G57" s="201" t="s">
        <v>200</v>
      </c>
      <c r="H57" s="198">
        <v>0.01</v>
      </c>
      <c r="I57" s="107"/>
      <c r="J57" s="108"/>
      <c r="K57" s="52" t="s">
        <v>20</v>
      </c>
      <c r="L57" s="176">
        <v>0.05</v>
      </c>
      <c r="O57" s="14"/>
      <c r="P57" s="14"/>
      <c r="Q57" s="15"/>
      <c r="R57" s="14"/>
    </row>
    <row r="58" spans="1:18" s="9" customFormat="1" ht="16.5" customHeight="1">
      <c r="A58" s="118"/>
      <c r="B58" s="202"/>
      <c r="C58" s="202"/>
      <c r="D58" s="104" t="str">
        <f t="shared" si="4"/>
        <v/>
      </c>
      <c r="E58" s="103"/>
      <c r="F58" s="53"/>
      <c r="G58" s="168" t="s">
        <v>14</v>
      </c>
      <c r="H58" s="197">
        <v>0.05</v>
      </c>
      <c r="I58" s="107"/>
      <c r="J58" s="108"/>
      <c r="K58" s="52"/>
      <c r="L58" s="117"/>
      <c r="O58" s="14"/>
      <c r="P58" s="14"/>
      <c r="Q58" s="15"/>
      <c r="R58" s="14"/>
    </row>
    <row r="59" spans="1:18" s="9" customFormat="1" ht="16.5" customHeight="1">
      <c r="A59" s="118"/>
      <c r="B59" s="202"/>
      <c r="C59" s="202"/>
      <c r="D59" s="104" t="str">
        <f t="shared" si="4"/>
        <v/>
      </c>
      <c r="E59" s="103"/>
      <c r="F59" s="53"/>
      <c r="G59" s="52"/>
      <c r="H59" s="102"/>
      <c r="I59" s="107"/>
      <c r="J59" s="108"/>
      <c r="K59" s="120"/>
      <c r="L59" s="117"/>
      <c r="O59" s="14"/>
      <c r="P59" s="14"/>
      <c r="Q59" s="15"/>
      <c r="R59" s="14"/>
    </row>
    <row r="60" spans="1:18" s="9" customFormat="1" ht="16.5" customHeight="1">
      <c r="A60" s="101" t="str">
        <f>B8</f>
        <v>三</v>
      </c>
      <c r="B60" s="303" t="s">
        <v>106</v>
      </c>
      <c r="C60" s="303"/>
      <c r="D60" s="104" t="str">
        <f t="shared" si="4"/>
        <v/>
      </c>
      <c r="E60" s="129" t="s">
        <v>145</v>
      </c>
      <c r="F60" s="25"/>
      <c r="G60" s="25" t="s">
        <v>223</v>
      </c>
      <c r="H60" s="25"/>
      <c r="I60" s="107" t="s">
        <v>2</v>
      </c>
      <c r="J60" s="108"/>
      <c r="K60" s="129" t="s">
        <v>232</v>
      </c>
      <c r="L60" s="129"/>
      <c r="M60" s="211" t="s">
        <v>264</v>
      </c>
      <c r="O60" s="14"/>
      <c r="R60" s="14"/>
    </row>
    <row r="61" spans="1:18" s="9" customFormat="1" ht="16.5" customHeight="1">
      <c r="A61" s="111">
        <f>A8</f>
        <v>45175</v>
      </c>
      <c r="B61" s="278" t="s">
        <v>107</v>
      </c>
      <c r="C61" s="278">
        <v>6</v>
      </c>
      <c r="D61" s="104" t="str">
        <f t="shared" si="4"/>
        <v>公斤</v>
      </c>
      <c r="E61" s="168" t="s">
        <v>126</v>
      </c>
      <c r="F61" s="197">
        <v>7</v>
      </c>
      <c r="G61" s="206" t="s">
        <v>224</v>
      </c>
      <c r="H61" s="197">
        <v>6</v>
      </c>
      <c r="I61" s="115" t="s">
        <v>12</v>
      </c>
      <c r="J61" s="116">
        <v>7</v>
      </c>
      <c r="K61" s="278" t="s">
        <v>198</v>
      </c>
      <c r="L61" s="197">
        <v>1.1000000000000001</v>
      </c>
      <c r="O61" s="14"/>
      <c r="R61" s="14"/>
    </row>
    <row r="62" spans="1:18" s="9" customFormat="1" ht="16.5" customHeight="1">
      <c r="A62" s="101"/>
      <c r="B62" s="278"/>
      <c r="C62" s="278"/>
      <c r="D62" s="104" t="str">
        <f t="shared" si="4"/>
        <v/>
      </c>
      <c r="E62" s="168" t="s">
        <v>146</v>
      </c>
      <c r="F62" s="197">
        <v>4.5</v>
      </c>
      <c r="G62" s="206" t="s">
        <v>132</v>
      </c>
      <c r="H62" s="197">
        <v>1</v>
      </c>
      <c r="I62" s="107" t="s">
        <v>14</v>
      </c>
      <c r="J62" s="108">
        <v>0.05</v>
      </c>
      <c r="K62" s="278" t="s">
        <v>233</v>
      </c>
      <c r="L62" s="197">
        <v>2</v>
      </c>
      <c r="O62" s="14"/>
      <c r="R62" s="14"/>
    </row>
    <row r="63" spans="1:18" s="9" customFormat="1" ht="16.5" customHeight="1">
      <c r="A63" s="101"/>
      <c r="B63" s="278"/>
      <c r="C63" s="278"/>
      <c r="D63" s="104" t="str">
        <f t="shared" si="4"/>
        <v/>
      </c>
      <c r="E63" s="168" t="s">
        <v>137</v>
      </c>
      <c r="F63" s="197">
        <v>2</v>
      </c>
      <c r="G63" s="206" t="s">
        <v>225</v>
      </c>
      <c r="H63" s="197">
        <v>0.01</v>
      </c>
      <c r="I63" s="107"/>
      <c r="J63" s="108"/>
      <c r="K63" s="278" t="s">
        <v>234</v>
      </c>
      <c r="L63" s="197">
        <v>2</v>
      </c>
      <c r="O63" s="14"/>
      <c r="R63" s="14"/>
    </row>
    <row r="64" spans="1:18" s="9" customFormat="1" ht="16.5" customHeight="1">
      <c r="A64" s="101"/>
      <c r="B64" s="278"/>
      <c r="C64" s="278"/>
      <c r="D64" s="104" t="str">
        <f t="shared" si="4"/>
        <v/>
      </c>
      <c r="E64" s="168" t="s">
        <v>147</v>
      </c>
      <c r="F64" s="25"/>
      <c r="G64" s="206" t="s">
        <v>14</v>
      </c>
      <c r="H64" s="197">
        <v>0.05</v>
      </c>
      <c r="I64" s="107"/>
      <c r="J64" s="108"/>
      <c r="K64" s="25" t="s">
        <v>235</v>
      </c>
      <c r="L64" s="197">
        <v>0.1</v>
      </c>
      <c r="O64" s="14"/>
      <c r="R64" s="14"/>
    </row>
    <row r="65" spans="1:19" s="9" customFormat="1" ht="16.5" customHeight="1">
      <c r="A65" s="101"/>
      <c r="B65" s="202"/>
      <c r="C65" s="202"/>
      <c r="D65" s="104" t="str">
        <f t="shared" si="4"/>
        <v/>
      </c>
      <c r="E65" s="278"/>
      <c r="F65" s="25"/>
      <c r="G65" s="52"/>
      <c r="H65" s="102"/>
      <c r="I65" s="107"/>
      <c r="J65" s="108"/>
      <c r="K65" s="52"/>
      <c r="L65" s="117"/>
      <c r="O65" s="14"/>
      <c r="R65" s="14"/>
    </row>
    <row r="66" spans="1:19" s="9" customFormat="1" ht="16.5" customHeight="1">
      <c r="A66" s="101" t="str">
        <f>B9</f>
        <v>四</v>
      </c>
      <c r="B66" s="303" t="s">
        <v>1</v>
      </c>
      <c r="C66" s="303"/>
      <c r="D66" s="104" t="str">
        <f t="shared" si="4"/>
        <v/>
      </c>
      <c r="E66" s="129" t="s">
        <v>548</v>
      </c>
      <c r="F66" s="25"/>
      <c r="G66" s="129" t="s">
        <v>72</v>
      </c>
      <c r="H66" s="129"/>
      <c r="I66" s="107" t="s">
        <v>2</v>
      </c>
      <c r="J66" s="108"/>
      <c r="K66" s="125" t="s">
        <v>249</v>
      </c>
      <c r="L66" s="137"/>
      <c r="M66" s="211" t="s">
        <v>261</v>
      </c>
      <c r="N66" s="294" t="s">
        <v>574</v>
      </c>
      <c r="O66" s="83"/>
      <c r="P66" s="84"/>
      <c r="Q66" s="68"/>
      <c r="R66" s="84"/>
      <c r="S66" s="68"/>
    </row>
    <row r="67" spans="1:19" s="9" customFormat="1" ht="16.5" customHeight="1">
      <c r="A67" s="111">
        <f>A9</f>
        <v>45176</v>
      </c>
      <c r="B67" s="278" t="s">
        <v>13</v>
      </c>
      <c r="C67" s="278">
        <v>7</v>
      </c>
      <c r="D67" s="104" t="str">
        <f t="shared" si="4"/>
        <v>公斤</v>
      </c>
      <c r="E67" s="129" t="s">
        <v>548</v>
      </c>
      <c r="F67" s="25">
        <v>9</v>
      </c>
      <c r="G67" s="168" t="s">
        <v>194</v>
      </c>
      <c r="H67" s="278">
        <v>5</v>
      </c>
      <c r="I67" s="115" t="s">
        <v>12</v>
      </c>
      <c r="J67" s="116">
        <v>7</v>
      </c>
      <c r="K67" s="52" t="s">
        <v>250</v>
      </c>
      <c r="L67" s="117">
        <v>0.1</v>
      </c>
      <c r="N67" s="82"/>
      <c r="O67" s="70"/>
      <c r="P67" s="64"/>
      <c r="Q67" s="69"/>
      <c r="R67" s="64"/>
      <c r="S67" s="69"/>
    </row>
    <row r="68" spans="1:19" s="9" customFormat="1" ht="16.5" customHeight="1">
      <c r="A68" s="118"/>
      <c r="B68" s="278" t="s">
        <v>15</v>
      </c>
      <c r="C68" s="278">
        <v>3</v>
      </c>
      <c r="D68" s="104" t="str">
        <f t="shared" si="4"/>
        <v>公斤</v>
      </c>
      <c r="E68" s="168" t="s">
        <v>59</v>
      </c>
      <c r="F68" s="25">
        <v>3</v>
      </c>
      <c r="G68" s="168"/>
      <c r="H68" s="278"/>
      <c r="I68" s="107" t="s">
        <v>14</v>
      </c>
      <c r="J68" s="108">
        <v>0.05</v>
      </c>
      <c r="K68" s="52" t="s">
        <v>251</v>
      </c>
      <c r="L68" s="137">
        <v>1.5</v>
      </c>
      <c r="N68" s="82"/>
      <c r="O68" s="70"/>
      <c r="P68" s="85"/>
      <c r="Q68" s="85"/>
      <c r="R68" s="85"/>
      <c r="S68" s="86"/>
    </row>
    <row r="69" spans="1:19" s="9" customFormat="1" ht="16.5" customHeight="1">
      <c r="A69" s="118"/>
      <c r="B69" s="278"/>
      <c r="C69" s="278"/>
      <c r="D69" s="104" t="str">
        <f t="shared" si="4"/>
        <v/>
      </c>
      <c r="E69" s="168" t="s">
        <v>238</v>
      </c>
      <c r="F69" s="25">
        <v>1</v>
      </c>
      <c r="G69" s="168" t="s">
        <v>14</v>
      </c>
      <c r="H69" s="278">
        <v>0.05</v>
      </c>
      <c r="I69" s="107"/>
      <c r="J69" s="108"/>
      <c r="K69" s="52" t="s">
        <v>58</v>
      </c>
      <c r="L69" s="117">
        <v>1</v>
      </c>
      <c r="N69" s="82"/>
      <c r="O69" s="70"/>
      <c r="P69" s="67"/>
      <c r="Q69" s="69"/>
      <c r="R69" s="67"/>
      <c r="S69" s="69"/>
    </row>
    <row r="70" spans="1:19" s="9" customFormat="1" ht="16.5" customHeight="1">
      <c r="A70" s="118"/>
      <c r="B70" s="278"/>
      <c r="C70" s="278"/>
      <c r="D70" s="104" t="str">
        <f t="shared" si="4"/>
        <v/>
      </c>
      <c r="E70" s="122"/>
      <c r="F70" s="25"/>
      <c r="G70" s="52"/>
      <c r="H70" s="102"/>
      <c r="I70" s="107"/>
      <c r="J70" s="108"/>
      <c r="K70" s="52"/>
      <c r="L70" s="117"/>
      <c r="N70" s="82"/>
      <c r="O70" s="70"/>
      <c r="P70" s="85"/>
      <c r="Q70" s="85"/>
      <c r="R70" s="67"/>
      <c r="S70" s="69"/>
    </row>
    <row r="71" spans="1:19" s="9" customFormat="1" ht="16.5" customHeight="1">
      <c r="A71" s="118"/>
      <c r="B71" s="278"/>
      <c r="C71" s="278"/>
      <c r="D71" s="104" t="str">
        <f t="shared" si="4"/>
        <v/>
      </c>
      <c r="E71" s="132"/>
      <c r="F71" s="53"/>
      <c r="G71" s="120"/>
      <c r="H71" s="53"/>
      <c r="I71" s="107"/>
      <c r="J71" s="108"/>
      <c r="K71" s="120"/>
      <c r="L71" s="117"/>
      <c r="N71" s="87"/>
      <c r="O71" s="83"/>
      <c r="P71" s="65"/>
      <c r="Q71" s="88"/>
      <c r="R71" s="89"/>
      <c r="S71" s="89"/>
    </row>
    <row r="72" spans="1:19" s="9" customFormat="1" ht="16.5" customHeight="1">
      <c r="A72" s="101" t="str">
        <f>B10</f>
        <v>五</v>
      </c>
      <c r="B72" s="303" t="s">
        <v>108</v>
      </c>
      <c r="C72" s="303"/>
      <c r="D72" s="104" t="str">
        <f t="shared" si="4"/>
        <v/>
      </c>
      <c r="E72" s="129" t="s">
        <v>148</v>
      </c>
      <c r="F72" s="25"/>
      <c r="G72" s="52" t="s">
        <v>240</v>
      </c>
      <c r="H72" s="53"/>
      <c r="I72" s="107" t="s">
        <v>2</v>
      </c>
      <c r="J72" s="108"/>
      <c r="K72" s="112" t="s">
        <v>246</v>
      </c>
      <c r="L72" s="110"/>
      <c r="M72" s="211" t="s">
        <v>577</v>
      </c>
      <c r="N72" s="89"/>
      <c r="O72" s="81"/>
      <c r="P72" s="81"/>
      <c r="Q72" s="15"/>
      <c r="R72" s="81"/>
      <c r="S72" s="89"/>
    </row>
    <row r="73" spans="1:19" s="9" customFormat="1" ht="16.5" customHeight="1">
      <c r="A73" s="111">
        <f>A10</f>
        <v>45177</v>
      </c>
      <c r="B73" s="278" t="s">
        <v>13</v>
      </c>
      <c r="C73" s="278">
        <v>10</v>
      </c>
      <c r="D73" s="104" t="str">
        <f t="shared" si="4"/>
        <v>公斤</v>
      </c>
      <c r="E73" s="168" t="s">
        <v>136</v>
      </c>
      <c r="F73" s="25">
        <v>6</v>
      </c>
      <c r="G73" s="52" t="s">
        <v>53</v>
      </c>
      <c r="H73" s="102">
        <v>2.7</v>
      </c>
      <c r="I73" s="115" t="s">
        <v>12</v>
      </c>
      <c r="J73" s="116">
        <v>7</v>
      </c>
      <c r="K73" s="52" t="s">
        <v>66</v>
      </c>
      <c r="L73" s="117">
        <v>0.6</v>
      </c>
      <c r="O73" s="14"/>
      <c r="P73" s="14"/>
      <c r="Q73" s="15"/>
      <c r="R73" s="14"/>
    </row>
    <row r="74" spans="1:19" s="9" customFormat="1" ht="16.5" customHeight="1">
      <c r="A74" s="101"/>
      <c r="B74" s="278" t="s">
        <v>109</v>
      </c>
      <c r="C74" s="278">
        <v>0.4</v>
      </c>
      <c r="D74" s="104"/>
      <c r="E74" s="168" t="s">
        <v>149</v>
      </c>
      <c r="F74" s="25">
        <v>4</v>
      </c>
      <c r="G74" s="125" t="s">
        <v>77</v>
      </c>
      <c r="H74" s="102">
        <v>3</v>
      </c>
      <c r="I74" s="107" t="s">
        <v>14</v>
      </c>
      <c r="J74" s="108">
        <v>0.05</v>
      </c>
      <c r="K74" s="52" t="s">
        <v>170</v>
      </c>
      <c r="L74" s="117">
        <v>0.2</v>
      </c>
      <c r="O74" s="14"/>
      <c r="P74" s="14"/>
      <c r="Q74" s="15"/>
      <c r="R74" s="14"/>
    </row>
    <row r="75" spans="1:19" s="9" customFormat="1" ht="16.5" customHeight="1">
      <c r="A75" s="101"/>
      <c r="B75" s="278"/>
      <c r="C75" s="278"/>
      <c r="D75" s="104" t="str">
        <f t="shared" si="4"/>
        <v/>
      </c>
      <c r="E75" s="168"/>
      <c r="F75" s="25"/>
      <c r="G75" s="103" t="s">
        <v>67</v>
      </c>
      <c r="H75" s="114">
        <v>0.5</v>
      </c>
      <c r="I75" s="107"/>
      <c r="J75" s="108"/>
      <c r="K75" s="52" t="s">
        <v>20</v>
      </c>
      <c r="L75" s="117">
        <v>0.01</v>
      </c>
      <c r="O75" s="14"/>
      <c r="P75" s="14"/>
      <c r="Q75" s="15"/>
      <c r="R75" s="14"/>
    </row>
    <row r="76" spans="1:19" s="9" customFormat="1" ht="16.5" customHeight="1">
      <c r="A76" s="101"/>
      <c r="B76" s="278"/>
      <c r="C76" s="278"/>
      <c r="D76" s="104" t="str">
        <f t="shared" si="4"/>
        <v/>
      </c>
      <c r="E76" s="168" t="s">
        <v>14</v>
      </c>
      <c r="F76" s="25">
        <v>0.05</v>
      </c>
      <c r="G76" s="103" t="s">
        <v>40</v>
      </c>
      <c r="H76" s="114">
        <v>0.05</v>
      </c>
      <c r="I76" s="107"/>
      <c r="J76" s="108"/>
      <c r="K76" s="202"/>
      <c r="L76" s="202"/>
      <c r="O76" s="14"/>
      <c r="P76" s="14"/>
      <c r="Q76" s="15"/>
      <c r="R76" s="14"/>
    </row>
    <row r="77" spans="1:19" s="9" customFormat="1" ht="16.5" customHeight="1">
      <c r="A77" s="101"/>
      <c r="B77" s="278"/>
      <c r="C77" s="278"/>
      <c r="D77" s="104"/>
      <c r="E77" s="103"/>
      <c r="F77" s="102"/>
      <c r="G77" s="103"/>
      <c r="H77" s="102"/>
      <c r="I77" s="107"/>
      <c r="J77" s="108"/>
      <c r="K77" s="52"/>
      <c r="L77" s="117"/>
      <c r="O77" s="14"/>
      <c r="P77" s="14"/>
      <c r="Q77" s="15"/>
      <c r="R77" s="14"/>
    </row>
    <row r="78" spans="1:19" s="9" customFormat="1" ht="16.5" customHeight="1">
      <c r="A78" s="101" t="str">
        <f>B11</f>
        <v>一</v>
      </c>
      <c r="B78" s="203" t="s">
        <v>105</v>
      </c>
      <c r="C78" s="278"/>
      <c r="D78" s="104" t="str">
        <f t="shared" ref="D78:D83" si="5">IF(C78,"公斤","")</f>
        <v/>
      </c>
      <c r="E78" s="129" t="s">
        <v>150</v>
      </c>
      <c r="F78" s="25"/>
      <c r="G78" s="121" t="s">
        <v>253</v>
      </c>
      <c r="H78" s="53"/>
      <c r="I78" s="107" t="s">
        <v>2</v>
      </c>
      <c r="J78" s="108"/>
      <c r="K78" s="121" t="s">
        <v>61</v>
      </c>
      <c r="L78" s="117"/>
      <c r="M78" s="143" t="s">
        <v>260</v>
      </c>
      <c r="N78" s="82"/>
      <c r="O78" s="83"/>
      <c r="P78" s="84"/>
      <c r="Q78" s="68"/>
      <c r="R78" s="84"/>
      <c r="S78" s="68"/>
    </row>
    <row r="79" spans="1:19" s="9" customFormat="1" ht="16.5" customHeight="1">
      <c r="A79" s="123">
        <f>A11</f>
        <v>45180</v>
      </c>
      <c r="B79" s="278" t="s">
        <v>13</v>
      </c>
      <c r="C79" s="278">
        <v>10</v>
      </c>
      <c r="D79" s="104" t="str">
        <f t="shared" si="5"/>
        <v>公斤</v>
      </c>
      <c r="E79" s="168" t="s">
        <v>126</v>
      </c>
      <c r="F79" s="197">
        <v>6</v>
      </c>
      <c r="G79" s="52" t="s">
        <v>66</v>
      </c>
      <c r="H79" s="170">
        <v>2.7</v>
      </c>
      <c r="I79" s="115" t="s">
        <v>12</v>
      </c>
      <c r="J79" s="116">
        <v>7</v>
      </c>
      <c r="K79" s="52" t="s">
        <v>56</v>
      </c>
      <c r="L79" s="170">
        <v>4</v>
      </c>
      <c r="M79" s="180"/>
      <c r="N79" s="82"/>
      <c r="O79" s="70"/>
      <c r="P79" s="64"/>
      <c r="Q79" s="69"/>
      <c r="R79" s="64"/>
      <c r="S79" s="69"/>
    </row>
    <row r="80" spans="1:19" s="9" customFormat="1" ht="16.5" customHeight="1">
      <c r="A80" s="118"/>
      <c r="B80" s="202"/>
      <c r="C80" s="202"/>
      <c r="D80" s="104" t="str">
        <f t="shared" si="5"/>
        <v/>
      </c>
      <c r="E80" s="168" t="s">
        <v>151</v>
      </c>
      <c r="F80" s="197">
        <v>2</v>
      </c>
      <c r="G80" s="122" t="s">
        <v>71</v>
      </c>
      <c r="H80" s="170">
        <v>4</v>
      </c>
      <c r="I80" s="107" t="s">
        <v>14</v>
      </c>
      <c r="J80" s="108">
        <v>0.05</v>
      </c>
      <c r="K80" s="52" t="s">
        <v>276</v>
      </c>
      <c r="L80" s="170">
        <v>0.01</v>
      </c>
      <c r="M80" s="161"/>
      <c r="N80" s="82"/>
      <c r="O80" s="70"/>
      <c r="P80" s="85"/>
      <c r="Q80" s="85"/>
      <c r="R80" s="85"/>
      <c r="S80" s="86"/>
    </row>
    <row r="81" spans="1:19" s="9" customFormat="1" ht="16.5" customHeight="1">
      <c r="A81" s="118"/>
      <c r="B81" s="202"/>
      <c r="C81" s="202"/>
      <c r="D81" s="104" t="str">
        <f t="shared" si="5"/>
        <v/>
      </c>
      <c r="E81" s="168" t="s">
        <v>77</v>
      </c>
      <c r="F81" s="197">
        <v>1</v>
      </c>
      <c r="G81" s="52" t="s">
        <v>67</v>
      </c>
      <c r="H81" s="170">
        <v>1</v>
      </c>
      <c r="I81" s="107"/>
      <c r="J81" s="108"/>
      <c r="K81" s="52" t="s">
        <v>92</v>
      </c>
      <c r="L81" s="170">
        <v>0.05</v>
      </c>
      <c r="M81" s="163"/>
      <c r="N81" s="82"/>
      <c r="O81" s="70"/>
      <c r="P81" s="67"/>
      <c r="Q81" s="69"/>
      <c r="R81" s="67"/>
      <c r="S81" s="69"/>
    </row>
    <row r="82" spans="1:19" s="9" customFormat="1" ht="16.5" customHeight="1">
      <c r="A82" s="118"/>
      <c r="B82" s="278"/>
      <c r="C82" s="278"/>
      <c r="D82" s="104" t="str">
        <f t="shared" si="5"/>
        <v/>
      </c>
      <c r="E82" s="168" t="s">
        <v>14</v>
      </c>
      <c r="F82" s="197">
        <v>0.05</v>
      </c>
      <c r="G82" s="52" t="s">
        <v>40</v>
      </c>
      <c r="H82" s="170">
        <v>0.05</v>
      </c>
      <c r="I82" s="107"/>
      <c r="J82" s="108"/>
      <c r="K82" s="52" t="s">
        <v>208</v>
      </c>
      <c r="L82" s="170">
        <v>1</v>
      </c>
      <c r="M82" s="163"/>
      <c r="N82" s="82"/>
      <c r="O82" s="70"/>
      <c r="P82" s="85"/>
      <c r="Q82" s="85"/>
      <c r="R82" s="67"/>
      <c r="S82" s="69"/>
    </row>
    <row r="83" spans="1:19" s="9" customFormat="1" ht="16.5" customHeight="1">
      <c r="A83" s="118"/>
      <c r="B83" s="278"/>
      <c r="C83" s="278"/>
      <c r="D83" s="104" t="str">
        <f t="shared" si="5"/>
        <v/>
      </c>
      <c r="E83" s="132"/>
      <c r="F83" s="53"/>
      <c r="G83" s="52"/>
      <c r="H83" s="102"/>
      <c r="I83" s="107"/>
      <c r="J83" s="108"/>
      <c r="K83" s="52"/>
      <c r="L83" s="170"/>
      <c r="N83" s="87"/>
      <c r="O83" s="83"/>
      <c r="P83" s="65"/>
      <c r="Q83" s="88"/>
      <c r="R83" s="89"/>
      <c r="S83" s="89"/>
    </row>
    <row r="84" spans="1:19" s="9" customFormat="1" ht="16.5" customHeight="1">
      <c r="A84" s="133" t="str">
        <f>B12</f>
        <v>二</v>
      </c>
      <c r="B84" s="203" t="s">
        <v>1</v>
      </c>
      <c r="C84" s="278"/>
      <c r="D84" s="104"/>
      <c r="E84" s="126" t="s">
        <v>152</v>
      </c>
      <c r="F84" s="129"/>
      <c r="G84" s="277" t="s">
        <v>54</v>
      </c>
      <c r="H84" s="106"/>
      <c r="I84" s="107" t="s">
        <v>2</v>
      </c>
      <c r="J84" s="108"/>
      <c r="K84" s="121" t="s">
        <v>279</v>
      </c>
      <c r="L84" s="170"/>
      <c r="M84" s="211" t="s">
        <v>262</v>
      </c>
      <c r="N84" s="16"/>
      <c r="O84" s="14"/>
      <c r="R84" s="14"/>
    </row>
    <row r="85" spans="1:19" s="9" customFormat="1" ht="16.5" customHeight="1">
      <c r="A85" s="135">
        <f>A12</f>
        <v>45181</v>
      </c>
      <c r="B85" s="278" t="s">
        <v>13</v>
      </c>
      <c r="C85" s="278">
        <v>7</v>
      </c>
      <c r="D85" s="104" t="str">
        <f>IF(C84,"公斤","")</f>
        <v/>
      </c>
      <c r="E85" s="168" t="s">
        <v>153</v>
      </c>
      <c r="F85" s="25">
        <v>6.3</v>
      </c>
      <c r="G85" s="124" t="s">
        <v>41</v>
      </c>
      <c r="H85" s="113">
        <v>4</v>
      </c>
      <c r="I85" s="115" t="s">
        <v>12</v>
      </c>
      <c r="J85" s="116">
        <v>7</v>
      </c>
      <c r="K85" s="122" t="s">
        <v>77</v>
      </c>
      <c r="L85" s="177">
        <v>4</v>
      </c>
      <c r="N85" s="66"/>
      <c r="O85" s="14"/>
      <c r="R85" s="14"/>
    </row>
    <row r="86" spans="1:19" s="9" customFormat="1" ht="16.5" customHeight="1">
      <c r="A86" s="133"/>
      <c r="B86" s="278" t="s">
        <v>15</v>
      </c>
      <c r="C86" s="278">
        <v>3</v>
      </c>
      <c r="D86" s="104"/>
      <c r="E86" s="125"/>
      <c r="F86" s="102"/>
      <c r="G86" s="119" t="s">
        <v>59</v>
      </c>
      <c r="H86" s="113">
        <v>1</v>
      </c>
      <c r="I86" s="107" t="s">
        <v>14</v>
      </c>
      <c r="J86" s="108">
        <v>0.05</v>
      </c>
      <c r="K86" s="107" t="s">
        <v>67</v>
      </c>
      <c r="L86" s="170">
        <v>1</v>
      </c>
      <c r="N86" s="66"/>
      <c r="O86" s="81"/>
      <c r="R86" s="14"/>
    </row>
    <row r="87" spans="1:19" s="9" customFormat="1" ht="16.5" customHeight="1">
      <c r="A87" s="202"/>
      <c r="B87" s="202"/>
      <c r="C87" s="202"/>
      <c r="D87" s="104"/>
      <c r="E87" s="103"/>
      <c r="F87" s="114"/>
      <c r="G87" s="119" t="s">
        <v>24</v>
      </c>
      <c r="H87" s="113">
        <v>2</v>
      </c>
      <c r="I87" s="107"/>
      <c r="J87" s="108"/>
      <c r="K87" s="107" t="s">
        <v>208</v>
      </c>
      <c r="L87" s="170">
        <v>1</v>
      </c>
      <c r="N87" s="66"/>
      <c r="O87" s="81"/>
      <c r="R87" s="14"/>
    </row>
    <row r="88" spans="1:19" s="9" customFormat="1" ht="16.5" customHeight="1">
      <c r="A88" s="133"/>
      <c r="B88" s="278"/>
      <c r="C88" s="278"/>
      <c r="D88" s="104" t="str">
        <f t="shared" ref="D88:D89" si="6">IF(C88,"公斤","")</f>
        <v/>
      </c>
      <c r="E88" s="52"/>
      <c r="F88" s="102"/>
      <c r="G88" s="52" t="s">
        <v>55</v>
      </c>
      <c r="H88" s="102"/>
      <c r="I88" s="107"/>
      <c r="J88" s="108"/>
      <c r="K88" s="107"/>
      <c r="L88" s="170"/>
      <c r="N88" s="66"/>
      <c r="O88" s="14"/>
      <c r="R88" s="14"/>
    </row>
    <row r="89" spans="1:19" s="9" customFormat="1" ht="16.5" customHeight="1">
      <c r="A89" s="133"/>
      <c r="B89" s="278"/>
      <c r="C89" s="278"/>
      <c r="D89" s="104" t="str">
        <f t="shared" si="6"/>
        <v/>
      </c>
      <c r="E89" s="52"/>
      <c r="F89" s="102"/>
      <c r="G89" s="52" t="s">
        <v>19</v>
      </c>
      <c r="H89" s="102">
        <v>0.5</v>
      </c>
      <c r="I89" s="107"/>
      <c r="J89" s="108"/>
      <c r="K89" s="120"/>
      <c r="L89" s="170"/>
      <c r="O89" s="14"/>
      <c r="P89" s="14"/>
      <c r="Q89" s="15"/>
      <c r="R89" s="14"/>
    </row>
    <row r="90" spans="1:19" s="9" customFormat="1" ht="16.5" customHeight="1">
      <c r="A90" s="101" t="str">
        <f>B13</f>
        <v>三</v>
      </c>
      <c r="B90" s="193" t="s">
        <v>110</v>
      </c>
      <c r="C90" s="129"/>
      <c r="D90" s="104"/>
      <c r="E90" s="129" t="s">
        <v>154</v>
      </c>
      <c r="F90" s="25"/>
      <c r="G90" s="105" t="s">
        <v>272</v>
      </c>
      <c r="H90" s="106"/>
      <c r="I90" s="107" t="s">
        <v>2</v>
      </c>
      <c r="J90" s="108"/>
      <c r="K90" s="112" t="s">
        <v>282</v>
      </c>
      <c r="L90" s="178"/>
      <c r="M90" s="211" t="s">
        <v>264</v>
      </c>
    </row>
    <row r="91" spans="1:19" s="9" customFormat="1" ht="16.5" customHeight="1">
      <c r="A91" s="123">
        <f>A13</f>
        <v>45182</v>
      </c>
      <c r="B91" s="278" t="s">
        <v>111</v>
      </c>
      <c r="C91" s="278">
        <v>6</v>
      </c>
      <c r="D91" s="104"/>
      <c r="E91" s="168" t="s">
        <v>136</v>
      </c>
      <c r="F91" s="25">
        <v>6.3</v>
      </c>
      <c r="G91" s="52" t="s">
        <v>83</v>
      </c>
      <c r="H91" s="102">
        <v>1</v>
      </c>
      <c r="I91" s="115" t="s">
        <v>12</v>
      </c>
      <c r="J91" s="116">
        <v>7</v>
      </c>
      <c r="K91" s="52" t="s">
        <v>71</v>
      </c>
      <c r="L91" s="170">
        <v>3</v>
      </c>
    </row>
    <row r="92" spans="1:19" s="9" customFormat="1" ht="16.5" customHeight="1">
      <c r="A92" s="202"/>
      <c r="B92" s="202"/>
      <c r="C92" s="202"/>
      <c r="D92" s="104" t="str">
        <f>IF(C90,"公斤","")</f>
        <v/>
      </c>
      <c r="E92" s="168" t="s">
        <v>137</v>
      </c>
      <c r="F92" s="25">
        <v>3</v>
      </c>
      <c r="G92" s="52" t="s">
        <v>273</v>
      </c>
      <c r="H92" s="102">
        <v>6</v>
      </c>
      <c r="I92" s="107" t="s">
        <v>14</v>
      </c>
      <c r="J92" s="108">
        <v>0.05</v>
      </c>
      <c r="K92" s="52" t="s">
        <v>24</v>
      </c>
      <c r="L92" s="170">
        <v>2</v>
      </c>
    </row>
    <row r="93" spans="1:19" s="9" customFormat="1" ht="16.5" customHeight="1">
      <c r="A93" s="202"/>
      <c r="B93" s="202"/>
      <c r="C93" s="202"/>
      <c r="D93" s="104"/>
      <c r="E93" s="168" t="s">
        <v>132</v>
      </c>
      <c r="F93" s="25">
        <v>0.5</v>
      </c>
      <c r="G93" s="52" t="s">
        <v>76</v>
      </c>
      <c r="H93" s="102">
        <v>0.05</v>
      </c>
      <c r="I93" s="107"/>
      <c r="J93" s="108"/>
      <c r="K93" s="52" t="s">
        <v>208</v>
      </c>
      <c r="L93" s="170">
        <v>1</v>
      </c>
    </row>
    <row r="94" spans="1:19" s="9" customFormat="1" ht="16.5" customHeight="1">
      <c r="A94" s="118"/>
      <c r="B94" s="202"/>
      <c r="C94" s="202"/>
      <c r="D94" s="104" t="str">
        <f t="shared" si="4"/>
        <v/>
      </c>
      <c r="E94" s="168" t="s">
        <v>155</v>
      </c>
      <c r="F94" s="25"/>
      <c r="G94" s="52" t="s">
        <v>40</v>
      </c>
      <c r="H94" s="102">
        <v>0.05</v>
      </c>
      <c r="I94" s="107"/>
      <c r="J94" s="108"/>
      <c r="K94" s="125" t="s">
        <v>287</v>
      </c>
      <c r="L94" s="177"/>
    </row>
    <row r="95" spans="1:19" s="9" customFormat="1" ht="16.5" customHeight="1">
      <c r="A95" s="118"/>
      <c r="B95" s="202"/>
      <c r="C95" s="202"/>
      <c r="D95" s="104" t="str">
        <f t="shared" si="4"/>
        <v/>
      </c>
      <c r="E95" s="168" t="s">
        <v>14</v>
      </c>
      <c r="F95" s="25">
        <v>0.05</v>
      </c>
      <c r="G95" s="125" t="s">
        <v>275</v>
      </c>
      <c r="H95" s="102"/>
      <c r="I95" s="107"/>
      <c r="J95" s="108"/>
      <c r="K95" s="119" t="s">
        <v>289</v>
      </c>
      <c r="L95" s="177"/>
    </row>
    <row r="96" spans="1:19" ht="16.5" customHeight="1">
      <c r="A96" s="133" t="str">
        <f>B14</f>
        <v>四</v>
      </c>
      <c r="B96" s="303" t="s">
        <v>1</v>
      </c>
      <c r="C96" s="303"/>
      <c r="D96" s="104"/>
      <c r="E96" s="129" t="s">
        <v>156</v>
      </c>
      <c r="F96" s="25"/>
      <c r="G96" s="124" t="s">
        <v>293</v>
      </c>
      <c r="H96" s="106"/>
      <c r="I96" s="107" t="s">
        <v>2</v>
      </c>
      <c r="J96" s="108"/>
      <c r="K96" s="112" t="s">
        <v>290</v>
      </c>
      <c r="L96" s="178"/>
      <c r="M96" s="211" t="s">
        <v>261</v>
      </c>
      <c r="N96" s="294" t="s">
        <v>574</v>
      </c>
    </row>
    <row r="97" spans="1:17" ht="16.5" customHeight="1">
      <c r="A97" s="135">
        <f>A14</f>
        <v>45183</v>
      </c>
      <c r="B97" s="278" t="s">
        <v>13</v>
      </c>
      <c r="C97" s="278">
        <v>7</v>
      </c>
      <c r="D97" s="104"/>
      <c r="E97" s="168" t="s">
        <v>130</v>
      </c>
      <c r="F97" s="25">
        <v>9</v>
      </c>
      <c r="G97" s="58" t="s">
        <v>294</v>
      </c>
      <c r="H97" s="113">
        <v>6</v>
      </c>
      <c r="I97" s="115" t="s">
        <v>12</v>
      </c>
      <c r="J97" s="116">
        <v>7</v>
      </c>
      <c r="K97" s="52" t="s">
        <v>291</v>
      </c>
      <c r="L97" s="170">
        <v>2</v>
      </c>
      <c r="M97" s="9"/>
      <c r="N97" s="66"/>
    </row>
    <row r="98" spans="1:17" ht="16.5" customHeight="1">
      <c r="A98" s="133"/>
      <c r="B98" s="278" t="s">
        <v>15</v>
      </c>
      <c r="C98" s="278">
        <v>3</v>
      </c>
      <c r="D98" s="104"/>
      <c r="E98" s="168" t="s">
        <v>146</v>
      </c>
      <c r="F98" s="25">
        <v>4.5</v>
      </c>
      <c r="G98" s="52" t="s">
        <v>67</v>
      </c>
      <c r="H98" s="170">
        <v>1</v>
      </c>
      <c r="I98" s="107" t="s">
        <v>14</v>
      </c>
      <c r="J98" s="108">
        <v>0.05</v>
      </c>
      <c r="K98" s="52" t="s">
        <v>58</v>
      </c>
      <c r="L98" s="170">
        <v>1</v>
      </c>
      <c r="M98" s="9"/>
      <c r="N98" s="66"/>
    </row>
    <row r="99" spans="1:17" ht="16.5" customHeight="1">
      <c r="A99" s="31"/>
      <c r="B99" s="31"/>
      <c r="C99" s="31"/>
      <c r="D99" s="104"/>
      <c r="E99" s="168" t="s">
        <v>137</v>
      </c>
      <c r="F99" s="25">
        <v>2</v>
      </c>
      <c r="G99" s="52" t="s">
        <v>40</v>
      </c>
      <c r="H99" s="102">
        <v>0.05</v>
      </c>
      <c r="I99" s="107"/>
      <c r="J99" s="108"/>
      <c r="K99" s="52"/>
      <c r="L99" s="170"/>
      <c r="M99" s="9"/>
    </row>
    <row r="100" spans="1:17" ht="16.5" customHeight="1">
      <c r="A100" s="31"/>
      <c r="B100" s="31"/>
      <c r="C100" s="31"/>
      <c r="D100" s="104"/>
      <c r="E100" s="168" t="s">
        <v>157</v>
      </c>
      <c r="F100" s="25"/>
      <c r="G100" s="52"/>
      <c r="H100" s="102"/>
      <c r="I100" s="107"/>
      <c r="J100" s="108"/>
      <c r="K100" s="52"/>
      <c r="L100" s="170"/>
      <c r="M100" s="9"/>
    </row>
    <row r="101" spans="1:17" ht="16.5" customHeight="1">
      <c r="A101" s="31"/>
      <c r="B101" s="31"/>
      <c r="C101" s="31"/>
      <c r="D101" s="104"/>
      <c r="E101" s="138"/>
      <c r="F101" s="54"/>
      <c r="G101" s="52"/>
      <c r="H101" s="53"/>
      <c r="I101" s="107"/>
      <c r="J101" s="108"/>
      <c r="K101" s="120"/>
      <c r="L101" s="170"/>
      <c r="M101" s="9"/>
    </row>
    <row r="102" spans="1:17" ht="16.5" customHeight="1">
      <c r="A102" s="133" t="str">
        <f>B15</f>
        <v>五</v>
      </c>
      <c r="B102" s="303" t="s">
        <v>112</v>
      </c>
      <c r="C102" s="303"/>
      <c r="D102" s="104" t="str">
        <f>IF(C102,"公斤","")</f>
        <v/>
      </c>
      <c r="E102" s="103" t="s">
        <v>86</v>
      </c>
      <c r="F102" s="54"/>
      <c r="G102" s="121" t="s">
        <v>535</v>
      </c>
      <c r="H102" s="139"/>
      <c r="I102" s="107" t="s">
        <v>2</v>
      </c>
      <c r="J102" s="108"/>
      <c r="K102" s="140" t="s">
        <v>80</v>
      </c>
      <c r="L102" s="179"/>
      <c r="M102" s="229" t="s">
        <v>366</v>
      </c>
    </row>
    <row r="103" spans="1:17" ht="16.5" customHeight="1">
      <c r="A103" s="135">
        <f>A15</f>
        <v>45184</v>
      </c>
      <c r="B103" s="278" t="s">
        <v>13</v>
      </c>
      <c r="C103" s="278">
        <v>10</v>
      </c>
      <c r="D103" s="104" t="str">
        <f>IF(C103,"公斤","")</f>
        <v>公斤</v>
      </c>
      <c r="E103" s="131" t="s">
        <v>26</v>
      </c>
      <c r="F103" s="114">
        <v>6</v>
      </c>
      <c r="G103" s="52" t="s">
        <v>90</v>
      </c>
      <c r="H103" s="102">
        <v>1</v>
      </c>
      <c r="I103" s="115" t="s">
        <v>12</v>
      </c>
      <c r="J103" s="116">
        <v>7</v>
      </c>
      <c r="K103" s="52" t="s">
        <v>71</v>
      </c>
      <c r="L103" s="170">
        <v>3</v>
      </c>
    </row>
    <row r="104" spans="1:17" ht="16.5" customHeight="1">
      <c r="A104" s="31"/>
      <c r="B104" s="278" t="s">
        <v>113</v>
      </c>
      <c r="C104" s="278">
        <v>0.4</v>
      </c>
      <c r="D104" s="104" t="str">
        <f>IF(C104,"公斤","")</f>
        <v>公斤</v>
      </c>
      <c r="E104" s="103" t="s">
        <v>25</v>
      </c>
      <c r="F104" s="114">
        <v>3.5</v>
      </c>
      <c r="G104" s="125" t="s">
        <v>324</v>
      </c>
      <c r="H104" s="102">
        <v>7</v>
      </c>
      <c r="I104" s="107" t="s">
        <v>14</v>
      </c>
      <c r="J104" s="108">
        <v>0.05</v>
      </c>
      <c r="K104" s="52" t="s">
        <v>231</v>
      </c>
      <c r="L104" s="170">
        <v>0.1</v>
      </c>
    </row>
    <row r="105" spans="1:17" ht="16.5" customHeight="1">
      <c r="A105" s="133"/>
      <c r="B105" s="278"/>
      <c r="C105" s="278"/>
      <c r="D105" s="104" t="str">
        <f t="shared" si="4"/>
        <v/>
      </c>
      <c r="E105" s="131" t="s">
        <v>23</v>
      </c>
      <c r="F105" s="114">
        <v>0.5</v>
      </c>
      <c r="G105" s="103" t="s">
        <v>68</v>
      </c>
      <c r="H105" s="114">
        <v>0.01</v>
      </c>
      <c r="I105" s="107"/>
      <c r="J105" s="108"/>
      <c r="K105" s="52" t="s">
        <v>92</v>
      </c>
      <c r="L105" s="170">
        <v>0.05</v>
      </c>
    </row>
    <row r="106" spans="1:17" ht="16.5" customHeight="1">
      <c r="A106" s="31"/>
      <c r="B106" s="31"/>
      <c r="C106" s="31"/>
      <c r="D106" s="31"/>
      <c r="E106" s="52" t="s">
        <v>14</v>
      </c>
      <c r="F106" s="102">
        <v>0.05</v>
      </c>
      <c r="G106" s="103" t="s">
        <v>40</v>
      </c>
      <c r="H106" s="114">
        <v>0.05</v>
      </c>
      <c r="I106" s="107"/>
      <c r="J106" s="108"/>
      <c r="K106" s="52" t="s">
        <v>301</v>
      </c>
      <c r="L106" s="170"/>
    </row>
    <row r="107" spans="1:17" ht="16.5" customHeight="1">
      <c r="A107" s="31"/>
      <c r="B107" s="31"/>
      <c r="C107" s="31"/>
      <c r="D107" s="31"/>
      <c r="E107" s="131" t="s">
        <v>60</v>
      </c>
      <c r="F107" s="114"/>
      <c r="G107" s="52"/>
      <c r="H107" s="102"/>
      <c r="I107" s="107"/>
      <c r="J107" s="108"/>
      <c r="K107" s="141"/>
      <c r="L107" s="140"/>
    </row>
    <row r="108" spans="1:17" ht="16.5" customHeight="1">
      <c r="A108" s="133" t="str">
        <f>B16</f>
        <v>一</v>
      </c>
      <c r="B108" s="303" t="s">
        <v>105</v>
      </c>
      <c r="C108" s="303"/>
      <c r="D108" s="104" t="str">
        <f>IF(C108,"公斤","")</f>
        <v/>
      </c>
      <c r="E108" s="129" t="s">
        <v>159</v>
      </c>
      <c r="F108" s="25"/>
      <c r="G108" s="105" t="s">
        <v>74</v>
      </c>
      <c r="H108" s="106"/>
      <c r="I108" s="107" t="s">
        <v>2</v>
      </c>
      <c r="J108" s="108"/>
      <c r="K108" s="140" t="s">
        <v>305</v>
      </c>
      <c r="L108" s="140"/>
      <c r="M108" s="143" t="s">
        <v>260</v>
      </c>
      <c r="P108" s="64"/>
      <c r="Q108" s="16"/>
    </row>
    <row r="109" spans="1:17" ht="16.5" customHeight="1">
      <c r="A109" s="135">
        <f>A16</f>
        <v>45187</v>
      </c>
      <c r="B109" s="278" t="s">
        <v>13</v>
      </c>
      <c r="C109" s="278">
        <v>10</v>
      </c>
      <c r="D109" s="104" t="str">
        <f>IF(C109,"公斤","")</f>
        <v>公斤</v>
      </c>
      <c r="E109" s="168" t="s">
        <v>136</v>
      </c>
      <c r="F109" s="25">
        <v>7</v>
      </c>
      <c r="G109" s="52" t="s">
        <v>75</v>
      </c>
      <c r="H109" s="170">
        <v>0.5</v>
      </c>
      <c r="I109" s="115" t="s">
        <v>12</v>
      </c>
      <c r="J109" s="116">
        <v>7</v>
      </c>
      <c r="K109" s="52" t="s">
        <v>78</v>
      </c>
      <c r="L109" s="117">
        <v>1</v>
      </c>
      <c r="M109" s="180"/>
      <c r="P109" s="65"/>
      <c r="Q109" s="66"/>
    </row>
    <row r="110" spans="1:17" ht="16.5" customHeight="1">
      <c r="A110" s="133"/>
      <c r="B110" s="202"/>
      <c r="C110" s="202"/>
      <c r="D110" s="104"/>
      <c r="E110" s="168" t="s">
        <v>137</v>
      </c>
      <c r="F110" s="25">
        <v>2</v>
      </c>
      <c r="G110" s="201" t="s">
        <v>190</v>
      </c>
      <c r="H110" s="198">
        <v>5</v>
      </c>
      <c r="I110" s="107" t="s">
        <v>14</v>
      </c>
      <c r="J110" s="108">
        <v>0.05</v>
      </c>
      <c r="K110" s="52" t="s">
        <v>71</v>
      </c>
      <c r="L110" s="117">
        <v>2</v>
      </c>
      <c r="M110" s="161"/>
      <c r="P110" s="65"/>
      <c r="Q110" s="66"/>
    </row>
    <row r="111" spans="1:17" ht="16.5" customHeight="1">
      <c r="A111" s="133"/>
      <c r="B111" s="202"/>
      <c r="C111" s="202"/>
      <c r="D111" s="104" t="str">
        <f t="shared" ref="D111:D112" si="7">IF(C111,"公斤","")</f>
        <v/>
      </c>
      <c r="E111" s="168" t="s">
        <v>132</v>
      </c>
      <c r="F111" s="25">
        <v>1</v>
      </c>
      <c r="G111" s="201" t="s">
        <v>191</v>
      </c>
      <c r="H111" s="198">
        <v>1</v>
      </c>
      <c r="I111" s="107"/>
      <c r="J111" s="108"/>
      <c r="K111" s="52" t="s">
        <v>92</v>
      </c>
      <c r="L111" s="117">
        <v>0.01</v>
      </c>
      <c r="M111" s="163"/>
      <c r="P111" s="65"/>
      <c r="Q111" s="66"/>
    </row>
    <row r="112" spans="1:17" ht="16.5" customHeight="1">
      <c r="A112" s="133"/>
      <c r="B112" s="202"/>
      <c r="C112" s="202"/>
      <c r="D112" s="104" t="str">
        <f t="shared" si="7"/>
        <v/>
      </c>
      <c r="E112" s="168" t="s">
        <v>160</v>
      </c>
      <c r="F112" s="25"/>
      <c r="G112" s="168" t="s">
        <v>14</v>
      </c>
      <c r="H112" s="197">
        <v>0.05</v>
      </c>
      <c r="I112" s="107"/>
      <c r="J112" s="108"/>
      <c r="K112" s="52" t="s">
        <v>208</v>
      </c>
      <c r="L112" s="117">
        <v>1</v>
      </c>
      <c r="M112" s="163"/>
      <c r="P112" s="65"/>
      <c r="Q112" s="66"/>
    </row>
    <row r="113" spans="1:14" ht="16.5" customHeight="1">
      <c r="A113" s="31"/>
      <c r="B113" s="31"/>
      <c r="C113" s="31"/>
      <c r="D113" s="31"/>
      <c r="E113" s="138"/>
      <c r="F113" s="54"/>
      <c r="G113" s="119"/>
      <c r="H113" s="177"/>
      <c r="I113" s="107"/>
      <c r="J113" s="108"/>
      <c r="K113" s="119"/>
      <c r="L113" s="137"/>
      <c r="M113" s="9"/>
    </row>
    <row r="114" spans="1:14" ht="16.5" customHeight="1">
      <c r="A114" s="133" t="str">
        <f>B17</f>
        <v>二</v>
      </c>
      <c r="B114" s="303" t="s">
        <v>1</v>
      </c>
      <c r="C114" s="303"/>
      <c r="D114" s="104" t="str">
        <f t="shared" ref="D114:D155" si="8">IF(C114,"公斤","")</f>
        <v/>
      </c>
      <c r="E114" s="129" t="s">
        <v>161</v>
      </c>
      <c r="F114" s="25"/>
      <c r="G114" s="121" t="s">
        <v>307</v>
      </c>
      <c r="H114" s="209"/>
      <c r="I114" s="107" t="s">
        <v>2</v>
      </c>
      <c r="J114" s="108"/>
      <c r="K114" s="121" t="s">
        <v>61</v>
      </c>
      <c r="L114" s="117"/>
      <c r="M114" s="211" t="s">
        <v>262</v>
      </c>
    </row>
    <row r="115" spans="1:14" ht="16.5" customHeight="1">
      <c r="A115" s="135">
        <f>A17</f>
        <v>45188</v>
      </c>
      <c r="B115" s="278" t="s">
        <v>13</v>
      </c>
      <c r="C115" s="278">
        <v>7</v>
      </c>
      <c r="D115" s="104" t="str">
        <f t="shared" si="8"/>
        <v>公斤</v>
      </c>
      <c r="E115" s="168" t="s">
        <v>143</v>
      </c>
      <c r="F115" s="25">
        <v>6.5</v>
      </c>
      <c r="G115" s="52" t="s">
        <v>82</v>
      </c>
      <c r="H115" s="177">
        <v>4</v>
      </c>
      <c r="I115" s="115" t="s">
        <v>12</v>
      </c>
      <c r="J115" s="116">
        <v>7</v>
      </c>
      <c r="K115" s="52" t="s">
        <v>56</v>
      </c>
      <c r="L115" s="170">
        <v>4</v>
      </c>
      <c r="M115" s="9"/>
    </row>
    <row r="116" spans="1:14" ht="16.5" customHeight="1">
      <c r="A116" s="133"/>
      <c r="B116" s="278" t="s">
        <v>15</v>
      </c>
      <c r="C116" s="278">
        <v>3</v>
      </c>
      <c r="D116" s="104" t="str">
        <f t="shared" si="8"/>
        <v>公斤</v>
      </c>
      <c r="E116" s="103"/>
      <c r="F116" s="114"/>
      <c r="G116" s="52" t="s">
        <v>308</v>
      </c>
      <c r="H116" s="182">
        <v>1</v>
      </c>
      <c r="I116" s="107" t="s">
        <v>14</v>
      </c>
      <c r="J116" s="108">
        <v>0.05</v>
      </c>
      <c r="K116" s="52" t="s">
        <v>276</v>
      </c>
      <c r="L116" s="170">
        <v>0.01</v>
      </c>
      <c r="M116" s="9"/>
    </row>
    <row r="117" spans="1:14" ht="16.5" customHeight="1">
      <c r="A117" s="133"/>
      <c r="B117" s="278"/>
      <c r="C117" s="278"/>
      <c r="D117" s="104" t="str">
        <f t="shared" si="8"/>
        <v/>
      </c>
      <c r="E117" s="103"/>
      <c r="F117" s="114"/>
      <c r="G117" s="52" t="s">
        <v>73</v>
      </c>
      <c r="H117" s="170">
        <v>0.01</v>
      </c>
      <c r="I117" s="107"/>
      <c r="J117" s="108"/>
      <c r="K117" s="52" t="s">
        <v>92</v>
      </c>
      <c r="L117" s="170">
        <v>0.05</v>
      </c>
      <c r="M117" s="9"/>
    </row>
    <row r="118" spans="1:14" ht="16.5" customHeight="1">
      <c r="A118" s="133"/>
      <c r="B118" s="278"/>
      <c r="C118" s="278"/>
      <c r="D118" s="104" t="str">
        <f t="shared" si="8"/>
        <v/>
      </c>
      <c r="E118" s="131"/>
      <c r="F118" s="114"/>
      <c r="G118" s="168" t="s">
        <v>14</v>
      </c>
      <c r="H118" s="197">
        <v>0.05</v>
      </c>
      <c r="I118" s="107"/>
      <c r="J118" s="108"/>
      <c r="K118" s="52" t="s">
        <v>208</v>
      </c>
      <c r="L118" s="170">
        <v>1</v>
      </c>
      <c r="M118" s="9"/>
    </row>
    <row r="119" spans="1:14" ht="16.5" customHeight="1">
      <c r="A119" s="133"/>
      <c r="B119" s="202"/>
      <c r="C119" s="202"/>
      <c r="D119" s="104" t="str">
        <f t="shared" si="8"/>
        <v/>
      </c>
      <c r="E119" s="131"/>
      <c r="F119" s="114"/>
      <c r="G119" s="52"/>
      <c r="H119" s="170"/>
      <c r="I119" s="107"/>
      <c r="J119" s="108"/>
      <c r="K119" s="141"/>
      <c r="L119" s="140"/>
      <c r="M119" s="9"/>
    </row>
    <row r="120" spans="1:14" ht="16.5" customHeight="1">
      <c r="A120" s="133" t="str">
        <f>B18</f>
        <v>三</v>
      </c>
      <c r="B120" s="303" t="s">
        <v>114</v>
      </c>
      <c r="C120" s="303"/>
      <c r="D120" s="104" t="str">
        <f>IF(C120,"公斤","")</f>
        <v/>
      </c>
      <c r="E120" s="129" t="s">
        <v>162</v>
      </c>
      <c r="F120" s="25"/>
      <c r="G120" s="125" t="s">
        <v>311</v>
      </c>
      <c r="H120" s="170"/>
      <c r="I120" s="107" t="s">
        <v>2</v>
      </c>
      <c r="J120" s="108"/>
      <c r="K120" s="109" t="s">
        <v>315</v>
      </c>
      <c r="L120" s="110"/>
      <c r="M120" s="211" t="s">
        <v>264</v>
      </c>
    </row>
    <row r="121" spans="1:14" ht="16.5" customHeight="1">
      <c r="A121" s="135">
        <f>A18</f>
        <v>45189</v>
      </c>
      <c r="B121" s="278" t="s">
        <v>13</v>
      </c>
      <c r="C121" s="278">
        <v>8</v>
      </c>
      <c r="D121" s="104"/>
      <c r="E121" s="168" t="s">
        <v>130</v>
      </c>
      <c r="F121" s="197">
        <v>9</v>
      </c>
      <c r="G121" s="52" t="s">
        <v>83</v>
      </c>
      <c r="H121" s="170">
        <v>1.7</v>
      </c>
      <c r="I121" s="115" t="s">
        <v>12</v>
      </c>
      <c r="J121" s="116">
        <v>7</v>
      </c>
      <c r="K121" s="119" t="s">
        <v>71</v>
      </c>
      <c r="L121" s="170">
        <v>3</v>
      </c>
      <c r="M121" s="9"/>
    </row>
    <row r="122" spans="1:14" ht="16.5" customHeight="1">
      <c r="A122" s="133"/>
      <c r="B122" s="278" t="s">
        <v>15</v>
      </c>
      <c r="C122" s="278">
        <v>3</v>
      </c>
      <c r="D122" s="104" t="str">
        <f>IF(C122,"公斤","")</f>
        <v>公斤</v>
      </c>
      <c r="E122" s="168" t="s">
        <v>146</v>
      </c>
      <c r="F122" s="197">
        <v>4.5</v>
      </c>
      <c r="G122" s="125" t="s">
        <v>59</v>
      </c>
      <c r="H122" s="170">
        <v>3</v>
      </c>
      <c r="I122" s="107" t="s">
        <v>14</v>
      </c>
      <c r="J122" s="108">
        <v>0.05</v>
      </c>
      <c r="K122" s="119" t="s">
        <v>24</v>
      </c>
      <c r="L122" s="170">
        <v>2</v>
      </c>
      <c r="M122" s="9"/>
    </row>
    <row r="123" spans="1:14" ht="16.5" customHeight="1">
      <c r="A123" s="133"/>
      <c r="B123" s="278"/>
      <c r="C123" s="278"/>
      <c r="D123" s="104" t="str">
        <f t="shared" si="8"/>
        <v/>
      </c>
      <c r="E123" s="46" t="s">
        <v>163</v>
      </c>
      <c r="F123" s="197">
        <v>0.5</v>
      </c>
      <c r="G123" s="103" t="s">
        <v>313</v>
      </c>
      <c r="H123" s="177"/>
      <c r="I123" s="107"/>
      <c r="J123" s="108"/>
      <c r="K123" s="119" t="s">
        <v>316</v>
      </c>
      <c r="L123" s="170">
        <v>1</v>
      </c>
      <c r="M123" s="9"/>
    </row>
    <row r="124" spans="1:14" ht="16.5" customHeight="1">
      <c r="A124" s="133"/>
      <c r="B124" s="278"/>
      <c r="C124" s="278"/>
      <c r="D124" s="104" t="str">
        <f t="shared" si="8"/>
        <v/>
      </c>
      <c r="E124" s="168" t="s">
        <v>164</v>
      </c>
      <c r="F124" s="197"/>
      <c r="G124" s="52" t="s">
        <v>314</v>
      </c>
      <c r="H124" s="170"/>
      <c r="I124" s="107"/>
      <c r="J124" s="108"/>
      <c r="K124" s="119" t="s">
        <v>92</v>
      </c>
      <c r="L124" s="170">
        <v>0.01</v>
      </c>
      <c r="M124" s="9"/>
    </row>
    <row r="125" spans="1:14" ht="16.5" customHeight="1">
      <c r="A125" s="133"/>
      <c r="B125" s="278"/>
      <c r="C125" s="278"/>
      <c r="D125" s="104" t="str">
        <f t="shared" si="8"/>
        <v/>
      </c>
      <c r="E125" s="168" t="s">
        <v>165</v>
      </c>
      <c r="F125" s="197">
        <v>0.05</v>
      </c>
      <c r="G125" s="119" t="s">
        <v>19</v>
      </c>
      <c r="H125" s="177">
        <v>0.05</v>
      </c>
      <c r="I125" s="107"/>
      <c r="J125" s="108"/>
      <c r="K125" s="119" t="s">
        <v>208</v>
      </c>
      <c r="L125" s="170">
        <v>1</v>
      </c>
      <c r="M125" s="9"/>
    </row>
    <row r="126" spans="1:14" ht="16.5" customHeight="1">
      <c r="A126" s="133" t="str">
        <f>B19</f>
        <v>四</v>
      </c>
      <c r="B126" s="303" t="s">
        <v>1</v>
      </c>
      <c r="C126" s="303"/>
      <c r="D126" s="104" t="str">
        <f>IF(C126,"公斤","")</f>
        <v/>
      </c>
      <c r="E126" s="129" t="s">
        <v>166</v>
      </c>
      <c r="F126" s="197"/>
      <c r="G126" s="121" t="s">
        <v>255</v>
      </c>
      <c r="H126" s="53"/>
      <c r="I126" s="107" t="s">
        <v>2</v>
      </c>
      <c r="J126" s="108"/>
      <c r="K126" s="140" t="s">
        <v>320</v>
      </c>
      <c r="L126" s="140"/>
      <c r="M126" s="211" t="s">
        <v>261</v>
      </c>
      <c r="N126" s="294" t="s">
        <v>574</v>
      </c>
    </row>
    <row r="127" spans="1:14" ht="16.5" customHeight="1">
      <c r="A127" s="135">
        <f>A19</f>
        <v>45190</v>
      </c>
      <c r="B127" s="278" t="s">
        <v>13</v>
      </c>
      <c r="C127" s="278">
        <v>7</v>
      </c>
      <c r="D127" s="104" t="str">
        <f>IF(C127,"公斤","")</f>
        <v>公斤</v>
      </c>
      <c r="E127" s="168" t="s">
        <v>136</v>
      </c>
      <c r="F127" s="197">
        <v>6</v>
      </c>
      <c r="G127" s="52" t="s">
        <v>203</v>
      </c>
      <c r="H127" s="170">
        <v>4</v>
      </c>
      <c r="I127" s="115" t="s">
        <v>12</v>
      </c>
      <c r="J127" s="116">
        <v>7</v>
      </c>
      <c r="K127" s="52" t="s">
        <v>57</v>
      </c>
      <c r="L127" s="117">
        <v>6</v>
      </c>
      <c r="M127" s="9"/>
    </row>
    <row r="128" spans="1:14" ht="16.5" customHeight="1">
      <c r="A128" s="133"/>
      <c r="B128" s="278" t="s">
        <v>15</v>
      </c>
      <c r="C128" s="278">
        <v>3</v>
      </c>
      <c r="D128" s="104" t="str">
        <f>IF(C128,"公斤","")</f>
        <v>公斤</v>
      </c>
      <c r="E128" s="168" t="s">
        <v>167</v>
      </c>
      <c r="F128" s="197">
        <v>1</v>
      </c>
      <c r="G128" s="122" t="s">
        <v>93</v>
      </c>
      <c r="H128" s="170">
        <v>1</v>
      </c>
      <c r="I128" s="107" t="s">
        <v>14</v>
      </c>
      <c r="J128" s="108">
        <v>0.05</v>
      </c>
      <c r="K128" s="52" t="s">
        <v>22</v>
      </c>
      <c r="L128" s="117">
        <v>1</v>
      </c>
      <c r="M128" s="9"/>
    </row>
    <row r="129" spans="1:19" ht="16.5" customHeight="1">
      <c r="A129" s="31"/>
      <c r="B129" s="31"/>
      <c r="C129" s="31"/>
      <c r="D129" s="31"/>
      <c r="E129" s="168" t="s">
        <v>69</v>
      </c>
      <c r="F129" s="197">
        <v>0.1</v>
      </c>
      <c r="G129" s="52" t="s">
        <v>40</v>
      </c>
      <c r="H129" s="170">
        <v>0.05</v>
      </c>
      <c r="I129" s="107"/>
      <c r="J129" s="108"/>
      <c r="K129" s="52"/>
      <c r="L129" s="117"/>
      <c r="M129" s="9"/>
    </row>
    <row r="130" spans="1:19" ht="16.5" customHeight="1">
      <c r="A130" s="133"/>
      <c r="B130" s="278"/>
      <c r="C130" s="278"/>
      <c r="D130" s="104" t="str">
        <f t="shared" ref="D130:D131" si="9">IF(C130,"公斤","")</f>
        <v/>
      </c>
      <c r="E130" s="168" t="s">
        <v>14</v>
      </c>
      <c r="F130" s="197">
        <v>0.05</v>
      </c>
      <c r="G130" s="52"/>
      <c r="H130" s="170"/>
      <c r="I130" s="107"/>
      <c r="J130" s="108"/>
      <c r="K130" s="52"/>
      <c r="L130" s="117"/>
      <c r="M130" s="9"/>
    </row>
    <row r="131" spans="1:19" ht="16.5" customHeight="1">
      <c r="A131" s="133"/>
      <c r="B131" s="278"/>
      <c r="C131" s="278"/>
      <c r="D131" s="104" t="str">
        <f t="shared" si="9"/>
        <v/>
      </c>
      <c r="E131" s="136"/>
      <c r="F131" s="177"/>
      <c r="G131" s="52"/>
      <c r="H131" s="170"/>
      <c r="I131" s="107"/>
      <c r="J131" s="108"/>
      <c r="K131" s="119"/>
      <c r="L131" s="137"/>
      <c r="M131" s="9"/>
    </row>
    <row r="132" spans="1:19" ht="16.5" customHeight="1">
      <c r="A132" s="133" t="str">
        <f>B20</f>
        <v>五</v>
      </c>
      <c r="B132" s="303" t="s">
        <v>115</v>
      </c>
      <c r="C132" s="303"/>
      <c r="D132" s="104" t="str">
        <f>IF(C132,"公斤","")</f>
        <v/>
      </c>
      <c r="E132" s="129" t="s">
        <v>168</v>
      </c>
      <c r="F132" s="197"/>
      <c r="G132" s="142" t="s">
        <v>325</v>
      </c>
      <c r="H132" s="134"/>
      <c r="I132" s="107" t="s">
        <v>2</v>
      </c>
      <c r="J132" s="108"/>
      <c r="K132" s="184" t="s">
        <v>326</v>
      </c>
      <c r="L132" s="117"/>
      <c r="M132" s="211" t="s">
        <v>577</v>
      </c>
    </row>
    <row r="133" spans="1:19" ht="16.5" customHeight="1">
      <c r="A133" s="135">
        <f>A20</f>
        <v>45191</v>
      </c>
      <c r="B133" s="278" t="s">
        <v>13</v>
      </c>
      <c r="C133" s="278">
        <v>10</v>
      </c>
      <c r="D133" s="104" t="str">
        <f>IF(C133,"公斤","")</f>
        <v>公斤</v>
      </c>
      <c r="E133" s="168" t="s">
        <v>130</v>
      </c>
      <c r="F133" s="197">
        <v>9</v>
      </c>
      <c r="G133" s="142" t="s">
        <v>83</v>
      </c>
      <c r="H133" s="144">
        <v>1</v>
      </c>
      <c r="I133" s="115" t="s">
        <v>12</v>
      </c>
      <c r="J133" s="116">
        <v>7</v>
      </c>
      <c r="K133" s="125" t="s">
        <v>327</v>
      </c>
      <c r="L133" s="117">
        <v>0.1</v>
      </c>
    </row>
    <row r="134" spans="1:19" ht="16.5" customHeight="1">
      <c r="A134" s="133"/>
      <c r="B134" s="278" t="s">
        <v>116</v>
      </c>
      <c r="C134" s="278">
        <v>0.4</v>
      </c>
      <c r="D134" s="104" t="str">
        <f>IF(C134,"公斤","")</f>
        <v>公斤</v>
      </c>
      <c r="E134" s="168" t="s">
        <v>170</v>
      </c>
      <c r="F134" s="197">
        <v>1</v>
      </c>
      <c r="G134" s="142" t="s">
        <v>38</v>
      </c>
      <c r="H134" s="144">
        <v>1</v>
      </c>
      <c r="I134" s="107" t="s">
        <v>14</v>
      </c>
      <c r="J134" s="108">
        <v>0.05</v>
      </c>
      <c r="K134" s="52" t="s">
        <v>66</v>
      </c>
      <c r="L134" s="117">
        <v>0.6</v>
      </c>
    </row>
    <row r="135" spans="1:19" ht="16.5" customHeight="1">
      <c r="A135" s="31"/>
      <c r="B135" s="31"/>
      <c r="C135" s="31"/>
      <c r="D135" s="31"/>
      <c r="E135" s="168" t="s">
        <v>169</v>
      </c>
      <c r="F135" s="197">
        <v>0.01</v>
      </c>
      <c r="G135" s="105" t="s">
        <v>36</v>
      </c>
      <c r="H135" s="113">
        <v>1</v>
      </c>
      <c r="I135" s="107"/>
      <c r="J135" s="108"/>
      <c r="K135" s="105" t="s">
        <v>92</v>
      </c>
      <c r="L135" s="113">
        <v>0.05</v>
      </c>
    </row>
    <row r="136" spans="1:19" ht="16.5" customHeight="1">
      <c r="A136" s="31"/>
      <c r="B136" s="31"/>
      <c r="C136" s="31"/>
      <c r="D136" s="31"/>
      <c r="E136" s="168" t="s">
        <v>14</v>
      </c>
      <c r="F136" s="197">
        <v>0.05</v>
      </c>
      <c r="G136" s="52" t="s">
        <v>68</v>
      </c>
      <c r="H136" s="102">
        <v>0.01</v>
      </c>
      <c r="I136" s="107"/>
      <c r="J136" s="108"/>
      <c r="K136" s="52"/>
      <c r="L136" s="114"/>
    </row>
    <row r="137" spans="1:19" ht="16.5" customHeight="1">
      <c r="A137" s="133"/>
      <c r="B137" s="202"/>
      <c r="C137" s="202"/>
      <c r="D137" s="104" t="str">
        <f t="shared" si="8"/>
        <v/>
      </c>
      <c r="E137" s="140"/>
      <c r="F137" s="140"/>
      <c r="G137" s="52" t="s">
        <v>19</v>
      </c>
      <c r="H137" s="102">
        <v>0.05</v>
      </c>
      <c r="I137" s="107"/>
      <c r="J137" s="108"/>
      <c r="K137" s="119"/>
      <c r="L137" s="137"/>
    </row>
    <row r="138" spans="1:19" ht="16.5" customHeight="1">
      <c r="A138" s="133" t="str">
        <f>B21</f>
        <v>六</v>
      </c>
      <c r="B138" s="303" t="s">
        <v>117</v>
      </c>
      <c r="C138" s="303"/>
      <c r="D138" s="104" t="str">
        <f>IF(C138,"公斤","")</f>
        <v/>
      </c>
      <c r="E138" s="129" t="s">
        <v>550</v>
      </c>
      <c r="F138" s="25"/>
      <c r="G138" s="121" t="s">
        <v>328</v>
      </c>
      <c r="H138" s="53"/>
      <c r="I138" s="107" t="s">
        <v>2</v>
      </c>
      <c r="J138" s="108"/>
      <c r="K138" s="121" t="s">
        <v>209</v>
      </c>
      <c r="L138" s="117"/>
      <c r="M138" s="229" t="s">
        <v>366</v>
      </c>
      <c r="N138" s="91"/>
      <c r="O138" s="65"/>
      <c r="P138" s="88"/>
      <c r="Q138" s="90"/>
      <c r="R138" s="91"/>
      <c r="S138" s="91"/>
    </row>
    <row r="139" spans="1:19" ht="16.5" customHeight="1">
      <c r="A139" s="135">
        <f>A21</f>
        <v>45192</v>
      </c>
      <c r="B139" s="278" t="s">
        <v>13</v>
      </c>
      <c r="C139" s="278">
        <v>10</v>
      </c>
      <c r="D139" s="104" t="str">
        <f>IF(C139,"公斤","")</f>
        <v>公斤</v>
      </c>
      <c r="E139" s="168" t="s">
        <v>136</v>
      </c>
      <c r="F139" s="197">
        <v>6</v>
      </c>
      <c r="G139" s="52" t="s">
        <v>66</v>
      </c>
      <c r="H139" s="170">
        <v>2.7</v>
      </c>
      <c r="I139" s="115" t="s">
        <v>12</v>
      </c>
      <c r="J139" s="116">
        <v>7</v>
      </c>
      <c r="K139" s="122" t="s">
        <v>210</v>
      </c>
      <c r="L139" s="122">
        <v>0.1</v>
      </c>
      <c r="M139" s="143"/>
      <c r="N139" s="92"/>
      <c r="O139" s="65"/>
      <c r="P139" s="70"/>
      <c r="Q139" s="90"/>
      <c r="R139" s="92"/>
      <c r="S139" s="92"/>
    </row>
    <row r="140" spans="1:19" ht="16.5" customHeight="1">
      <c r="A140" s="133"/>
      <c r="B140" s="278" t="s">
        <v>118</v>
      </c>
      <c r="C140" s="278">
        <v>0.05</v>
      </c>
      <c r="D140" s="104" t="str">
        <f>IF(C140,"公斤","")</f>
        <v>公斤</v>
      </c>
      <c r="E140" s="168" t="s">
        <v>131</v>
      </c>
      <c r="F140" s="197">
        <v>4</v>
      </c>
      <c r="G140" s="125" t="s">
        <v>67</v>
      </c>
      <c r="H140" s="170">
        <v>5</v>
      </c>
      <c r="I140" s="107" t="s">
        <v>14</v>
      </c>
      <c r="J140" s="108">
        <v>0.05</v>
      </c>
      <c r="K140" s="107" t="s">
        <v>211</v>
      </c>
      <c r="L140" s="117">
        <v>1</v>
      </c>
      <c r="M140" s="161"/>
      <c r="N140" s="69"/>
      <c r="O140" s="93"/>
      <c r="P140" s="70"/>
      <c r="Q140" s="67"/>
      <c r="R140" s="69"/>
      <c r="S140" s="69"/>
    </row>
    <row r="141" spans="1:19" ht="16.5" customHeight="1">
      <c r="A141" s="31"/>
      <c r="B141" s="31"/>
      <c r="C141" s="31"/>
      <c r="D141" s="31"/>
      <c r="E141" s="168" t="s">
        <v>14</v>
      </c>
      <c r="F141" s="197">
        <v>0.05</v>
      </c>
      <c r="G141" s="168" t="s">
        <v>14</v>
      </c>
      <c r="H141" s="197">
        <v>0.05</v>
      </c>
      <c r="I141" s="107"/>
      <c r="J141" s="108"/>
      <c r="K141" s="107" t="s">
        <v>92</v>
      </c>
      <c r="L141" s="117">
        <v>0.05</v>
      </c>
      <c r="M141" s="163"/>
      <c r="N141" s="70"/>
      <c r="O141" s="65"/>
      <c r="P141" s="70"/>
      <c r="Q141" s="94"/>
      <c r="R141" s="70"/>
      <c r="S141" s="70"/>
    </row>
    <row r="142" spans="1:19" ht="16.5" customHeight="1">
      <c r="A142" s="31"/>
      <c r="B142" s="31"/>
      <c r="C142" s="31"/>
      <c r="D142" s="31"/>
      <c r="E142" s="168" t="s">
        <v>171</v>
      </c>
      <c r="F142" s="25"/>
      <c r="G142" s="52"/>
      <c r="H142" s="102"/>
      <c r="I142" s="107"/>
      <c r="J142" s="108"/>
      <c r="K142" s="107" t="s">
        <v>208</v>
      </c>
      <c r="L142" s="117">
        <v>1</v>
      </c>
      <c r="M142" s="163"/>
      <c r="N142" s="70"/>
      <c r="O142" s="65"/>
      <c r="P142" s="70"/>
      <c r="Q142" s="65"/>
      <c r="R142" s="70"/>
      <c r="S142" s="70"/>
    </row>
    <row r="143" spans="1:19" ht="16.5" customHeight="1">
      <c r="A143" s="31"/>
      <c r="B143" s="31"/>
      <c r="C143" s="31"/>
      <c r="D143" s="31"/>
      <c r="E143" s="52"/>
      <c r="F143" s="102"/>
      <c r="G143" s="52"/>
      <c r="H143" s="102"/>
      <c r="I143" s="107"/>
      <c r="J143" s="108"/>
      <c r="K143" s="120"/>
      <c r="L143" s="117"/>
      <c r="M143" s="9"/>
      <c r="N143" s="70"/>
      <c r="O143" s="95"/>
      <c r="P143" s="88"/>
      <c r="Q143" s="65"/>
      <c r="R143" s="70"/>
      <c r="S143" s="70"/>
    </row>
    <row r="144" spans="1:19" ht="16.5" customHeight="1">
      <c r="A144" s="133" t="str">
        <f>B22</f>
        <v>一</v>
      </c>
      <c r="B144" s="303" t="s">
        <v>105</v>
      </c>
      <c r="C144" s="303"/>
      <c r="D144" s="104" t="str">
        <f>IF(C144,"公斤","")</f>
        <v/>
      </c>
      <c r="E144" s="129" t="s">
        <v>173</v>
      </c>
      <c r="F144" s="25"/>
      <c r="G144" s="127" t="s">
        <v>43</v>
      </c>
      <c r="H144" s="106"/>
      <c r="I144" s="107" t="s">
        <v>2</v>
      </c>
      <c r="J144" s="108"/>
      <c r="K144" s="112" t="s">
        <v>337</v>
      </c>
      <c r="L144" s="110"/>
      <c r="M144" s="143" t="s">
        <v>260</v>
      </c>
      <c r="N144" s="82"/>
      <c r="O144" s="88"/>
      <c r="P144" s="65"/>
      <c r="Q144" s="88"/>
      <c r="R144" s="90"/>
      <c r="S144" s="91"/>
    </row>
    <row r="145" spans="1:19" ht="16.5" customHeight="1">
      <c r="A145" s="135">
        <f>A22</f>
        <v>45194</v>
      </c>
      <c r="B145" s="278" t="s">
        <v>13</v>
      </c>
      <c r="C145" s="278">
        <v>10</v>
      </c>
      <c r="D145" s="104" t="str">
        <f>IF(C145,"公斤","")</f>
        <v>公斤</v>
      </c>
      <c r="E145" s="168" t="s">
        <v>126</v>
      </c>
      <c r="F145" s="25">
        <v>6</v>
      </c>
      <c r="G145" s="112" t="s">
        <v>29</v>
      </c>
      <c r="H145" s="113">
        <v>0.5</v>
      </c>
      <c r="I145" s="115" t="s">
        <v>12</v>
      </c>
      <c r="J145" s="116">
        <v>7</v>
      </c>
      <c r="K145" s="52" t="s">
        <v>71</v>
      </c>
      <c r="L145" s="117">
        <v>3</v>
      </c>
      <c r="M145" s="9"/>
      <c r="N145" s="96"/>
      <c r="O145" s="97"/>
      <c r="P145" s="65"/>
      <c r="Q145" s="70"/>
      <c r="R145" s="65"/>
      <c r="S145" s="69"/>
    </row>
    <row r="146" spans="1:19" ht="16.5" customHeight="1">
      <c r="A146" s="133"/>
      <c r="B146" s="278"/>
      <c r="C146" s="278"/>
      <c r="D146" s="104" t="str">
        <f t="shared" si="8"/>
        <v/>
      </c>
      <c r="E146" s="168" t="s">
        <v>146</v>
      </c>
      <c r="F146" s="25">
        <v>4.5</v>
      </c>
      <c r="G146" s="105" t="s">
        <v>28</v>
      </c>
      <c r="H146" s="113">
        <v>5</v>
      </c>
      <c r="I146" s="107" t="s">
        <v>14</v>
      </c>
      <c r="J146" s="108">
        <v>0.05</v>
      </c>
      <c r="K146" s="52" t="s">
        <v>67</v>
      </c>
      <c r="L146" s="117">
        <v>1</v>
      </c>
      <c r="M146" s="9"/>
      <c r="N146" s="82"/>
      <c r="O146" s="97"/>
      <c r="P146" s="93"/>
      <c r="Q146" s="70"/>
      <c r="R146" s="67"/>
      <c r="S146" s="69"/>
    </row>
    <row r="147" spans="1:19" ht="16.5" customHeight="1">
      <c r="A147" s="31"/>
      <c r="B147" s="31"/>
      <c r="C147" s="31"/>
      <c r="D147" s="31"/>
      <c r="E147" s="168" t="s">
        <v>132</v>
      </c>
      <c r="F147" s="25">
        <v>0.5</v>
      </c>
      <c r="G147" s="105" t="s">
        <v>76</v>
      </c>
      <c r="H147" s="113">
        <v>1</v>
      </c>
      <c r="I147" s="107"/>
      <c r="J147" s="108"/>
      <c r="K147" s="52" t="s">
        <v>92</v>
      </c>
      <c r="L147" s="117">
        <v>0.05</v>
      </c>
      <c r="M147" s="9"/>
      <c r="N147" s="96"/>
      <c r="O147" s="97"/>
      <c r="P147" s="65"/>
      <c r="Q147" s="70"/>
      <c r="R147" s="67"/>
      <c r="S147" s="69"/>
    </row>
    <row r="148" spans="1:19" ht="16.5" customHeight="1">
      <c r="A148" s="31"/>
      <c r="B148" s="31"/>
      <c r="C148" s="31"/>
      <c r="D148" s="31"/>
      <c r="E148" s="168" t="s">
        <v>157</v>
      </c>
      <c r="F148" s="25">
        <v>0.01</v>
      </c>
      <c r="G148" s="52" t="s">
        <v>19</v>
      </c>
      <c r="H148" s="102">
        <v>0.05</v>
      </c>
      <c r="I148" s="107"/>
      <c r="J148" s="108"/>
      <c r="K148" s="52" t="s">
        <v>208</v>
      </c>
      <c r="L148" s="117">
        <v>1</v>
      </c>
      <c r="M148" s="9"/>
      <c r="N148" s="65"/>
      <c r="O148" s="70"/>
      <c r="P148" s="65"/>
      <c r="Q148" s="70"/>
      <c r="R148" s="67"/>
      <c r="S148" s="69"/>
    </row>
    <row r="149" spans="1:19" ht="16.5" customHeight="1">
      <c r="A149" s="31"/>
      <c r="B149" s="31"/>
      <c r="C149" s="31"/>
      <c r="D149" s="31"/>
      <c r="E149" s="138"/>
      <c r="F149" s="54"/>
      <c r="G149" s="119"/>
      <c r="H149" s="54"/>
      <c r="I149" s="107"/>
      <c r="J149" s="108"/>
      <c r="K149" s="119"/>
      <c r="L149" s="137"/>
      <c r="M149" s="9"/>
      <c r="N149" s="98"/>
      <c r="O149" s="88"/>
      <c r="P149" s="95"/>
      <c r="Q149" s="88"/>
      <c r="R149" s="99"/>
      <c r="S149" s="88"/>
    </row>
    <row r="150" spans="1:19" ht="16.5" customHeight="1">
      <c r="A150" s="133" t="str">
        <f>B23</f>
        <v>二</v>
      </c>
      <c r="B150" s="303" t="s">
        <v>1</v>
      </c>
      <c r="C150" s="303"/>
      <c r="D150" s="104"/>
      <c r="E150" s="129" t="s">
        <v>174</v>
      </c>
      <c r="F150" s="25"/>
      <c r="G150" s="143" t="s">
        <v>335</v>
      </c>
      <c r="H150" s="134"/>
      <c r="I150" s="107" t="s">
        <v>2</v>
      </c>
      <c r="J150" s="108"/>
      <c r="K150" s="125" t="s">
        <v>338</v>
      </c>
      <c r="L150" s="137"/>
      <c r="M150" s="211" t="s">
        <v>577</v>
      </c>
    </row>
    <row r="151" spans="1:19" ht="16.5" customHeight="1">
      <c r="A151" s="135">
        <f>A23</f>
        <v>45195</v>
      </c>
      <c r="B151" s="278" t="s">
        <v>13</v>
      </c>
      <c r="C151" s="278">
        <v>7</v>
      </c>
      <c r="D151" s="104"/>
      <c r="E151" s="168" t="s">
        <v>175</v>
      </c>
      <c r="F151" s="25">
        <v>9</v>
      </c>
      <c r="G151" s="143" t="s">
        <v>82</v>
      </c>
      <c r="H151" s="144">
        <v>4</v>
      </c>
      <c r="I151" s="115" t="s">
        <v>12</v>
      </c>
      <c r="J151" s="116">
        <v>7</v>
      </c>
      <c r="K151" s="52" t="s">
        <v>66</v>
      </c>
      <c r="L151" s="117">
        <v>0.6</v>
      </c>
    </row>
    <row r="152" spans="1:19" ht="16.5" customHeight="1">
      <c r="A152" s="140"/>
      <c r="B152" s="278" t="s">
        <v>15</v>
      </c>
      <c r="C152" s="278">
        <v>3</v>
      </c>
      <c r="D152" s="104"/>
      <c r="E152" s="168" t="s">
        <v>176</v>
      </c>
      <c r="F152" s="25"/>
      <c r="G152" s="105" t="s">
        <v>336</v>
      </c>
      <c r="H152" s="113">
        <v>2</v>
      </c>
      <c r="I152" s="107" t="s">
        <v>14</v>
      </c>
      <c r="J152" s="108">
        <v>0.05</v>
      </c>
      <c r="K152" s="52" t="s">
        <v>24</v>
      </c>
      <c r="L152" s="137">
        <v>2</v>
      </c>
      <c r="M152" s="9"/>
    </row>
    <row r="153" spans="1:19" ht="16.5" customHeight="1">
      <c r="A153" s="31"/>
      <c r="B153" s="31"/>
      <c r="C153" s="31"/>
      <c r="D153" s="31"/>
      <c r="E153" s="131" t="s">
        <v>19</v>
      </c>
      <c r="F153" s="114">
        <v>0.05</v>
      </c>
      <c r="G153" s="105" t="s">
        <v>267</v>
      </c>
      <c r="H153" s="113">
        <v>0.01</v>
      </c>
      <c r="I153" s="107"/>
      <c r="J153" s="108"/>
      <c r="K153" s="52" t="s">
        <v>71</v>
      </c>
      <c r="L153" s="117">
        <v>2</v>
      </c>
      <c r="M153" s="9"/>
    </row>
    <row r="154" spans="1:19" ht="16.5" customHeight="1">
      <c r="A154" s="31"/>
      <c r="B154" s="31"/>
      <c r="C154" s="31"/>
      <c r="D154" s="31"/>
      <c r="E154" s="131"/>
      <c r="F154" s="114"/>
      <c r="G154" s="52" t="s">
        <v>67</v>
      </c>
      <c r="H154" s="102">
        <v>0.5</v>
      </c>
      <c r="I154" s="107"/>
      <c r="J154" s="108"/>
      <c r="K154" s="52" t="s">
        <v>92</v>
      </c>
      <c r="L154" s="117">
        <v>0.05</v>
      </c>
      <c r="M154" s="9"/>
    </row>
    <row r="155" spans="1:19" ht="16.5" customHeight="1">
      <c r="A155" s="133"/>
      <c r="B155" s="278"/>
      <c r="C155" s="278"/>
      <c r="D155" s="104" t="str">
        <f t="shared" si="8"/>
        <v/>
      </c>
      <c r="E155" s="138"/>
      <c r="F155" s="54"/>
      <c r="G155" s="131" t="s">
        <v>19</v>
      </c>
      <c r="H155" s="114">
        <v>0.05</v>
      </c>
      <c r="I155" s="107"/>
      <c r="J155" s="108"/>
      <c r="K155" s="119"/>
      <c r="L155" s="137"/>
      <c r="M155" s="9"/>
    </row>
    <row r="156" spans="1:19" s="24" customFormat="1" ht="16.2" customHeight="1">
      <c r="A156" s="31" t="s">
        <v>122</v>
      </c>
      <c r="B156" s="303" t="s">
        <v>119</v>
      </c>
      <c r="C156" s="303"/>
      <c r="D156" s="104"/>
      <c r="E156" s="129" t="s">
        <v>177</v>
      </c>
      <c r="F156" s="25"/>
      <c r="G156" s="143" t="s">
        <v>342</v>
      </c>
      <c r="H156" s="134"/>
      <c r="I156" s="107"/>
      <c r="J156" s="108"/>
      <c r="K156" s="121" t="s">
        <v>347</v>
      </c>
      <c r="L156" s="117"/>
      <c r="M156" s="211" t="s">
        <v>264</v>
      </c>
      <c r="O156" s="12"/>
      <c r="P156" s="12"/>
      <c r="Q156" s="12"/>
      <c r="R156" s="12"/>
    </row>
    <row r="157" spans="1:19" s="24" customFormat="1" ht="16.2" customHeight="1">
      <c r="A157" s="145">
        <f>A24</f>
        <v>45196</v>
      </c>
      <c r="B157" s="278" t="s">
        <v>120</v>
      </c>
      <c r="C157" s="278">
        <v>4</v>
      </c>
      <c r="D157" s="104"/>
      <c r="E157" s="168" t="s">
        <v>136</v>
      </c>
      <c r="F157" s="25">
        <v>7</v>
      </c>
      <c r="G157" s="143" t="s">
        <v>324</v>
      </c>
      <c r="H157" s="144">
        <v>6</v>
      </c>
      <c r="I157" s="115"/>
      <c r="J157" s="116"/>
      <c r="K157" s="125" t="s">
        <v>66</v>
      </c>
      <c r="L157" s="117">
        <v>1.1000000000000001</v>
      </c>
      <c r="M157" s="9"/>
      <c r="O157" s="12"/>
      <c r="P157" s="12"/>
      <c r="Q157" s="12"/>
      <c r="R157" s="12"/>
    </row>
    <row r="158" spans="1:19" s="24" customFormat="1" ht="16.2" customHeight="1">
      <c r="A158" s="140"/>
      <c r="B158" s="202"/>
      <c r="C158" s="202"/>
      <c r="D158" s="104"/>
      <c r="E158" s="168" t="s">
        <v>178</v>
      </c>
      <c r="F158" s="25">
        <v>3</v>
      </c>
      <c r="G158" s="105" t="s">
        <v>73</v>
      </c>
      <c r="H158" s="113">
        <v>0.01</v>
      </c>
      <c r="I158" s="107"/>
      <c r="J158" s="108"/>
      <c r="K158" s="125" t="s">
        <v>348</v>
      </c>
      <c r="L158" s="117">
        <v>4</v>
      </c>
      <c r="O158" s="12"/>
      <c r="P158" s="12"/>
      <c r="Q158" s="12"/>
      <c r="R158" s="12"/>
    </row>
    <row r="159" spans="1:19" s="24" customFormat="1" ht="16.2" customHeight="1">
      <c r="A159" s="140"/>
      <c r="B159" s="140"/>
      <c r="C159" s="140"/>
      <c r="D159" s="104"/>
      <c r="E159" s="168" t="s">
        <v>14</v>
      </c>
      <c r="F159" s="25">
        <v>0.05</v>
      </c>
      <c r="G159" s="168" t="s">
        <v>14</v>
      </c>
      <c r="H159" s="25">
        <v>0.05</v>
      </c>
      <c r="I159" s="107"/>
      <c r="J159" s="108"/>
      <c r="K159" s="52" t="s">
        <v>67</v>
      </c>
      <c r="L159" s="117">
        <v>1</v>
      </c>
      <c r="M159" s="9"/>
      <c r="O159" s="12"/>
      <c r="P159" s="12"/>
      <c r="Q159" s="12"/>
      <c r="R159" s="12"/>
    </row>
    <row r="160" spans="1:19" s="24" customFormat="1" ht="16.2" customHeight="1">
      <c r="A160" s="140"/>
      <c r="B160" s="140"/>
      <c r="C160" s="140"/>
      <c r="D160" s="104"/>
      <c r="E160" s="131"/>
      <c r="F160" s="114"/>
      <c r="G160" s="131"/>
      <c r="H160" s="114"/>
      <c r="I160" s="107"/>
      <c r="J160" s="108"/>
      <c r="K160" s="52" t="s">
        <v>267</v>
      </c>
      <c r="L160" s="117">
        <v>0.05</v>
      </c>
      <c r="M160" s="9"/>
      <c r="O160" s="12"/>
      <c r="P160" s="12"/>
      <c r="Q160" s="12"/>
      <c r="R160" s="12"/>
    </row>
    <row r="161" spans="1:18" s="24" customFormat="1" ht="16.2" customHeight="1">
      <c r="A161" s="140"/>
      <c r="B161" s="140"/>
      <c r="C161" s="140"/>
      <c r="D161" s="104"/>
      <c r="E161" s="138"/>
      <c r="F161" s="54"/>
      <c r="G161" s="131"/>
      <c r="H161" s="114"/>
      <c r="I161" s="107"/>
      <c r="J161" s="108"/>
      <c r="K161" s="52" t="s">
        <v>71</v>
      </c>
      <c r="L161" s="117">
        <v>3</v>
      </c>
      <c r="M161" s="9"/>
      <c r="O161" s="12"/>
      <c r="P161" s="12"/>
      <c r="Q161" s="12"/>
      <c r="R161" s="12"/>
    </row>
    <row r="162" spans="1:18" s="24" customFormat="1" ht="16.2" customHeight="1">
      <c r="A162" s="31" t="s">
        <v>121</v>
      </c>
      <c r="B162" s="303" t="s">
        <v>1</v>
      </c>
      <c r="C162" s="303"/>
      <c r="D162" s="104"/>
      <c r="E162" s="129" t="s">
        <v>179</v>
      </c>
      <c r="F162" s="25"/>
      <c r="G162" s="52" t="s">
        <v>355</v>
      </c>
      <c r="H162" s="53"/>
      <c r="I162" s="107"/>
      <c r="J162" s="108"/>
      <c r="K162" s="121" t="s">
        <v>351</v>
      </c>
      <c r="L162" s="117"/>
      <c r="M162" s="211" t="s">
        <v>261</v>
      </c>
      <c r="N162" s="294" t="s">
        <v>574</v>
      </c>
      <c r="O162" s="12"/>
      <c r="P162" s="12"/>
      <c r="Q162" s="12"/>
      <c r="R162" s="12"/>
    </row>
    <row r="163" spans="1:18" s="24" customFormat="1" ht="16.2" customHeight="1">
      <c r="A163" s="145">
        <f>A25</f>
        <v>45197</v>
      </c>
      <c r="B163" s="278" t="s">
        <v>13</v>
      </c>
      <c r="C163" s="278">
        <v>7</v>
      </c>
      <c r="D163" s="104"/>
      <c r="E163" s="168" t="s">
        <v>180</v>
      </c>
      <c r="F163" s="25">
        <v>6</v>
      </c>
      <c r="G163" s="52" t="s">
        <v>83</v>
      </c>
      <c r="H163" s="102">
        <v>1</v>
      </c>
      <c r="I163" s="115"/>
      <c r="J163" s="116"/>
      <c r="K163" s="122" t="s">
        <v>276</v>
      </c>
      <c r="L163" s="122">
        <v>0.01</v>
      </c>
      <c r="O163" s="12"/>
      <c r="P163" s="12"/>
      <c r="Q163" s="12"/>
      <c r="R163" s="12"/>
    </row>
    <row r="164" spans="1:18" s="24" customFormat="1" ht="16.2" customHeight="1">
      <c r="A164" s="140"/>
      <c r="B164" s="278" t="s">
        <v>15</v>
      </c>
      <c r="C164" s="278">
        <v>3</v>
      </c>
      <c r="D164" s="104"/>
      <c r="E164" s="168" t="s">
        <v>133</v>
      </c>
      <c r="F164" s="25">
        <v>4</v>
      </c>
      <c r="G164" s="125" t="s">
        <v>266</v>
      </c>
      <c r="H164" s="102">
        <v>7</v>
      </c>
      <c r="I164" s="107"/>
      <c r="J164" s="108"/>
      <c r="K164" s="107" t="s">
        <v>353</v>
      </c>
      <c r="L164" s="117">
        <v>0.1</v>
      </c>
      <c r="O164" s="12"/>
      <c r="P164" s="12"/>
      <c r="Q164" s="12"/>
      <c r="R164" s="12"/>
    </row>
    <row r="165" spans="1:18" s="24" customFormat="1" ht="16.2" customHeight="1">
      <c r="A165" s="140"/>
      <c r="B165" s="140"/>
      <c r="C165" s="140"/>
      <c r="D165" s="104"/>
      <c r="E165" s="168" t="s">
        <v>132</v>
      </c>
      <c r="F165" s="25">
        <v>0.5</v>
      </c>
      <c r="G165" s="103" t="s">
        <v>267</v>
      </c>
      <c r="H165" s="114">
        <v>0.01</v>
      </c>
      <c r="I165" s="107"/>
      <c r="J165" s="108"/>
      <c r="K165" s="107" t="s">
        <v>58</v>
      </c>
      <c r="L165" s="117">
        <v>1</v>
      </c>
      <c r="O165" s="12"/>
      <c r="P165" s="12"/>
      <c r="Q165" s="12"/>
      <c r="R165" s="12"/>
    </row>
    <row r="166" spans="1:18" s="24" customFormat="1" ht="16.2" customHeight="1">
      <c r="A166" s="140"/>
      <c r="B166" s="140"/>
      <c r="C166" s="140"/>
      <c r="D166" s="104"/>
      <c r="E166" s="168" t="s">
        <v>181</v>
      </c>
      <c r="F166" s="25">
        <v>0.01</v>
      </c>
      <c r="G166" s="52" t="s">
        <v>19</v>
      </c>
      <c r="H166" s="102">
        <v>0.05</v>
      </c>
      <c r="I166" s="107"/>
      <c r="J166" s="108"/>
      <c r="K166" s="107"/>
      <c r="L166" s="117"/>
      <c r="O166" s="12"/>
      <c r="P166" s="12"/>
      <c r="Q166" s="12"/>
      <c r="R166" s="12"/>
    </row>
    <row r="167" spans="1:18" s="24" customFormat="1" ht="16.2" customHeight="1">
      <c r="A167" s="210"/>
      <c r="B167" s="278"/>
      <c r="C167" s="278"/>
      <c r="D167" s="104"/>
      <c r="E167" s="168" t="s">
        <v>14</v>
      </c>
      <c r="F167" s="25">
        <v>0.05</v>
      </c>
      <c r="G167" s="52"/>
      <c r="H167" s="102"/>
      <c r="I167" s="107"/>
      <c r="J167" s="108"/>
      <c r="K167" s="120"/>
      <c r="L167" s="117"/>
      <c r="O167" s="12"/>
      <c r="P167" s="12"/>
      <c r="Q167" s="12"/>
      <c r="R167" s="12"/>
    </row>
    <row r="168" spans="1:18" ht="15.9" customHeight="1">
      <c r="A168" s="159"/>
      <c r="B168" s="191"/>
      <c r="C168" s="159"/>
      <c r="D168" s="159"/>
      <c r="E168" s="169"/>
      <c r="F168" s="192"/>
      <c r="G168" s="181"/>
      <c r="H168" s="183"/>
      <c r="I168" s="159"/>
      <c r="J168" s="159"/>
      <c r="K168" s="160"/>
      <c r="L168" s="166"/>
    </row>
    <row r="169" spans="1:18" ht="15.9" customHeight="1">
      <c r="A169" s="31"/>
      <c r="B169" s="146"/>
      <c r="C169" s="31"/>
      <c r="D169" s="31"/>
      <c r="E169" s="131"/>
      <c r="F169" s="114"/>
      <c r="G169" s="31"/>
      <c r="H169" s="31"/>
      <c r="I169" s="31"/>
      <c r="J169" s="31"/>
      <c r="K169" s="52"/>
      <c r="L169" s="117"/>
    </row>
    <row r="170" spans="1:18" ht="15.9" customHeight="1">
      <c r="A170" s="80"/>
      <c r="C170" s="4"/>
      <c r="D170" s="4"/>
      <c r="E170" s="59"/>
      <c r="F170" s="59"/>
      <c r="G170" s="4"/>
      <c r="H170" s="4"/>
    </row>
  </sheetData>
  <mergeCells count="15">
    <mergeCell ref="B150:C150"/>
    <mergeCell ref="B156:C156"/>
    <mergeCell ref="B162:C162"/>
    <mergeCell ref="B114:C114"/>
    <mergeCell ref="B120:C120"/>
    <mergeCell ref="B126:C126"/>
    <mergeCell ref="B132:C132"/>
    <mergeCell ref="B138:C138"/>
    <mergeCell ref="B144:C144"/>
    <mergeCell ref="B108:C108"/>
    <mergeCell ref="B60:C60"/>
    <mergeCell ref="B66:C66"/>
    <mergeCell ref="B72:C72"/>
    <mergeCell ref="B96:C96"/>
    <mergeCell ref="B102:C102"/>
  </mergeCells>
  <phoneticPr fontId="1" type="noConversion"/>
  <printOptions horizontalCentered="1"/>
  <pageMargins left="3.937007874015748E-2" right="3.937007874015748E-2" top="0" bottom="0" header="0.11811023622047245" footer="0.11811023622047245"/>
  <pageSetup paperSize="9" orientation="landscape" r:id="rId1"/>
  <rowBreaks count="5" manualBreakCount="5">
    <brk id="27" max="20" man="1"/>
    <brk id="47" max="20" man="1"/>
    <brk id="77" max="20" man="1"/>
    <brk id="107" max="20" man="1"/>
    <brk id="137" max="20" man="1"/>
  </rowBreaks>
  <colBreaks count="1" manualBreakCount="1">
    <brk id="14" max="16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9"/>
  <sheetViews>
    <sheetView view="pageBreakPreview" topLeftCell="C4" zoomScaleNormal="120" zoomScaleSheetLayoutView="100" workbookViewId="0">
      <selection activeCell="G100" sqref="G100"/>
    </sheetView>
  </sheetViews>
  <sheetFormatPr defaultColWidth="9" defaultRowHeight="19.8"/>
  <cols>
    <col min="1" max="1" width="5.6640625" style="1" customWidth="1"/>
    <col min="2" max="2" width="4" style="5" customWidth="1"/>
    <col min="3" max="3" width="5" style="1" customWidth="1"/>
    <col min="4" max="4" width="8" style="1" customWidth="1"/>
    <col min="5" max="5" width="9" style="24" customWidth="1"/>
    <col min="6" max="6" width="12.6640625" style="24" customWidth="1"/>
    <col min="7" max="7" width="9" style="1" customWidth="1"/>
    <col min="8" max="8" width="12.6640625" style="1" customWidth="1"/>
    <col min="9" max="9" width="9" style="1" customWidth="1"/>
    <col min="10" max="10" width="12.6640625" style="1" customWidth="1"/>
    <col min="11" max="12" width="5.21875" style="1" customWidth="1"/>
    <col min="13" max="13" width="9.88671875" style="1" customWidth="1"/>
    <col min="14" max="14" width="12.88671875" style="7" customWidth="1"/>
    <col min="15" max="16" width="5.44140625" style="10" customWidth="1"/>
    <col min="17" max="17" width="5.33203125" style="12" customWidth="1"/>
    <col min="18" max="18" width="6.88671875" style="12" customWidth="1"/>
    <col min="19" max="19" width="6.33203125" style="12" customWidth="1"/>
    <col min="20" max="20" width="6" style="12" customWidth="1"/>
    <col min="21" max="21" width="6.6640625" style="12" customWidth="1"/>
    <col min="22" max="22" width="4.77734375" style="1" customWidth="1"/>
    <col min="23" max="23" width="4.6640625" style="1" customWidth="1"/>
    <col min="24" max="16384" width="9" style="1"/>
  </cols>
  <sheetData>
    <row r="1" spans="1:23">
      <c r="A1" s="100">
        <v>112</v>
      </c>
      <c r="B1" s="72"/>
      <c r="C1" s="4"/>
      <c r="D1" s="1">
        <v>112</v>
      </c>
      <c r="E1" s="24" t="s">
        <v>3</v>
      </c>
      <c r="F1" s="151" t="s">
        <v>100</v>
      </c>
      <c r="G1" s="4" t="s">
        <v>99</v>
      </c>
      <c r="H1" s="22">
        <v>9</v>
      </c>
      <c r="I1" s="1" t="s">
        <v>367</v>
      </c>
      <c r="K1" s="76"/>
      <c r="L1" s="77" t="s">
        <v>52</v>
      </c>
      <c r="M1" s="8"/>
      <c r="N1" s="8"/>
    </row>
    <row r="2" spans="1:23">
      <c r="A2" s="213" t="s">
        <v>44</v>
      </c>
      <c r="B2" s="214" t="s">
        <v>98</v>
      </c>
      <c r="C2" s="73" t="s">
        <v>7</v>
      </c>
      <c r="D2" s="78" t="s">
        <v>45</v>
      </c>
      <c r="E2" s="79" t="s">
        <v>9</v>
      </c>
      <c r="F2" s="156" t="s">
        <v>46</v>
      </c>
      <c r="G2" s="74" t="s">
        <v>10</v>
      </c>
      <c r="H2" s="157" t="s">
        <v>47</v>
      </c>
      <c r="I2" s="75" t="s">
        <v>11</v>
      </c>
      <c r="J2" s="156" t="s">
        <v>48</v>
      </c>
      <c r="K2" s="28" t="s">
        <v>12</v>
      </c>
      <c r="L2" s="49" t="s">
        <v>49</v>
      </c>
      <c r="M2" s="28" t="s">
        <v>4</v>
      </c>
      <c r="N2" s="156" t="s">
        <v>50</v>
      </c>
      <c r="O2" s="48" t="s">
        <v>575</v>
      </c>
      <c r="P2" s="48" t="s">
        <v>576</v>
      </c>
      <c r="Q2" s="45" t="s">
        <v>30</v>
      </c>
      <c r="R2" s="45" t="s">
        <v>31</v>
      </c>
      <c r="S2" s="46" t="s">
        <v>32</v>
      </c>
      <c r="T2" s="45" t="s">
        <v>33</v>
      </c>
      <c r="U2" s="45" t="s">
        <v>34</v>
      </c>
      <c r="V2" s="47" t="s">
        <v>0</v>
      </c>
      <c r="W2" s="46" t="s">
        <v>35</v>
      </c>
    </row>
    <row r="3" spans="1:23">
      <c r="A3" s="152">
        <v>45168</v>
      </c>
      <c r="B3" s="150" t="str">
        <f>IF(A3="","",RIGHT(TEXT(WEEKDAY(A3),"[$-404]aaaa;@"),1))</f>
        <v>三</v>
      </c>
      <c r="C3" s="48" t="str">
        <f>B32</f>
        <v>泰式特餐</v>
      </c>
      <c r="D3" s="49" t="str">
        <f>B33&amp;B34</f>
        <v>米糙米</v>
      </c>
      <c r="E3" s="27" t="str">
        <f>E32</f>
        <v>塔香舖料</v>
      </c>
      <c r="F3" s="55" t="str">
        <f>PHONETIC(E33:E37)</f>
        <v>麵筋乾海帶九層塔薑</v>
      </c>
      <c r="G3" s="48" t="str">
        <f>G32</f>
        <v>拌飯配料</v>
      </c>
      <c r="H3" s="55" t="str">
        <f>PHONETIC(G33:G37)</f>
        <v>高麗菜冷凍毛豆仁乾香菇素蠔油薑</v>
      </c>
      <c r="I3" s="48" t="str">
        <f>I32</f>
        <v>風味素丸</v>
      </c>
      <c r="J3" s="55" t="str">
        <f>PHONETIC(I33:I37)</f>
        <v>素丸時瓜甜辣醬</v>
      </c>
      <c r="K3" s="50" t="s">
        <v>2</v>
      </c>
      <c r="L3" s="55" t="s">
        <v>51</v>
      </c>
      <c r="M3" s="48" t="str">
        <f>M32</f>
        <v>冬蔭功湯</v>
      </c>
      <c r="N3" s="57" t="str">
        <f>PHONETIC(M33:M36)</f>
        <v>金針菇大番茄檸檬南薑</v>
      </c>
      <c r="O3" s="44" t="str">
        <f>O32</f>
        <v>果汁</v>
      </c>
      <c r="P3" s="12"/>
      <c r="Q3" s="60">
        <v>5.3</v>
      </c>
      <c r="R3" s="60">
        <v>2.5</v>
      </c>
      <c r="S3" s="61">
        <v>1.9</v>
      </c>
      <c r="T3" s="60">
        <v>2.8</v>
      </c>
      <c r="U3" s="51"/>
      <c r="V3" s="62"/>
      <c r="W3" s="63">
        <f>Q3*70+R3*75+S3*25+T3*45+U3*120+V3*60</f>
        <v>732</v>
      </c>
    </row>
    <row r="4" spans="1:23">
      <c r="A4" s="152">
        <v>45169</v>
      </c>
      <c r="B4" s="150" t="str">
        <f t="shared" ref="B4:B25" si="0">IF(A4="","",RIGHT(TEXT(WEEKDAY(A4),"[$-404]aaaa;@"),1))</f>
        <v>四</v>
      </c>
      <c r="C4" s="48" t="str">
        <f>B38</f>
        <v>糙米飯</v>
      </c>
      <c r="D4" s="49" t="str">
        <f>B39&amp;B40</f>
        <v>米糙米</v>
      </c>
      <c r="E4" s="27" t="str">
        <f>E38</f>
        <v>豆瓣百頁</v>
      </c>
      <c r="F4" s="55" t="str">
        <f>PHONETIC(E39:E42)</f>
        <v>百頁白蘿蔔胡蘿蔔薑</v>
      </c>
      <c r="G4" s="104" t="str">
        <f>G38</f>
        <v>豆包豆芽</v>
      </c>
      <c r="H4" s="55" t="str">
        <f>PHONETIC(G38:G42)</f>
        <v>豆包豆芽豆包綠豆芽胡蘿蔔乾木耳</v>
      </c>
      <c r="I4" s="104" t="str">
        <f>I38</f>
        <v>香滷豆干</v>
      </c>
      <c r="J4" s="55" t="str">
        <f>PHONETIC(I39:I42)</f>
        <v>豆干滷包薑</v>
      </c>
      <c r="K4" s="50" t="s">
        <v>2</v>
      </c>
      <c r="L4" s="55" t="s">
        <v>51</v>
      </c>
      <c r="M4" s="104" t="str">
        <f>M38</f>
        <v>綠豆湯</v>
      </c>
      <c r="N4" s="57" t="str">
        <f>PHONETIC(M39:M42)</f>
        <v>綠豆二砂糖</v>
      </c>
      <c r="O4" s="44" t="str">
        <f>O38</f>
        <v>水果</v>
      </c>
      <c r="P4" s="294" t="s">
        <v>574</v>
      </c>
      <c r="Q4" s="291">
        <v>6</v>
      </c>
      <c r="R4" s="60">
        <v>2.5</v>
      </c>
      <c r="S4" s="61">
        <v>1.8</v>
      </c>
      <c r="T4" s="60">
        <v>2.9</v>
      </c>
      <c r="U4" s="51"/>
      <c r="V4" s="62">
        <v>1</v>
      </c>
      <c r="W4" s="63">
        <f t="shared" ref="W4:W25" si="1">Q4*70+R4*75+S4*25+T4*45+U4*120+V4*60</f>
        <v>843</v>
      </c>
    </row>
    <row r="5" spans="1:23">
      <c r="A5" s="152">
        <v>45170</v>
      </c>
      <c r="B5" s="150" t="str">
        <f>IF(A5="","",RIGHT(TEXT(WEEKDAY(A5),"[$-404]aaaa;@"),1))</f>
        <v>五</v>
      </c>
      <c r="C5" s="48" t="str">
        <f>B44</f>
        <v>紅藜飯</v>
      </c>
      <c r="D5" s="49" t="str">
        <f>B45&amp;B46</f>
        <v>米紅藜</v>
      </c>
      <c r="E5" s="27" t="str">
        <f>E44</f>
        <v>鹹香凍腐</v>
      </c>
      <c r="F5" s="55" t="str">
        <f>PHONETIC(E45:E49)</f>
        <v>凍豆腐香椿醬胡蘿蔔薑</v>
      </c>
      <c r="G5" s="26" t="str">
        <f>G44</f>
        <v>白菜蛋香</v>
      </c>
      <c r="H5" s="55" t="str">
        <f>PHONETIC(G44:G47)</f>
        <v>白菜蛋香雞蛋結球白菜乾香菇</v>
      </c>
      <c r="I5" s="48" t="str">
        <f>I44</f>
        <v>豆皮海帶</v>
      </c>
      <c r="J5" s="55" t="str">
        <f>PHONETIC(I45:I47)</f>
        <v>豆皮海帶絲薑</v>
      </c>
      <c r="K5" s="50" t="s">
        <v>2</v>
      </c>
      <c r="L5" s="55" t="s">
        <v>51</v>
      </c>
      <c r="M5" s="48" t="str">
        <f>M44</f>
        <v>金針湯</v>
      </c>
      <c r="N5" s="57" t="str">
        <f>PHONETIC(M45:M46)</f>
        <v>金針菜乾榨菜</v>
      </c>
      <c r="O5" s="44" t="str">
        <f>O44</f>
        <v>保久乳</v>
      </c>
      <c r="P5" s="12"/>
      <c r="Q5" s="60">
        <v>5.2</v>
      </c>
      <c r="R5" s="60">
        <v>2.5</v>
      </c>
      <c r="S5" s="61">
        <v>2</v>
      </c>
      <c r="T5" s="60">
        <v>2.9</v>
      </c>
      <c r="U5" s="50">
        <v>1</v>
      </c>
      <c r="V5" s="62"/>
      <c r="W5" s="63">
        <f t="shared" si="1"/>
        <v>852</v>
      </c>
    </row>
    <row r="6" spans="1:23">
      <c r="A6" s="152">
        <f>IF(A5="","",IF(MONTH(A5)&lt;&gt;MONTH(A5+1),"",A5+3))</f>
        <v>45173</v>
      </c>
      <c r="B6" s="150" t="str">
        <f t="shared" si="0"/>
        <v>一</v>
      </c>
      <c r="C6" s="48" t="str">
        <f>B50</f>
        <v>白米飯</v>
      </c>
      <c r="D6" s="49" t="str">
        <f>B51&amp;B52</f>
        <v>米</v>
      </c>
      <c r="E6" s="27" t="str">
        <f>E50</f>
        <v>家常滷若</v>
      </c>
      <c r="F6" s="148" t="str">
        <f>PHONETIC(E51:E55)</f>
        <v>麵腸海帶結薑</v>
      </c>
      <c r="G6" s="48" t="str">
        <f>G50</f>
        <v>芽香豆包</v>
      </c>
      <c r="H6" s="55" t="str">
        <f>PHONETIC(G49:G52)</f>
        <v>芽香豆包豆包綠豆芽</v>
      </c>
      <c r="I6" s="48" t="str">
        <f>I50</f>
        <v>蔬香冬粉</v>
      </c>
      <c r="J6" s="55" t="str">
        <f>PHONETIC(I49:I52)</f>
        <v>蔬香冬粉雞蛋冬粉</v>
      </c>
      <c r="K6" s="50" t="s">
        <v>2</v>
      </c>
      <c r="L6" s="55" t="s">
        <v>51</v>
      </c>
      <c r="M6" s="48" t="str">
        <f>M50</f>
        <v>三目蔬湯</v>
      </c>
      <c r="N6" s="57" t="str">
        <f>PHONETIC(M51:M53)</f>
        <v>時蔬金針菇胡蘿蔔</v>
      </c>
      <c r="O6" s="44" t="str">
        <f>O50</f>
        <v>果汁</v>
      </c>
      <c r="P6" s="12"/>
      <c r="Q6" s="60">
        <v>5.6</v>
      </c>
      <c r="R6" s="60">
        <v>2.5</v>
      </c>
      <c r="S6" s="61">
        <v>1.7</v>
      </c>
      <c r="T6" s="60">
        <v>2.8</v>
      </c>
      <c r="U6" s="50"/>
      <c r="V6" s="62"/>
      <c r="W6" s="63">
        <f t="shared" si="1"/>
        <v>748</v>
      </c>
    </row>
    <row r="7" spans="1:23">
      <c r="A7" s="152">
        <f t="shared" ref="A7:A25" si="2">IF(A6="","",IF(MONTH(A6)&lt;&gt;MONTH(A6+1),"",A6+1))</f>
        <v>45174</v>
      </c>
      <c r="B7" s="150" t="str">
        <f t="shared" si="0"/>
        <v>二</v>
      </c>
      <c r="C7" s="26" t="str">
        <f>B56</f>
        <v>糙米飯</v>
      </c>
      <c r="D7" s="49" t="str">
        <f>B57&amp;B58</f>
        <v>米糙米</v>
      </c>
      <c r="E7" s="27" t="str">
        <f>E56</f>
        <v>蒸魯煎炒蛋</v>
      </c>
      <c r="F7" s="148" t="str">
        <f>PHONETIC(E57:E58)</f>
        <v>雞蛋</v>
      </c>
      <c r="G7" s="48" t="str">
        <f>G56</f>
        <v>鮮菇豆腐</v>
      </c>
      <c r="H7" s="55" t="str">
        <f>PHONETIC(G57:G61)</f>
        <v>豆腐杏鮑菇乾香菇薑</v>
      </c>
      <c r="I7" s="48" t="str">
        <f>I56</f>
        <v>蛋香碎脯</v>
      </c>
      <c r="J7" s="55" t="str">
        <f>PHONETIC(I57:I61)</f>
        <v>雞蛋蘿蔔乾胡蘿蔔薑</v>
      </c>
      <c r="K7" s="50" t="s">
        <v>2</v>
      </c>
      <c r="L7" s="55" t="s">
        <v>51</v>
      </c>
      <c r="M7" s="48" t="str">
        <f>M56</f>
        <v>味噌蔬湯</v>
      </c>
      <c r="N7" s="57" t="str">
        <f>PHONETIC(M57:M60)</f>
        <v>時蔬味噌薑</v>
      </c>
      <c r="O7" s="44" t="str">
        <f>O56</f>
        <v>保久乳</v>
      </c>
      <c r="P7" s="12"/>
      <c r="Q7" s="60">
        <v>5</v>
      </c>
      <c r="R7" s="60">
        <v>2.5</v>
      </c>
      <c r="S7" s="61">
        <v>1.8</v>
      </c>
      <c r="T7" s="60">
        <v>2.9</v>
      </c>
      <c r="U7" s="50">
        <v>1</v>
      </c>
      <c r="V7" s="62"/>
      <c r="W7" s="63">
        <f t="shared" si="1"/>
        <v>833</v>
      </c>
    </row>
    <row r="8" spans="1:23">
      <c r="A8" s="152">
        <f t="shared" si="2"/>
        <v>45175</v>
      </c>
      <c r="B8" s="150" t="str">
        <f t="shared" si="0"/>
        <v>三</v>
      </c>
      <c r="C8" s="26" t="str">
        <f>B62</f>
        <v>西式特餐</v>
      </c>
      <c r="D8" s="49" t="str">
        <f>B63&amp;B64</f>
        <v>義大利麵</v>
      </c>
      <c r="E8" s="27" t="str">
        <f>E62</f>
        <v>茄汁若醬</v>
      </c>
      <c r="F8" s="148" t="str">
        <f>PHONETIC(E63:E67)</f>
        <v>素若馬鈴薯蕃茄醬</v>
      </c>
      <c r="G8" s="71" t="str">
        <f>G62</f>
        <v>風味花椰</v>
      </c>
      <c r="H8" s="148" t="str">
        <f>PHONETIC(G63:G67)</f>
        <v>冷凍花椰菜胡蘿蔔起司粉薑</v>
      </c>
      <c r="I8" s="104" t="str">
        <f>I62</f>
        <v>素培根混炒</v>
      </c>
      <c r="J8" s="148" t="str">
        <f>PHONETIC(I63:I67)</f>
        <v>素培根刈薯薑</v>
      </c>
      <c r="K8" s="50" t="s">
        <v>2</v>
      </c>
      <c r="L8" s="55" t="s">
        <v>51</v>
      </c>
      <c r="M8" s="104" t="str">
        <f>M62</f>
        <v>蘑菇濃湯</v>
      </c>
      <c r="N8" s="57" t="str">
        <f>PHONETIC(M63:M65)</f>
        <v>雞蛋洋菇罐頭玉米醬罐頭</v>
      </c>
      <c r="O8" s="44" t="str">
        <f>O62</f>
        <v>小餐包</v>
      </c>
      <c r="P8" s="12"/>
      <c r="Q8" s="60">
        <v>5</v>
      </c>
      <c r="R8" s="60">
        <v>2.5</v>
      </c>
      <c r="S8" s="61">
        <v>1.6</v>
      </c>
      <c r="T8" s="60">
        <v>2.9</v>
      </c>
      <c r="U8" s="50"/>
      <c r="V8" s="62"/>
      <c r="W8" s="63">
        <f t="shared" si="1"/>
        <v>708</v>
      </c>
    </row>
    <row r="9" spans="1:23">
      <c r="A9" s="152">
        <f t="shared" si="2"/>
        <v>45176</v>
      </c>
      <c r="B9" s="150" t="str">
        <f t="shared" si="0"/>
        <v>四</v>
      </c>
      <c r="C9" s="26" t="str">
        <f>B68</f>
        <v>糙米飯</v>
      </c>
      <c r="D9" s="49" t="str">
        <f>B69&amp;B70</f>
        <v>米糙米</v>
      </c>
      <c r="E9" s="27" t="str">
        <f>E68</f>
        <v>照燒百頁</v>
      </c>
      <c r="F9" s="55" t="str">
        <f>PHONETIC(E69:E73)</f>
        <v>百頁白蘿蔔胡蘿蔔照燒醬</v>
      </c>
      <c r="G9" s="26" t="str">
        <f>G68</f>
        <v>蜜汁豆干</v>
      </c>
      <c r="H9" s="148" t="str">
        <f>PHONETIC(G69:G72)</f>
        <v>豆干薑</v>
      </c>
      <c r="I9" s="48" t="str">
        <f>I68</f>
        <v>絞若甘藍</v>
      </c>
      <c r="J9" s="148" t="str">
        <f>PHONETIC(I69:I72)</f>
        <v>素若甘藍胡蘿蔔薑</v>
      </c>
      <c r="K9" s="50" t="s">
        <v>2</v>
      </c>
      <c r="L9" s="55" t="s">
        <v>51</v>
      </c>
      <c r="M9" s="48" t="str">
        <f>M68</f>
        <v>鳳梨珊湖藻</v>
      </c>
      <c r="N9" s="57" t="str">
        <f>PHONETIC(M69:M71)</f>
        <v>乾珊湖藻鳳梨醬二砂糖</v>
      </c>
      <c r="O9" s="44" t="str">
        <f>O68</f>
        <v>水果</v>
      </c>
      <c r="P9" s="294" t="s">
        <v>574</v>
      </c>
      <c r="Q9" s="291">
        <v>5</v>
      </c>
      <c r="R9" s="60">
        <v>2.5</v>
      </c>
      <c r="S9" s="61">
        <v>2</v>
      </c>
      <c r="T9" s="60">
        <v>2.7</v>
      </c>
      <c r="U9" s="50"/>
      <c r="V9" s="62">
        <v>1</v>
      </c>
      <c r="W9" s="63">
        <f t="shared" si="1"/>
        <v>769</v>
      </c>
    </row>
    <row r="10" spans="1:23">
      <c r="A10" s="152">
        <f>IF(A9="","",IF(MONTH(A9)&lt;&gt;MONTH(A9+1),"",A9+1))</f>
        <v>45177</v>
      </c>
      <c r="B10" s="150" t="str">
        <f t="shared" si="0"/>
        <v>五</v>
      </c>
      <c r="C10" s="26" t="str">
        <f>B74</f>
        <v>小米飯</v>
      </c>
      <c r="D10" s="49" t="str">
        <f>B75&amp;B76</f>
        <v>米小米</v>
      </c>
      <c r="E10" s="27" t="str">
        <f>E74</f>
        <v>韓式燒若</v>
      </c>
      <c r="F10" s="55" t="str">
        <f>PHONETIC(E75:E78)</f>
        <v>麵腸韓式泡菜結球白菜薑</v>
      </c>
      <c r="G10" s="26" t="str">
        <f>G74</f>
        <v>香滷凍腐</v>
      </c>
      <c r="H10" s="55" t="str">
        <f>PHONETIC(G75:G79)</f>
        <v>凍豆腐白蘿蔔胡蘿蔔薑</v>
      </c>
      <c r="I10" s="26" t="str">
        <f>I74</f>
        <v>清炒時蔬</v>
      </c>
      <c r="J10" s="55" t="str">
        <f>PHONETIC(I75:I79)</f>
        <v>冷凍毛豆仁時蔬乾木耳薑</v>
      </c>
      <c r="K10" s="50" t="s">
        <v>2</v>
      </c>
      <c r="L10" s="55" t="s">
        <v>51</v>
      </c>
      <c r="M10" s="26" t="str">
        <f>M74</f>
        <v>蛋花芽湯</v>
      </c>
      <c r="N10" s="57" t="str">
        <f>PHONETIC(M75:M77)</f>
        <v>乾海帶雞蛋薑</v>
      </c>
      <c r="O10" s="44" t="str">
        <f>O74</f>
        <v>TAP豆漿</v>
      </c>
      <c r="P10" s="12"/>
      <c r="Q10" s="60">
        <v>5.2</v>
      </c>
      <c r="R10" s="60">
        <v>2.5</v>
      </c>
      <c r="S10" s="61">
        <v>2</v>
      </c>
      <c r="T10" s="60">
        <v>2.9</v>
      </c>
      <c r="U10" s="50"/>
      <c r="V10" s="62"/>
      <c r="W10" s="63">
        <f t="shared" si="1"/>
        <v>732</v>
      </c>
    </row>
    <row r="11" spans="1:23">
      <c r="A11" s="152">
        <f>IF(A10="","",IF(MONTH(A10)&lt;&gt;MONTH(A10+1),"",A10+3))</f>
        <v>45180</v>
      </c>
      <c r="B11" s="150" t="str">
        <f t="shared" si="0"/>
        <v>一</v>
      </c>
      <c r="C11" s="26" t="str">
        <f>B80</f>
        <v>白米飯</v>
      </c>
      <c r="D11" s="49" t="str">
        <f>B81&amp;B82</f>
        <v>米</v>
      </c>
      <c r="E11" s="27" t="str">
        <f>E80</f>
        <v>瓜仔若</v>
      </c>
      <c r="F11" s="148" t="str">
        <f>PHONETIC(E81:E85)</f>
        <v>素若醃漬花胡瓜胡蘿蔔薑</v>
      </c>
      <c r="G11" s="48" t="str">
        <f>G80</f>
        <v>時蔬蛋香</v>
      </c>
      <c r="H11" s="55" t="str">
        <f>PHONETIC(G74:G78)</f>
        <v>香滷凍腐凍豆腐白蘿蔔胡蘿蔔薑</v>
      </c>
      <c r="I11" s="48" t="str">
        <f>I80</f>
        <v>豆包海帶</v>
      </c>
      <c r="J11" s="55" t="str">
        <f>PHONETIC(I74:I78)</f>
        <v>清炒時蔬冷凍毛豆仁時蔬乾木耳薑</v>
      </c>
      <c r="K11" s="50" t="s">
        <v>2</v>
      </c>
      <c r="L11" s="55" t="s">
        <v>51</v>
      </c>
      <c r="M11" s="48" t="str">
        <f>M80</f>
        <v>時瓜湯</v>
      </c>
      <c r="N11" s="57" t="str">
        <f>PHONETIC(M81:M83)</f>
        <v>時瓜枸杞薑</v>
      </c>
      <c r="O11" s="44" t="str">
        <f>O80</f>
        <v>果汁</v>
      </c>
      <c r="P11" s="12"/>
      <c r="Q11" s="60">
        <v>5</v>
      </c>
      <c r="R11" s="60">
        <v>2.5</v>
      </c>
      <c r="S11" s="61">
        <v>1.7</v>
      </c>
      <c r="T11" s="60">
        <v>3</v>
      </c>
      <c r="U11" s="50"/>
      <c r="V11" s="62"/>
      <c r="W11" s="63">
        <f t="shared" si="1"/>
        <v>715</v>
      </c>
    </row>
    <row r="12" spans="1:23">
      <c r="A12" s="152">
        <f t="shared" si="2"/>
        <v>45181</v>
      </c>
      <c r="B12" s="150" t="str">
        <f t="shared" si="0"/>
        <v>二</v>
      </c>
      <c r="C12" s="26" t="str">
        <f>B86</f>
        <v>糙米飯</v>
      </c>
      <c r="D12" s="49" t="str">
        <f>B87&amp;B88</f>
        <v>米糙米</v>
      </c>
      <c r="E12" s="27" t="str">
        <f>E86</f>
        <v>素食火腿</v>
      </c>
      <c r="F12" s="55" t="str">
        <f>PHONETIC(E87:E88)</f>
        <v>素火腿</v>
      </c>
      <c r="G12" s="26" t="str">
        <f>G86</f>
        <v>茄汁豆腐</v>
      </c>
      <c r="H12" s="55" t="str">
        <f>PHONETIC(G80:G84)</f>
        <v>時蔬蛋香雞蛋時蔬乾香菇薑</v>
      </c>
      <c r="I12" s="26" t="str">
        <f>I86</f>
        <v>西滷菜</v>
      </c>
      <c r="J12" s="55" t="str">
        <f>PHONETIC(I80:I84)</f>
        <v>豆包海帶海帶絲豆包薑</v>
      </c>
      <c r="K12" s="50" t="s">
        <v>2</v>
      </c>
      <c r="L12" s="55" t="s">
        <v>51</v>
      </c>
      <c r="M12" s="26" t="str">
        <f>M86</f>
        <v>蘿蔔湯</v>
      </c>
      <c r="N12" s="57" t="str">
        <f>PHONETIC(M87:M90)</f>
        <v>白蘿蔔胡蘿蔔</v>
      </c>
      <c r="O12" s="44" t="str">
        <f>O86</f>
        <v>保久乳</v>
      </c>
      <c r="P12" s="12"/>
      <c r="Q12" s="60">
        <v>5</v>
      </c>
      <c r="R12" s="60">
        <v>2.5</v>
      </c>
      <c r="S12" s="61">
        <v>1.6</v>
      </c>
      <c r="T12" s="60">
        <v>2.9</v>
      </c>
      <c r="U12" s="50">
        <v>1</v>
      </c>
      <c r="V12" s="62"/>
      <c r="W12" s="63">
        <f t="shared" si="1"/>
        <v>828</v>
      </c>
    </row>
    <row r="13" spans="1:23">
      <c r="A13" s="152">
        <f t="shared" si="2"/>
        <v>45182</v>
      </c>
      <c r="B13" s="150" t="str">
        <f t="shared" si="0"/>
        <v>三</v>
      </c>
      <c r="C13" s="26" t="str">
        <f>B92</f>
        <v>越式米粉</v>
      </c>
      <c r="D13" s="49" t="str">
        <f>B93&amp;B94</f>
        <v>米粉</v>
      </c>
      <c r="E13" s="27" t="str">
        <f>E92</f>
        <v>越式炒若</v>
      </c>
      <c r="F13" s="55" t="str">
        <f>PHONETIC(E93:E96)</f>
        <v>麵腸乾香菇胡蘿蔔是拉差醬</v>
      </c>
      <c r="G13" s="26" t="str">
        <f>G92</f>
        <v>特餐配料</v>
      </c>
      <c r="H13" s="55" t="str">
        <f>PHONETIC(G93:G97)</f>
        <v>素若豆芽胡蘿蔔素蠔油</v>
      </c>
      <c r="I13" s="26" t="str">
        <f>I92</f>
        <v>蔬香素丸</v>
      </c>
      <c r="J13" s="55" t="str">
        <f>PHONETIC(I86:I89)</f>
        <v>西滷菜素若結球白菜乾香菇</v>
      </c>
      <c r="K13" s="50" t="s">
        <v>2</v>
      </c>
      <c r="L13" s="55" t="s">
        <v>51</v>
      </c>
      <c r="M13" s="26" t="str">
        <f>M92</f>
        <v>越式昆布湯</v>
      </c>
      <c r="N13" s="57" t="str">
        <f>PHONETIC(M93:M96)</f>
        <v>番茄鳳梨罐頭昆布乾香茅</v>
      </c>
      <c r="O13" s="44" t="str">
        <f>O92</f>
        <v>小餐包</v>
      </c>
      <c r="P13" s="12"/>
      <c r="Q13" s="60">
        <v>4</v>
      </c>
      <c r="R13" s="60">
        <v>2.5</v>
      </c>
      <c r="S13" s="61">
        <v>1.6</v>
      </c>
      <c r="T13" s="60">
        <v>2.9</v>
      </c>
      <c r="U13" s="50"/>
      <c r="V13" s="62"/>
      <c r="W13" s="63">
        <f t="shared" si="1"/>
        <v>638</v>
      </c>
    </row>
    <row r="14" spans="1:23">
      <c r="A14" s="152">
        <f t="shared" si="2"/>
        <v>45183</v>
      </c>
      <c r="B14" s="150" t="str">
        <f t="shared" si="0"/>
        <v>四</v>
      </c>
      <c r="C14" s="26" t="str">
        <f>B98</f>
        <v>糙米飯</v>
      </c>
      <c r="D14" s="49" t="str">
        <f>B99&amp;B100</f>
        <v>米糙米</v>
      </c>
      <c r="E14" s="27" t="str">
        <f>E98</f>
        <v>咖哩百頁</v>
      </c>
      <c r="F14" s="55" t="str">
        <f>PHONETIC(E99:E103)</f>
        <v>百頁馬鈴薯冷凍毛豆仁咖哩粉</v>
      </c>
      <c r="G14" s="27" t="str">
        <f>G98</f>
        <v>清炒花椰</v>
      </c>
      <c r="H14" s="55" t="str">
        <f>PHONETIC(G99:G103)</f>
        <v>冷凍花椰菜胡蘿蔔薑乾香菇</v>
      </c>
      <c r="I14" s="27" t="str">
        <f>I98</f>
        <v>照燒油腐</v>
      </c>
      <c r="J14" s="55" t="str">
        <f>PHONETIC(I91:I94)</f>
        <v>薑蔬香素丸素丸時蔬</v>
      </c>
      <c r="K14" s="50" t="s">
        <v>2</v>
      </c>
      <c r="L14" s="55" t="s">
        <v>51</v>
      </c>
      <c r="M14" s="27" t="str">
        <f>M98</f>
        <v>紅豆湯</v>
      </c>
      <c r="N14" s="57" t="str">
        <f>PHONETIC(M99:M101)</f>
        <v>紅豆二砂糖</v>
      </c>
      <c r="O14" s="44" t="str">
        <f>O98</f>
        <v>水果</v>
      </c>
      <c r="P14" s="294" t="s">
        <v>574</v>
      </c>
      <c r="Q14" s="291">
        <v>5.4</v>
      </c>
      <c r="R14" s="60">
        <v>2.5</v>
      </c>
      <c r="S14" s="61">
        <v>1.8</v>
      </c>
      <c r="T14" s="60">
        <v>2.9</v>
      </c>
      <c r="U14" s="50"/>
      <c r="V14" s="62">
        <v>1</v>
      </c>
      <c r="W14" s="63">
        <f t="shared" si="1"/>
        <v>801</v>
      </c>
    </row>
    <row r="15" spans="1:23">
      <c r="A15" s="152">
        <f>IF(A14="","",IF(MONTH(A14)&lt;&gt;MONTH(A14+1),"",A14+1))</f>
        <v>45184</v>
      </c>
      <c r="B15" s="150" t="str">
        <f t="shared" si="0"/>
        <v>五</v>
      </c>
      <c r="C15" s="26" t="str">
        <f>B104</f>
        <v>紫米飯</v>
      </c>
      <c r="D15" s="49" t="str">
        <f>B105&amp;B106</f>
        <v>米黑糯米</v>
      </c>
      <c r="E15" s="27" t="str">
        <f>E104</f>
        <v>沙茶豆輪</v>
      </c>
      <c r="F15" s="55" t="str">
        <f>PHONETIC(E105:E109)</f>
        <v>豆輪白蘿蔔胡蘿蔔素沙茶醬</v>
      </c>
      <c r="G15" s="27" t="str">
        <f>G104</f>
        <v>絞若甘藍</v>
      </c>
      <c r="H15" s="55" t="str">
        <f>PHONETIC(G105:G109)</f>
        <v>素若甘藍乾木耳薑</v>
      </c>
      <c r="I15" s="27" t="str">
        <f>I104</f>
        <v>五香豆干</v>
      </c>
      <c r="J15" s="55" t="str">
        <f>PHONETIC(I105:I109)</f>
        <v>豆干胡蘿蔔薑</v>
      </c>
      <c r="K15" s="50" t="s">
        <v>2</v>
      </c>
      <c r="L15" s="55" t="s">
        <v>51</v>
      </c>
      <c r="M15" s="27" t="str">
        <f>M104</f>
        <v>味噌蔬湯</v>
      </c>
      <c r="N15" s="55" t="str">
        <f>PHONETIC(M105:M108)</f>
        <v>時蔬味噌薑</v>
      </c>
      <c r="O15" s="44" t="str">
        <f>O104</f>
        <v>TAP豆漿</v>
      </c>
      <c r="P15" s="12"/>
      <c r="Q15" s="60">
        <v>5</v>
      </c>
      <c r="R15" s="60">
        <v>2.5</v>
      </c>
      <c r="S15" s="61">
        <v>2</v>
      </c>
      <c r="T15" s="60">
        <v>2.9</v>
      </c>
      <c r="U15" s="50"/>
      <c r="V15" s="62"/>
      <c r="W15" s="63">
        <f t="shared" si="1"/>
        <v>718</v>
      </c>
    </row>
    <row r="16" spans="1:23">
      <c r="A16" s="152">
        <f>IF(A15="","",IF(MONTH(A15)&lt;&gt;MONTH(A15+1),"",A15+3))</f>
        <v>45187</v>
      </c>
      <c r="B16" s="150" t="str">
        <f t="shared" si="0"/>
        <v>一</v>
      </c>
      <c r="C16" s="26" t="str">
        <f>B110</f>
        <v>白米飯</v>
      </c>
      <c r="D16" s="49" t="str">
        <f>B111&amp;B112</f>
        <v>米</v>
      </c>
      <c r="E16" s="27" t="str">
        <f>E110</f>
        <v>黑椒麵腸</v>
      </c>
      <c r="F16" s="55" t="str">
        <f>PHONETIC(E111:E114)</f>
        <v>麵腸冷凍毛豆仁胡蘿蔔黑胡椒粒</v>
      </c>
      <c r="G16" s="27" t="str">
        <f>G110</f>
        <v>素培根豆芽</v>
      </c>
      <c r="H16" s="55" t="str">
        <f>PHONETIC(G111:G115)</f>
        <v>素培根綠豆芽胡蘿蔔薑</v>
      </c>
      <c r="I16" s="27" t="str">
        <f>I110</f>
        <v>蛋香刈薯</v>
      </c>
      <c r="J16" s="55" t="str">
        <f>PHONETIC(I111:I115)</f>
        <v>雞蛋豆薯薑</v>
      </c>
      <c r="K16" s="50" t="s">
        <v>2</v>
      </c>
      <c r="L16" s="55" t="s">
        <v>51</v>
      </c>
      <c r="M16" s="27" t="str">
        <f>M110</f>
        <v>針菇蔬湯</v>
      </c>
      <c r="N16" s="55" t="str">
        <f>PHONETIC(M111:M114)</f>
        <v>金針菇時蔬薑</v>
      </c>
      <c r="O16" s="44" t="str">
        <f>O110</f>
        <v>果汁</v>
      </c>
      <c r="P16" s="12"/>
      <c r="Q16" s="60">
        <v>5</v>
      </c>
      <c r="R16" s="60">
        <v>2.5</v>
      </c>
      <c r="S16" s="61">
        <v>2</v>
      </c>
      <c r="T16" s="60">
        <v>2.9</v>
      </c>
      <c r="U16" s="50"/>
      <c r="V16" s="62"/>
      <c r="W16" s="63">
        <f t="shared" si="1"/>
        <v>718</v>
      </c>
    </row>
    <row r="17" spans="1:29">
      <c r="A17" s="152">
        <f t="shared" si="2"/>
        <v>45188</v>
      </c>
      <c r="B17" s="150" t="str">
        <f t="shared" si="0"/>
        <v>二</v>
      </c>
      <c r="C17" s="26" t="str">
        <f>B116</f>
        <v>糙米飯</v>
      </c>
      <c r="D17" s="49" t="str">
        <f>B117&amp;B118</f>
        <v>米糙米</v>
      </c>
      <c r="E17" s="27" t="str">
        <f>E116</f>
        <v>魯蒸煎炒蛋</v>
      </c>
      <c r="F17" s="148" t="str">
        <f>PHONETIC(E117:E118)</f>
        <v>雞蛋</v>
      </c>
      <c r="G17" s="27" t="str">
        <f>G116</f>
        <v>鐵板豆腐</v>
      </c>
      <c r="H17" s="55" t="str">
        <f>PHONETIC(G117:G121)</f>
        <v>豆腐脆筍乾木耳薑</v>
      </c>
      <c r="I17" s="27" t="str">
        <f>I116</f>
        <v>白菜滷</v>
      </c>
      <c r="J17" s="55" t="str">
        <f>PHONETIC(I117:I121)</f>
        <v>素若結球白菜乾香菇胡蘿蔔薑</v>
      </c>
      <c r="K17" s="50" t="s">
        <v>2</v>
      </c>
      <c r="L17" s="55" t="s">
        <v>51</v>
      </c>
      <c r="M17" s="27" t="str">
        <f>M116</f>
        <v>時瓜湯</v>
      </c>
      <c r="N17" s="55" t="str">
        <f>PHONETIC(M117:M120)</f>
        <v>時瓜枸杞薑</v>
      </c>
      <c r="O17" s="44" t="str">
        <f>O116</f>
        <v>保久乳</v>
      </c>
      <c r="P17" s="12"/>
      <c r="Q17" s="60">
        <v>5</v>
      </c>
      <c r="R17" s="60">
        <v>2.5</v>
      </c>
      <c r="S17" s="61">
        <v>1.7</v>
      </c>
      <c r="T17" s="60">
        <v>2.8</v>
      </c>
      <c r="U17" s="50">
        <v>1</v>
      </c>
      <c r="V17" s="62"/>
      <c r="W17" s="63">
        <f t="shared" si="1"/>
        <v>826</v>
      </c>
    </row>
    <row r="18" spans="1:29">
      <c r="A18" s="152">
        <f t="shared" si="2"/>
        <v>45189</v>
      </c>
      <c r="B18" s="150" t="str">
        <f t="shared" si="0"/>
        <v>三</v>
      </c>
      <c r="C18" s="26" t="str">
        <f>B122</f>
        <v>菲式拌飯</v>
      </c>
      <c r="D18" s="49" t="str">
        <f>B123&amp;B124</f>
        <v>米糙米</v>
      </c>
      <c r="E18" s="27" t="str">
        <f>E122</f>
        <v>醬醋百頁</v>
      </c>
      <c r="F18" s="55" t="str">
        <f>PHONETIC(E123:E126)</f>
        <v>百頁馬鈴薯胡蘿蔔梅林辣醬油</v>
      </c>
      <c r="G18" s="27" t="str">
        <f>G122</f>
        <v>菲式配料</v>
      </c>
      <c r="H18" s="148" t="str">
        <f>PHONETIC(G123:G125)</f>
        <v>素若冷凍毛豆仁月桂葉</v>
      </c>
      <c r="I18" s="27" t="str">
        <f>I122</f>
        <v>馬拉薯餅</v>
      </c>
      <c r="J18" s="148" t="str">
        <f>PHONETIC(I123:I125)</f>
        <v>薯餅</v>
      </c>
      <c r="K18" s="50" t="s">
        <v>2</v>
      </c>
      <c r="L18" s="55" t="s">
        <v>51</v>
      </c>
      <c r="M18" s="27" t="str">
        <f>M122</f>
        <v>菲式蔬菜湯</v>
      </c>
      <c r="N18" s="55" t="str">
        <f>PHONETIC(M111:M115)</f>
        <v>金針菇時蔬薑</v>
      </c>
      <c r="O18" s="44" t="str">
        <f>O122</f>
        <v>小餐包</v>
      </c>
      <c r="P18" s="12"/>
      <c r="Q18" s="60">
        <v>4.2</v>
      </c>
      <c r="R18" s="60">
        <v>2.5</v>
      </c>
      <c r="S18" s="61">
        <v>1.5</v>
      </c>
      <c r="T18" s="60">
        <v>2.8</v>
      </c>
      <c r="U18" s="50"/>
      <c r="V18" s="62"/>
      <c r="W18" s="63">
        <f t="shared" si="1"/>
        <v>645</v>
      </c>
    </row>
    <row r="19" spans="1:29">
      <c r="A19" s="152">
        <f t="shared" si="2"/>
        <v>45190</v>
      </c>
      <c r="B19" s="150" t="str">
        <f t="shared" si="0"/>
        <v>四</v>
      </c>
      <c r="C19" s="26" t="str">
        <f>B128</f>
        <v>糙米飯</v>
      </c>
      <c r="D19" s="49" t="str">
        <f>B129&amp;B130</f>
        <v>米糙米</v>
      </c>
      <c r="E19" s="27" t="str">
        <f>E128</f>
        <v>筍干滷若</v>
      </c>
      <c r="F19" s="55" t="str">
        <f>PHONETIC(E129:E132)</f>
        <v>麵腸麻竹筍干薑</v>
      </c>
      <c r="G19" s="27" t="str">
        <f>G128</f>
        <v>豆包海帶</v>
      </c>
      <c r="H19" s="55" t="str">
        <f>PHONETIC(G129:G131)</f>
        <v>海帶絲豆包薑</v>
      </c>
      <c r="I19" s="27" t="str">
        <f>I128</f>
        <v>銀蘿素丸</v>
      </c>
      <c r="J19" s="55" t="str">
        <f>PHONETIC(I129:I131)</f>
        <v>素丸白蘿蔔胡蘿蔔</v>
      </c>
      <c r="K19" s="50" t="s">
        <v>2</v>
      </c>
      <c r="L19" s="55" t="s">
        <v>51</v>
      </c>
      <c r="M19" s="27" t="str">
        <f>M128</f>
        <v>仙草甜湯</v>
      </c>
      <c r="N19" s="55" t="str">
        <f>PHONETIC(M129:M131)</f>
        <v>仙草凍紅砂糖</v>
      </c>
      <c r="O19" s="44" t="str">
        <f>O128</f>
        <v>水果</v>
      </c>
      <c r="P19" s="294" t="s">
        <v>574</v>
      </c>
      <c r="Q19" s="291">
        <v>5.6</v>
      </c>
      <c r="R19" s="60">
        <v>2.5</v>
      </c>
      <c r="S19" s="61">
        <v>2.2000000000000002</v>
      </c>
      <c r="T19" s="60">
        <v>2.9</v>
      </c>
      <c r="U19" s="50"/>
      <c r="V19" s="62">
        <v>1</v>
      </c>
      <c r="W19" s="63">
        <f t="shared" si="1"/>
        <v>825</v>
      </c>
    </row>
    <row r="20" spans="1:29">
      <c r="A20" s="152">
        <f>IF(A19="","",IF(MONTH(A19)&lt;&gt;MONTH(A19+1),"",A19+1))</f>
        <v>45191</v>
      </c>
      <c r="B20" s="150" t="str">
        <f t="shared" si="0"/>
        <v>五</v>
      </c>
      <c r="C20" s="26" t="str">
        <f>B134</f>
        <v>燕麥飯</v>
      </c>
      <c r="D20" s="49" t="str">
        <f>B135&amp;B136</f>
        <v>米燕麥</v>
      </c>
      <c r="E20" s="27" t="str">
        <f>E134</f>
        <v>三杯百頁</v>
      </c>
      <c r="F20" s="55" t="str">
        <f>PHONETIC(E135:E139)</f>
        <v>百頁冷凍毛豆仁胡蘿蔔九層塔薑</v>
      </c>
      <c r="G20" s="27" t="str">
        <f>G134</f>
        <v>螞蟻上樹</v>
      </c>
      <c r="H20" s="55" t="str">
        <f>PHONETIC(G135:G139)</f>
        <v>素若冬粉時蔬乾木耳薑</v>
      </c>
      <c r="I20" s="27" t="str">
        <f>I134</f>
        <v>金沙甘藍</v>
      </c>
      <c r="J20" s="55" t="str">
        <f>PHONETIC(I135:I139)</f>
        <v>鹹鴨蛋甘藍乾香菇薑</v>
      </c>
      <c r="K20" s="50" t="s">
        <v>2</v>
      </c>
      <c r="L20" s="55" t="s">
        <v>51</v>
      </c>
      <c r="M20" s="27" t="str">
        <f>M134</f>
        <v>紫菜蛋花湯</v>
      </c>
      <c r="N20" s="55" t="str">
        <f>PHONETIC(M135:M139)</f>
        <v>紫菜雞蛋薑</v>
      </c>
      <c r="O20" s="44" t="str">
        <f>O134</f>
        <v>TAP豆漿</v>
      </c>
      <c r="P20" s="12"/>
      <c r="Q20" s="60">
        <v>5.5</v>
      </c>
      <c r="R20" s="60">
        <v>2.5</v>
      </c>
      <c r="S20" s="61">
        <v>1.8</v>
      </c>
      <c r="T20" s="60">
        <v>2.9</v>
      </c>
      <c r="U20" s="50"/>
      <c r="V20" s="62"/>
      <c r="W20" s="63">
        <f t="shared" si="1"/>
        <v>748</v>
      </c>
    </row>
    <row r="21" spans="1:29">
      <c r="A21" s="288">
        <f t="shared" si="2"/>
        <v>45192</v>
      </c>
      <c r="B21" s="286" t="str">
        <f t="shared" si="0"/>
        <v>六</v>
      </c>
      <c r="C21" s="26" t="str">
        <f>B140</f>
        <v>芝麻飯</v>
      </c>
      <c r="D21" s="49" t="str">
        <f>B141&amp;B142</f>
        <v>米芝麻(熟)</v>
      </c>
      <c r="E21" s="27" t="str">
        <f>E140</f>
        <v>京醬豆包</v>
      </c>
      <c r="F21" s="55" t="str">
        <f>PHONETIC(E141:E145)</f>
        <v>豆包豆薯薑甜麵醬</v>
      </c>
      <c r="G21" s="27" t="str">
        <f>G140</f>
        <v>紅仁炒蛋</v>
      </c>
      <c r="H21" s="55" t="str">
        <f>PHONETIC(G141:G145)</f>
        <v>雞蛋胡蘿蔔薑</v>
      </c>
      <c r="I21" s="27" t="str">
        <f>I140</f>
        <v>鐵板油腐</v>
      </c>
      <c r="J21" s="55" t="str">
        <f>PHONETIC(I141:I145)</f>
        <v>四角油豆腐脆筍乾木耳薑</v>
      </c>
      <c r="K21" s="50" t="s">
        <v>2</v>
      </c>
      <c r="L21" s="55" t="s">
        <v>51</v>
      </c>
      <c r="M21" s="27" t="str">
        <f>M140</f>
        <v>金針湯</v>
      </c>
      <c r="N21" s="55" t="str">
        <f>PHONETIC(M141:M142)</f>
        <v>金針菜乾榨菜</v>
      </c>
      <c r="O21" s="44" t="str">
        <f>O140</f>
        <v>保久乳</v>
      </c>
      <c r="P21" s="12"/>
      <c r="Q21" s="60">
        <v>5</v>
      </c>
      <c r="R21" s="60">
        <v>2.5</v>
      </c>
      <c r="S21" s="61">
        <v>2.2000000000000002</v>
      </c>
      <c r="T21" s="60">
        <v>2.9</v>
      </c>
      <c r="U21" s="50"/>
      <c r="V21" s="62"/>
      <c r="W21" s="63">
        <f t="shared" si="1"/>
        <v>723</v>
      </c>
    </row>
    <row r="22" spans="1:29">
      <c r="A22" s="290">
        <f>IF(A21="","",IF(MONTH(A21)&lt;&gt;MONTH(A21+1),"",A21+2))</f>
        <v>45194</v>
      </c>
      <c r="B22" s="287" t="str">
        <f t="shared" si="0"/>
        <v>一</v>
      </c>
      <c r="C22" s="26" t="str">
        <f>B146</f>
        <v>白米飯</v>
      </c>
      <c r="D22" s="49" t="str">
        <f>B147&amp;B148</f>
        <v>米</v>
      </c>
      <c r="E22" s="27" t="str">
        <f>E146</f>
        <v>咖哩絞若</v>
      </c>
      <c r="F22" s="55" t="str">
        <f>PHONETIC(E147:E150)</f>
        <v>素若馬鈴薯胡蘿蔔咖哩粉</v>
      </c>
      <c r="G22" s="27" t="str">
        <f>G146</f>
        <v>素培根豆芽</v>
      </c>
      <c r="H22" s="55" t="str">
        <f>PHONETIC(G147:G151)</f>
        <v>素培根綠豆芽胡蘿蔔薑</v>
      </c>
      <c r="I22" s="27" t="str">
        <f>I146</f>
        <v>木須蛋香</v>
      </c>
      <c r="J22" s="55" t="str">
        <f>PHONETIC(I147:I151)</f>
        <v>雞蛋冷凍毛豆仁乾木耳薑</v>
      </c>
      <c r="K22" s="50" t="s">
        <v>2</v>
      </c>
      <c r="L22" s="55" t="s">
        <v>51</v>
      </c>
      <c r="M22" s="27" t="str">
        <f>M146</f>
        <v>時蔬湯</v>
      </c>
      <c r="N22" s="55" t="str">
        <f>PHONETIC(M147:M150)</f>
        <v>時蔬胡蘿蔔薑</v>
      </c>
      <c r="O22" s="44" t="str">
        <f>O146</f>
        <v>果汁</v>
      </c>
      <c r="P22" s="12"/>
      <c r="Q22" s="60">
        <v>5.6</v>
      </c>
      <c r="R22" s="60">
        <v>2.5</v>
      </c>
      <c r="S22" s="61">
        <v>2</v>
      </c>
      <c r="T22" s="60">
        <v>3.1</v>
      </c>
      <c r="U22" s="50">
        <v>1</v>
      </c>
      <c r="V22" s="62"/>
      <c r="W22" s="63">
        <f t="shared" si="1"/>
        <v>889</v>
      </c>
    </row>
    <row r="23" spans="1:29">
      <c r="A23" s="289">
        <f t="shared" si="2"/>
        <v>45195</v>
      </c>
      <c r="B23" s="284" t="str">
        <f t="shared" si="0"/>
        <v>二</v>
      </c>
      <c r="C23" s="285" t="str">
        <f>B152</f>
        <v>糙米飯</v>
      </c>
      <c r="D23" s="49" t="str">
        <f>B153&amp;B154</f>
        <v>米糙米</v>
      </c>
      <c r="E23" s="27" t="str">
        <f>E152</f>
        <v>醬香麵輪</v>
      </c>
      <c r="F23" s="55" t="str">
        <f>PHONETIC(E153:E157)</f>
        <v>麵輪滷包</v>
      </c>
      <c r="G23" s="27" t="str">
        <f>G152</f>
        <v>鮮菇豆腐</v>
      </c>
      <c r="H23" s="55" t="str">
        <f>PHONETIC(G153:G157)</f>
        <v>豆腐杏鮑菇乾香菇胡蘿蔔薑</v>
      </c>
      <c r="I23" s="27" t="str">
        <f>I152</f>
        <v>素火腿</v>
      </c>
      <c r="J23" s="55" t="str">
        <f>PHONETIC(I153:I157)</f>
        <v>素火腿薑</v>
      </c>
      <c r="K23" s="50" t="s">
        <v>2</v>
      </c>
      <c r="L23" s="55" t="s">
        <v>51</v>
      </c>
      <c r="M23" s="27" t="str">
        <f>M152</f>
        <v>番茄蛋花湯</v>
      </c>
      <c r="N23" s="55" t="str">
        <f>PHONETIC(M153:M157)</f>
        <v>番茄雞蛋</v>
      </c>
      <c r="O23" s="44" t="str">
        <f>O152</f>
        <v>TAP豆漿</v>
      </c>
      <c r="P23" s="12"/>
      <c r="Q23" s="60">
        <v>5</v>
      </c>
      <c r="R23" s="60">
        <v>2.5</v>
      </c>
      <c r="S23" s="61">
        <v>1.7</v>
      </c>
      <c r="T23" s="60">
        <v>2.8</v>
      </c>
      <c r="U23" s="43"/>
      <c r="V23" s="62"/>
      <c r="W23" s="63">
        <f t="shared" si="1"/>
        <v>706</v>
      </c>
    </row>
    <row r="24" spans="1:29">
      <c r="A24" s="282">
        <f t="shared" si="2"/>
        <v>45196</v>
      </c>
      <c r="B24" s="284" t="str">
        <f t="shared" si="0"/>
        <v>三</v>
      </c>
      <c r="C24" s="26" t="str">
        <f>B158</f>
        <v>刈包特餐</v>
      </c>
      <c r="D24" s="49" t="str">
        <f>B159</f>
        <v>刈包</v>
      </c>
      <c r="E24" s="27" t="str">
        <f>E158</f>
        <v>酸菜麵腸</v>
      </c>
      <c r="F24" s="55" t="str">
        <f>PHONETIC(E159:E161)</f>
        <v>麵腸酸菜薑</v>
      </c>
      <c r="G24" s="27" t="str">
        <f>G158</f>
        <v>清炒甘藍</v>
      </c>
      <c r="H24" s="55" t="str">
        <f>PHONETIC(G159:G163)</f>
        <v>甘藍冷凍毛豆仁薑</v>
      </c>
      <c r="I24" s="27" t="str">
        <f>I158</f>
        <v>銀羅腐煮</v>
      </c>
      <c r="J24" s="55" t="str">
        <f>PHONETIC(I159:I163)</f>
        <v>凍豆腐白蘿蔔白蘿蔔薑</v>
      </c>
      <c r="K24" s="50" t="s">
        <v>2</v>
      </c>
      <c r="L24" s="55" t="s">
        <v>51</v>
      </c>
      <c r="M24" s="27" t="str">
        <f>M158</f>
        <v>糙米粥</v>
      </c>
      <c r="N24" s="55" t="str">
        <f>PHONETIC(M159:M163)</f>
        <v>雞蛋糙米胡蘿蔔乾香菇時蔬</v>
      </c>
      <c r="O24" s="50" t="str">
        <f>O158</f>
        <v>小餐包</v>
      </c>
      <c r="P24" s="12"/>
      <c r="Q24" s="29">
        <v>4</v>
      </c>
      <c r="R24" s="29">
        <v>2.5</v>
      </c>
      <c r="S24" s="29">
        <v>1.8</v>
      </c>
      <c r="T24" s="29">
        <v>2.9</v>
      </c>
      <c r="U24" s="31"/>
      <c r="V24" s="29"/>
      <c r="W24" s="63">
        <f t="shared" si="1"/>
        <v>643</v>
      </c>
    </row>
    <row r="25" spans="1:29">
      <c r="A25" s="282">
        <f t="shared" si="2"/>
        <v>45197</v>
      </c>
      <c r="B25" s="283" t="str">
        <f t="shared" si="0"/>
        <v>四</v>
      </c>
      <c r="C25" s="26" t="str">
        <f>B164</f>
        <v>糙米飯</v>
      </c>
      <c r="D25" s="215" t="str">
        <f>B165&amp;B166</f>
        <v>米糙米</v>
      </c>
      <c r="E25" s="27" t="str">
        <f>E164</f>
        <v>豉香豆包</v>
      </c>
      <c r="F25" s="55" t="str">
        <f>PHONETIC(E165:E168)</f>
        <v>豆包白蘿蔔胡蘿蔔豆豉</v>
      </c>
      <c r="G25" s="27" t="str">
        <f>G164</f>
        <v>絞若白菜</v>
      </c>
      <c r="H25" s="55" t="str">
        <f>PHONETIC(G165:G169)</f>
        <v>素若結球白菜乾香菇薑</v>
      </c>
      <c r="I25" s="27" t="str">
        <f>I164</f>
        <v>豆皮時蔬</v>
      </c>
      <c r="J25" s="55" t="str">
        <f>PHONETIC(I165:I169)</f>
        <v>豆皮時蔬胡蘿蔔薑</v>
      </c>
      <c r="K25" s="50" t="s">
        <v>2</v>
      </c>
      <c r="L25" s="55" t="s">
        <v>51</v>
      </c>
      <c r="M25" s="27" t="str">
        <f>M164</f>
        <v>枸杞銀耳湯</v>
      </c>
      <c r="N25" s="55" t="str">
        <f>PHONETIC(M165:M169)</f>
        <v>枸杞乾銀耳二砂糖</v>
      </c>
      <c r="O25" s="140" t="str">
        <f>O164</f>
        <v>水果</v>
      </c>
      <c r="P25" s="294" t="s">
        <v>574</v>
      </c>
      <c r="Q25" s="227">
        <v>5</v>
      </c>
      <c r="R25" s="29">
        <v>2.5</v>
      </c>
      <c r="S25" s="29">
        <v>2.2000000000000002</v>
      </c>
      <c r="T25" s="29">
        <v>2.9</v>
      </c>
      <c r="U25" s="31"/>
      <c r="V25" s="29">
        <v>1</v>
      </c>
      <c r="W25" s="63">
        <f t="shared" si="1"/>
        <v>783</v>
      </c>
    </row>
    <row r="26" spans="1:29">
      <c r="A26" s="2" t="s">
        <v>94</v>
      </c>
      <c r="B26" s="1"/>
      <c r="C26" s="4"/>
      <c r="D26" s="4"/>
      <c r="E26" s="59"/>
      <c r="F26" s="59"/>
      <c r="G26" s="4"/>
      <c r="H26" s="4"/>
      <c r="I26" s="4"/>
      <c r="J26" s="4"/>
      <c r="K26" s="4"/>
      <c r="L26" s="4"/>
      <c r="M26" s="4"/>
      <c r="N26" s="8"/>
      <c r="O26" s="11"/>
      <c r="P26" s="11"/>
      <c r="Q26" s="13"/>
      <c r="R26" s="13"/>
      <c r="S26" s="13"/>
      <c r="T26" s="13"/>
      <c r="U26" s="13"/>
      <c r="V26" s="4"/>
      <c r="W26" s="4"/>
    </row>
    <row r="27" spans="1:29" ht="16.2" customHeight="1">
      <c r="A27" s="23" t="s">
        <v>17</v>
      </c>
      <c r="B27" s="6"/>
      <c r="C27" s="3"/>
      <c r="D27" s="3"/>
    </row>
    <row r="28" spans="1:29" s="17" customFormat="1" ht="16.2" customHeight="1">
      <c r="A28" s="32" t="s">
        <v>96</v>
      </c>
      <c r="B28" s="23" t="s">
        <v>97</v>
      </c>
      <c r="C28" s="18"/>
      <c r="D28" s="18"/>
      <c r="E28" s="23"/>
      <c r="F28" s="32"/>
      <c r="G28" s="32"/>
      <c r="N28" s="19"/>
      <c r="O28" s="20"/>
      <c r="P28" s="20"/>
      <c r="Q28" s="21"/>
      <c r="R28" s="21"/>
      <c r="S28" s="21"/>
      <c r="T28" s="21"/>
      <c r="U28" s="21"/>
    </row>
    <row r="29" spans="1:29" s="32" customFormat="1" ht="16.2">
      <c r="A29" s="32" t="s">
        <v>95</v>
      </c>
      <c r="B29" s="33" t="s">
        <v>581</v>
      </c>
      <c r="C29" s="33"/>
      <c r="D29" s="33"/>
      <c r="G29" s="23"/>
      <c r="O29" s="34"/>
      <c r="P29" s="34"/>
      <c r="Q29" s="35"/>
      <c r="R29" s="35"/>
      <c r="S29" s="35"/>
      <c r="T29" s="35"/>
      <c r="U29" s="35"/>
    </row>
    <row r="30" spans="1:29">
      <c r="A30" s="41" t="s">
        <v>566</v>
      </c>
      <c r="B30" s="39"/>
      <c r="C30" s="42"/>
      <c r="D30" s="42"/>
      <c r="E30" s="42"/>
      <c r="F30" s="39"/>
      <c r="G30" s="42"/>
      <c r="H30" s="39"/>
      <c r="I30" s="42"/>
      <c r="J30" s="39"/>
      <c r="K30" s="42"/>
      <c r="L30" s="42"/>
      <c r="M30" s="42"/>
      <c r="N30" s="39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"/>
    </row>
    <row r="31" spans="1:29">
      <c r="A31" s="38" t="s">
        <v>6</v>
      </c>
      <c r="B31" s="40" t="s">
        <v>7</v>
      </c>
      <c r="C31" s="25" t="s">
        <v>18</v>
      </c>
      <c r="D31" s="26" t="s">
        <v>8</v>
      </c>
      <c r="E31" s="167" t="s">
        <v>9</v>
      </c>
      <c r="F31" s="167" t="s">
        <v>18</v>
      </c>
      <c r="G31" s="164" t="s">
        <v>10</v>
      </c>
      <c r="H31" s="167" t="s">
        <v>18</v>
      </c>
      <c r="I31" s="164" t="s">
        <v>11</v>
      </c>
      <c r="J31" s="167" t="s">
        <v>18</v>
      </c>
      <c r="K31" s="190" t="s">
        <v>12</v>
      </c>
      <c r="L31" s="167" t="s">
        <v>18</v>
      </c>
      <c r="M31" s="164" t="s">
        <v>4</v>
      </c>
      <c r="N31" s="165" t="s">
        <v>21</v>
      </c>
      <c r="O31" s="48" t="s">
        <v>575</v>
      </c>
      <c r="P31" s="48" t="s">
        <v>576</v>
      </c>
      <c r="R31" s="29"/>
      <c r="S31" s="29"/>
      <c r="T31" s="30"/>
      <c r="U31" s="29"/>
      <c r="V31" s="31"/>
      <c r="W31" s="31"/>
      <c r="X31" s="31"/>
      <c r="Y31" s="31"/>
      <c r="Z31" s="31"/>
      <c r="AA31" s="31"/>
      <c r="AB31" s="31"/>
    </row>
    <row r="32" spans="1:29" s="9" customFormat="1" ht="16.5" customHeight="1">
      <c r="A32" s="232" t="str">
        <f>B3</f>
        <v>三</v>
      </c>
      <c r="B32" s="193" t="s">
        <v>101</v>
      </c>
      <c r="C32" s="129"/>
      <c r="D32" s="240" t="str">
        <f t="shared" ref="D32:D40" si="3">IF(C32,"公斤","")</f>
        <v/>
      </c>
      <c r="E32" s="304" t="s">
        <v>368</v>
      </c>
      <c r="F32" s="304"/>
      <c r="G32" s="305" t="s">
        <v>369</v>
      </c>
      <c r="H32" s="305"/>
      <c r="I32" s="242" t="s">
        <v>370</v>
      </c>
      <c r="J32" s="260"/>
      <c r="K32" s="306" t="s">
        <v>2</v>
      </c>
      <c r="L32" s="307"/>
      <c r="M32" s="304" t="s">
        <v>371</v>
      </c>
      <c r="N32" s="304"/>
      <c r="O32" s="143" t="s">
        <v>260</v>
      </c>
      <c r="P32" s="174"/>
      <c r="Q32" s="134"/>
      <c r="R32" s="14"/>
      <c r="S32" s="14"/>
      <c r="T32" s="16"/>
      <c r="U32" s="14"/>
    </row>
    <row r="33" spans="1:21" s="9" customFormat="1" ht="16.5" customHeight="1">
      <c r="A33" s="237">
        <f>A3</f>
        <v>45168</v>
      </c>
      <c r="B33" s="208" t="s">
        <v>13</v>
      </c>
      <c r="C33" s="208">
        <v>8</v>
      </c>
      <c r="D33" s="240" t="str">
        <f t="shared" si="3"/>
        <v>公斤</v>
      </c>
      <c r="E33" s="242" t="s">
        <v>372</v>
      </c>
      <c r="F33" s="264">
        <v>1.5</v>
      </c>
      <c r="G33" s="243" t="s">
        <v>560</v>
      </c>
      <c r="H33" s="257">
        <v>1</v>
      </c>
      <c r="I33" s="244" t="s">
        <v>374</v>
      </c>
      <c r="J33" s="260">
        <v>3</v>
      </c>
      <c r="K33" s="245" t="s">
        <v>12</v>
      </c>
      <c r="L33" s="246">
        <v>7</v>
      </c>
      <c r="M33" s="239" t="s">
        <v>519</v>
      </c>
      <c r="N33" s="257">
        <v>1</v>
      </c>
      <c r="O33" s="175"/>
      <c r="P33" s="144"/>
      <c r="Q33" s="144"/>
      <c r="R33" s="14"/>
      <c r="S33" s="14"/>
      <c r="T33" s="15"/>
      <c r="U33" s="14"/>
    </row>
    <row r="34" spans="1:21" s="9" customFormat="1" ht="16.5" customHeight="1">
      <c r="A34" s="118"/>
      <c r="B34" s="208" t="s">
        <v>15</v>
      </c>
      <c r="C34" s="208">
        <v>3</v>
      </c>
      <c r="D34" s="240" t="str">
        <f t="shared" si="3"/>
        <v>公斤</v>
      </c>
      <c r="E34" s="243" t="s">
        <v>557</v>
      </c>
      <c r="F34" s="257">
        <v>1</v>
      </c>
      <c r="G34" s="243" t="s">
        <v>559</v>
      </c>
      <c r="H34" s="262">
        <v>6</v>
      </c>
      <c r="I34" s="243" t="s">
        <v>375</v>
      </c>
      <c r="J34" s="257">
        <v>2</v>
      </c>
      <c r="K34" s="245" t="s">
        <v>165</v>
      </c>
      <c r="L34" s="245">
        <v>0.05</v>
      </c>
      <c r="M34" s="239" t="s">
        <v>376</v>
      </c>
      <c r="N34" s="257">
        <v>2</v>
      </c>
      <c r="O34" s="161"/>
      <c r="P34" s="113"/>
      <c r="Q34" s="113"/>
      <c r="R34" s="14"/>
      <c r="S34" s="14"/>
      <c r="T34" s="15"/>
      <c r="U34" s="14"/>
    </row>
    <row r="35" spans="1:21" s="9" customFormat="1" ht="16.5" customHeight="1">
      <c r="A35" s="118"/>
      <c r="B35" s="208" t="s">
        <v>102</v>
      </c>
      <c r="C35" s="208"/>
      <c r="D35" s="240" t="str">
        <f t="shared" si="3"/>
        <v/>
      </c>
      <c r="E35" s="243" t="s">
        <v>377</v>
      </c>
      <c r="F35" s="257"/>
      <c r="G35" s="248" t="s">
        <v>378</v>
      </c>
      <c r="H35" s="262">
        <v>0.01</v>
      </c>
      <c r="I35" s="243" t="s">
        <v>379</v>
      </c>
      <c r="J35" s="260"/>
      <c r="K35" s="245"/>
      <c r="L35" s="245"/>
      <c r="M35" s="239" t="s">
        <v>523</v>
      </c>
      <c r="N35" s="257"/>
      <c r="O35" s="162"/>
      <c r="P35" s="102"/>
      <c r="Q35" s="102"/>
      <c r="R35" s="14"/>
      <c r="S35" s="14"/>
      <c r="T35" s="15"/>
      <c r="U35" s="14"/>
    </row>
    <row r="36" spans="1:21" s="9" customFormat="1" ht="16.5" customHeight="1">
      <c r="A36" s="118"/>
      <c r="B36" s="208"/>
      <c r="C36" s="208"/>
      <c r="D36" s="240" t="str">
        <f t="shared" si="3"/>
        <v/>
      </c>
      <c r="E36" s="245" t="s">
        <v>165</v>
      </c>
      <c r="F36" s="263">
        <v>0.05</v>
      </c>
      <c r="G36" s="248" t="s">
        <v>380</v>
      </c>
      <c r="H36" s="262">
        <v>0.01</v>
      </c>
      <c r="I36" s="243"/>
      <c r="J36" s="257"/>
      <c r="K36" s="245"/>
      <c r="L36" s="245"/>
      <c r="M36" s="239" t="s">
        <v>381</v>
      </c>
      <c r="N36" s="257"/>
      <c r="O36" s="163"/>
      <c r="P36" s="102"/>
      <c r="Q36" s="102"/>
      <c r="R36" s="14"/>
      <c r="S36" s="14"/>
      <c r="T36" s="15"/>
      <c r="U36" s="14"/>
    </row>
    <row r="37" spans="1:21" s="9" customFormat="1" ht="16.5" customHeight="1">
      <c r="A37" s="118"/>
      <c r="B37" s="208"/>
      <c r="C37" s="208"/>
      <c r="D37" s="240" t="str">
        <f t="shared" si="3"/>
        <v/>
      </c>
      <c r="E37" s="243"/>
      <c r="F37" s="257"/>
      <c r="G37" s="245" t="s">
        <v>165</v>
      </c>
      <c r="H37" s="263">
        <v>0.05</v>
      </c>
      <c r="I37" s="243"/>
      <c r="J37" s="257"/>
      <c r="K37" s="245"/>
      <c r="L37" s="245"/>
      <c r="M37" s="239" t="s">
        <v>532</v>
      </c>
      <c r="N37" s="257"/>
      <c r="O37" s="172"/>
      <c r="P37" s="102"/>
      <c r="Q37" s="102"/>
      <c r="R37" s="14"/>
      <c r="S37" s="14"/>
      <c r="T37" s="15"/>
      <c r="U37" s="14"/>
    </row>
    <row r="38" spans="1:21" s="9" customFormat="1" ht="16.5" customHeight="1">
      <c r="A38" s="232" t="str">
        <f>B4</f>
        <v>四</v>
      </c>
      <c r="B38" s="203" t="s">
        <v>1</v>
      </c>
      <c r="C38" s="208"/>
      <c r="D38" s="240" t="str">
        <f t="shared" si="3"/>
        <v/>
      </c>
      <c r="E38" s="239" t="s">
        <v>382</v>
      </c>
      <c r="F38" s="257"/>
      <c r="G38" s="239" t="s">
        <v>567</v>
      </c>
      <c r="H38" s="257"/>
      <c r="I38" s="254" t="s">
        <v>521</v>
      </c>
      <c r="J38" s="261"/>
      <c r="K38" s="245" t="s">
        <v>2</v>
      </c>
      <c r="L38" s="252"/>
      <c r="M38" s="255" t="s">
        <v>383</v>
      </c>
      <c r="N38" s="258"/>
      <c r="O38" s="109" t="s">
        <v>261</v>
      </c>
      <c r="P38" s="294" t="s">
        <v>574</v>
      </c>
      <c r="Q38" s="110"/>
      <c r="R38" s="14"/>
      <c r="S38" s="14"/>
      <c r="T38" s="16"/>
      <c r="U38" s="14"/>
    </row>
    <row r="39" spans="1:21" s="9" customFormat="1" ht="16.5" customHeight="1">
      <c r="A39" s="236">
        <f>A4</f>
        <v>45169</v>
      </c>
      <c r="B39" s="208" t="s">
        <v>13</v>
      </c>
      <c r="C39" s="208">
        <v>7</v>
      </c>
      <c r="D39" s="240" t="str">
        <f t="shared" si="3"/>
        <v>公斤</v>
      </c>
      <c r="E39" s="243" t="s">
        <v>384</v>
      </c>
      <c r="F39" s="257">
        <v>6</v>
      </c>
      <c r="G39" s="243" t="s">
        <v>568</v>
      </c>
      <c r="H39" s="257">
        <v>1</v>
      </c>
      <c r="I39" s="243" t="s">
        <v>522</v>
      </c>
      <c r="J39" s="262">
        <v>5</v>
      </c>
      <c r="K39" s="245" t="s">
        <v>12</v>
      </c>
      <c r="L39" s="246">
        <v>7</v>
      </c>
      <c r="M39" s="239" t="s">
        <v>386</v>
      </c>
      <c r="N39" s="257">
        <v>2</v>
      </c>
      <c r="O39" s="173"/>
      <c r="P39" s="117"/>
      <c r="Q39" s="117"/>
      <c r="R39" s="14"/>
      <c r="S39" s="14"/>
      <c r="T39" s="15"/>
      <c r="U39" s="14"/>
    </row>
    <row r="40" spans="1:21" s="9" customFormat="1" ht="16.5" customHeight="1">
      <c r="A40" s="101"/>
      <c r="B40" s="208" t="s">
        <v>15</v>
      </c>
      <c r="C40" s="208">
        <v>3</v>
      </c>
      <c r="D40" s="240" t="str">
        <f t="shared" si="3"/>
        <v>公斤</v>
      </c>
      <c r="E40" s="242" t="s">
        <v>520</v>
      </c>
      <c r="F40" s="260">
        <v>3</v>
      </c>
      <c r="G40" s="243" t="s">
        <v>190</v>
      </c>
      <c r="H40" s="257">
        <v>5</v>
      </c>
      <c r="I40" s="248"/>
      <c r="J40" s="262"/>
      <c r="K40" s="245" t="s">
        <v>165</v>
      </c>
      <c r="L40" s="245">
        <v>0.05</v>
      </c>
      <c r="M40" s="239" t="s">
        <v>388</v>
      </c>
      <c r="N40" s="257">
        <v>1</v>
      </c>
      <c r="O40" s="163"/>
      <c r="P40" s="117"/>
      <c r="Q40" s="117"/>
      <c r="R40" s="14"/>
      <c r="S40" s="14"/>
      <c r="T40" s="15"/>
      <c r="U40" s="14"/>
    </row>
    <row r="41" spans="1:21" s="9" customFormat="1" ht="16.5" customHeight="1">
      <c r="A41" s="101"/>
      <c r="B41" s="202"/>
      <c r="C41" s="202"/>
      <c r="D41" s="241"/>
      <c r="E41" s="243" t="s">
        <v>132</v>
      </c>
      <c r="F41" s="257">
        <v>1</v>
      </c>
      <c r="G41" s="243" t="s">
        <v>132</v>
      </c>
      <c r="H41" s="257">
        <v>1</v>
      </c>
      <c r="I41" s="248" t="s">
        <v>176</v>
      </c>
      <c r="J41" s="262"/>
      <c r="O41" s="163"/>
      <c r="P41" s="117"/>
      <c r="Q41" s="117"/>
      <c r="R41" s="14"/>
      <c r="S41" s="14"/>
      <c r="T41" s="15"/>
      <c r="U41" s="14"/>
    </row>
    <row r="42" spans="1:21" s="9" customFormat="1" ht="16.5" customHeight="1">
      <c r="A42" s="101"/>
      <c r="B42" s="208"/>
      <c r="C42" s="208"/>
      <c r="D42" s="241"/>
      <c r="E42" s="245" t="s">
        <v>165</v>
      </c>
      <c r="F42" s="263">
        <v>0.05</v>
      </c>
      <c r="G42" s="243" t="s">
        <v>192</v>
      </c>
      <c r="H42" s="257">
        <v>0.01</v>
      </c>
      <c r="I42" s="245" t="s">
        <v>165</v>
      </c>
      <c r="J42" s="263">
        <v>0.05</v>
      </c>
      <c r="K42" s="245"/>
      <c r="L42" s="245"/>
      <c r="M42" s="239"/>
      <c r="N42" s="257"/>
      <c r="O42" s="163"/>
      <c r="P42" s="117"/>
      <c r="Q42" s="117"/>
      <c r="R42" s="14"/>
      <c r="S42" s="14"/>
      <c r="T42" s="15"/>
      <c r="U42" s="14"/>
    </row>
    <row r="43" spans="1:21" s="9" customFormat="1" ht="16.5" customHeight="1">
      <c r="A43" s="101"/>
      <c r="B43" s="208"/>
      <c r="C43" s="208"/>
      <c r="D43" s="241"/>
      <c r="G43" s="245" t="s">
        <v>165</v>
      </c>
      <c r="H43" s="263">
        <v>0.05</v>
      </c>
      <c r="K43" s="245"/>
      <c r="L43" s="245"/>
      <c r="M43" s="239"/>
      <c r="N43" s="257"/>
      <c r="R43" s="14"/>
      <c r="S43" s="14"/>
      <c r="T43" s="15"/>
      <c r="U43" s="14"/>
    </row>
    <row r="44" spans="1:21" s="9" customFormat="1" ht="16.5" customHeight="1">
      <c r="A44" s="232" t="str">
        <f>B5</f>
        <v>五</v>
      </c>
      <c r="B44" s="203" t="s">
        <v>103</v>
      </c>
      <c r="C44" s="208"/>
      <c r="D44" s="240" t="str">
        <f t="shared" ref="D44:D107" si="4">IF(C44,"公斤","")</f>
        <v/>
      </c>
      <c r="E44" s="249" t="s">
        <v>389</v>
      </c>
      <c r="F44" s="257"/>
      <c r="G44" s="239" t="s">
        <v>390</v>
      </c>
      <c r="H44" s="257"/>
      <c r="I44" s="247" t="s">
        <v>391</v>
      </c>
      <c r="J44" s="262"/>
      <c r="K44" s="245" t="s">
        <v>2</v>
      </c>
      <c r="L44" s="252"/>
      <c r="M44" s="239" t="s">
        <v>392</v>
      </c>
      <c r="N44" s="257"/>
      <c r="O44" s="211" t="s">
        <v>262</v>
      </c>
      <c r="R44" s="64"/>
      <c r="S44" s="16"/>
      <c r="T44" s="16"/>
      <c r="U44" s="14"/>
    </row>
    <row r="45" spans="1:21" s="9" customFormat="1" ht="16.5" customHeight="1">
      <c r="A45" s="235">
        <f>A5</f>
        <v>45170</v>
      </c>
      <c r="B45" s="208" t="s">
        <v>13</v>
      </c>
      <c r="C45" s="208">
        <v>10</v>
      </c>
      <c r="D45" s="240" t="str">
        <f t="shared" si="4"/>
        <v>公斤</v>
      </c>
      <c r="E45" s="243" t="s">
        <v>393</v>
      </c>
      <c r="F45" s="257">
        <v>6</v>
      </c>
      <c r="G45" s="243" t="s">
        <v>198</v>
      </c>
      <c r="H45" s="257">
        <v>2.7</v>
      </c>
      <c r="I45" s="243" t="s">
        <v>394</v>
      </c>
      <c r="J45" s="262">
        <v>0.5</v>
      </c>
      <c r="K45" s="245" t="s">
        <v>12</v>
      </c>
      <c r="L45" s="246">
        <v>7</v>
      </c>
      <c r="M45" s="239" t="s">
        <v>395</v>
      </c>
      <c r="N45" s="257">
        <v>0.1</v>
      </c>
      <c r="R45" s="65"/>
      <c r="S45" s="66"/>
      <c r="T45" s="15"/>
      <c r="U45" s="14"/>
    </row>
    <row r="46" spans="1:21" s="9" customFormat="1" ht="16.5" customHeight="1">
      <c r="A46" s="118"/>
      <c r="B46" s="208" t="s">
        <v>104</v>
      </c>
      <c r="C46" s="208">
        <v>0.2</v>
      </c>
      <c r="D46" s="240"/>
      <c r="E46" s="243" t="s">
        <v>400</v>
      </c>
      <c r="F46" s="257">
        <v>0.1</v>
      </c>
      <c r="G46" s="243" t="s">
        <v>396</v>
      </c>
      <c r="H46" s="257">
        <v>6</v>
      </c>
      <c r="I46" s="243" t="s">
        <v>397</v>
      </c>
      <c r="J46" s="262">
        <v>5</v>
      </c>
      <c r="K46" s="245" t="s">
        <v>165</v>
      </c>
      <c r="L46" s="245">
        <v>0.05</v>
      </c>
      <c r="M46" s="239" t="s">
        <v>398</v>
      </c>
      <c r="N46" s="257">
        <v>1</v>
      </c>
      <c r="R46" s="65"/>
      <c r="S46" s="66"/>
      <c r="T46" s="15"/>
      <c r="U46" s="14"/>
    </row>
    <row r="47" spans="1:21" s="9" customFormat="1" ht="16.5" customHeight="1">
      <c r="A47" s="118"/>
      <c r="B47" s="202"/>
      <c r="C47" s="202"/>
      <c r="D47" s="240" t="str">
        <f t="shared" si="4"/>
        <v/>
      </c>
      <c r="E47" s="243" t="s">
        <v>132</v>
      </c>
      <c r="F47" s="257">
        <v>1</v>
      </c>
      <c r="G47" s="243" t="s">
        <v>399</v>
      </c>
      <c r="H47" s="257">
        <v>0.1</v>
      </c>
      <c r="I47" s="248" t="s">
        <v>165</v>
      </c>
      <c r="J47" s="262">
        <v>0.05</v>
      </c>
      <c r="K47" s="245"/>
      <c r="L47" s="245"/>
      <c r="M47" s="239" t="s">
        <v>165</v>
      </c>
      <c r="N47" s="257">
        <v>0.05</v>
      </c>
      <c r="R47" s="65"/>
      <c r="S47" s="66"/>
      <c r="T47" s="15"/>
      <c r="U47" s="14"/>
    </row>
    <row r="48" spans="1:21" s="9" customFormat="1" ht="16.5" customHeight="1">
      <c r="A48" s="118"/>
      <c r="B48" s="202"/>
      <c r="C48" s="202"/>
      <c r="D48" s="240" t="str">
        <f t="shared" si="4"/>
        <v/>
      </c>
      <c r="E48" s="243" t="s">
        <v>525</v>
      </c>
      <c r="F48" s="257">
        <v>0.05</v>
      </c>
      <c r="G48" s="243" t="s">
        <v>165</v>
      </c>
      <c r="H48" s="257">
        <v>0.05</v>
      </c>
      <c r="I48" s="242"/>
      <c r="J48" s="260"/>
      <c r="K48" s="245"/>
      <c r="L48" s="245"/>
      <c r="M48" s="239"/>
      <c r="N48" s="257"/>
      <c r="R48" s="14"/>
      <c r="S48" s="14"/>
      <c r="T48" s="15"/>
      <c r="U48" s="14"/>
    </row>
    <row r="49" spans="1:21" s="9" customFormat="1" ht="16.5" customHeight="1">
      <c r="A49" s="118"/>
      <c r="B49" s="208"/>
      <c r="C49" s="208"/>
      <c r="D49" s="240" t="str">
        <f t="shared" si="4"/>
        <v/>
      </c>
      <c r="E49" s="243"/>
      <c r="F49" s="257"/>
      <c r="G49" s="243"/>
      <c r="H49" s="257"/>
      <c r="I49" s="243"/>
      <c r="J49" s="257"/>
      <c r="K49" s="245"/>
      <c r="L49" s="245"/>
      <c r="M49" s="239"/>
      <c r="N49" s="257"/>
      <c r="R49" s="14"/>
      <c r="S49" s="14"/>
      <c r="T49" s="15"/>
      <c r="U49" s="14"/>
    </row>
    <row r="50" spans="1:21" s="9" customFormat="1" ht="16.5" customHeight="1">
      <c r="A50" s="232" t="str">
        <f>B6</f>
        <v>一</v>
      </c>
      <c r="B50" s="193" t="s">
        <v>105</v>
      </c>
      <c r="C50" s="129"/>
      <c r="D50" s="240" t="str">
        <f t="shared" si="4"/>
        <v/>
      </c>
      <c r="E50" s="239" t="s">
        <v>401</v>
      </c>
      <c r="F50" s="257"/>
      <c r="G50" s="239" t="s">
        <v>402</v>
      </c>
      <c r="H50" s="257"/>
      <c r="I50" s="247" t="s">
        <v>216</v>
      </c>
      <c r="J50" s="262"/>
      <c r="K50" s="245" t="s">
        <v>2</v>
      </c>
      <c r="L50" s="252"/>
      <c r="M50" s="239" t="s">
        <v>403</v>
      </c>
      <c r="N50" s="257"/>
      <c r="O50" s="143" t="s">
        <v>260</v>
      </c>
      <c r="P50" s="171"/>
      <c r="Q50" s="106"/>
      <c r="R50" s="67"/>
      <c r="S50" s="68"/>
      <c r="T50" s="16"/>
      <c r="U50" s="14"/>
    </row>
    <row r="51" spans="1:21" s="9" customFormat="1" ht="16.5" customHeight="1">
      <c r="A51" s="111">
        <f>A6</f>
        <v>45173</v>
      </c>
      <c r="B51" s="208" t="s">
        <v>13</v>
      </c>
      <c r="C51" s="208">
        <v>10</v>
      </c>
      <c r="D51" s="240" t="str">
        <f t="shared" si="4"/>
        <v>公斤</v>
      </c>
      <c r="E51" s="243" t="s">
        <v>404</v>
      </c>
      <c r="F51" s="257">
        <v>6</v>
      </c>
      <c r="G51" s="243" t="s">
        <v>214</v>
      </c>
      <c r="H51" s="257">
        <v>1.2</v>
      </c>
      <c r="I51" s="243" t="s">
        <v>198</v>
      </c>
      <c r="J51" s="262">
        <v>2.7</v>
      </c>
      <c r="K51" s="245" t="s">
        <v>12</v>
      </c>
      <c r="L51" s="246">
        <v>7</v>
      </c>
      <c r="M51" s="239" t="s">
        <v>405</v>
      </c>
      <c r="N51" s="257">
        <v>2</v>
      </c>
      <c r="O51" s="180"/>
      <c r="P51" s="113"/>
      <c r="Q51" s="113"/>
      <c r="R51" s="64"/>
      <c r="S51" s="69"/>
      <c r="T51" s="15"/>
      <c r="U51" s="14"/>
    </row>
    <row r="52" spans="1:21" s="9" customFormat="1" ht="16.5" customHeight="1">
      <c r="A52" s="101"/>
      <c r="B52" s="208"/>
      <c r="C52" s="208"/>
      <c r="D52" s="240" t="str">
        <f t="shared" si="4"/>
        <v/>
      </c>
      <c r="E52" s="243" t="s">
        <v>406</v>
      </c>
      <c r="F52" s="257">
        <v>3</v>
      </c>
      <c r="G52" s="243" t="s">
        <v>190</v>
      </c>
      <c r="H52" s="257">
        <v>5</v>
      </c>
      <c r="I52" s="248" t="s">
        <v>217</v>
      </c>
      <c r="J52" s="262">
        <v>0.6</v>
      </c>
      <c r="K52" s="245" t="s">
        <v>165</v>
      </c>
      <c r="L52" s="245">
        <v>0.05</v>
      </c>
      <c r="M52" s="239" t="s">
        <v>526</v>
      </c>
      <c r="N52" s="257">
        <v>1</v>
      </c>
      <c r="O52" s="161"/>
      <c r="P52" s="113"/>
      <c r="Q52" s="113"/>
      <c r="R52" s="67"/>
      <c r="S52" s="69"/>
      <c r="T52" s="15"/>
      <c r="U52" s="14"/>
    </row>
    <row r="53" spans="1:21" s="9" customFormat="1" ht="16.5" customHeight="1">
      <c r="A53" s="101"/>
      <c r="B53" s="202"/>
      <c r="C53" s="202"/>
      <c r="D53" s="240" t="str">
        <f t="shared" si="4"/>
        <v/>
      </c>
      <c r="E53" s="243"/>
      <c r="F53" s="257"/>
      <c r="G53" s="243" t="s">
        <v>132</v>
      </c>
      <c r="H53" s="257">
        <v>0.5</v>
      </c>
      <c r="I53" s="248" t="s">
        <v>12</v>
      </c>
      <c r="J53" s="262">
        <v>3</v>
      </c>
      <c r="K53" s="245"/>
      <c r="L53" s="245"/>
      <c r="M53" s="239" t="s">
        <v>407</v>
      </c>
      <c r="N53" s="257">
        <v>0.5</v>
      </c>
      <c r="O53" s="163"/>
      <c r="P53" s="102"/>
      <c r="Q53" s="102"/>
      <c r="R53" s="67"/>
      <c r="S53" s="69"/>
      <c r="T53" s="15"/>
      <c r="U53" s="14"/>
    </row>
    <row r="54" spans="1:21" s="9" customFormat="1" ht="16.5" customHeight="1">
      <c r="A54" s="101"/>
      <c r="B54" s="202"/>
      <c r="C54" s="202"/>
      <c r="D54" s="240" t="str">
        <f t="shared" si="4"/>
        <v/>
      </c>
      <c r="E54" s="243" t="s">
        <v>165</v>
      </c>
      <c r="F54" s="257">
        <v>0.05</v>
      </c>
      <c r="G54" s="243" t="s">
        <v>165</v>
      </c>
      <c r="H54" s="257">
        <v>0.05</v>
      </c>
      <c r="I54" s="243" t="s">
        <v>192</v>
      </c>
      <c r="J54" s="257">
        <v>0.01</v>
      </c>
      <c r="K54" s="245"/>
      <c r="L54" s="245"/>
      <c r="M54" s="239" t="s">
        <v>165</v>
      </c>
      <c r="N54" s="257">
        <v>0.05</v>
      </c>
      <c r="O54" s="163"/>
      <c r="P54" s="102"/>
      <c r="Q54" s="102"/>
      <c r="R54" s="65"/>
      <c r="S54" s="70"/>
      <c r="T54" s="15"/>
      <c r="U54" s="14"/>
    </row>
    <row r="55" spans="1:21" s="9" customFormat="1" ht="16.5" customHeight="1">
      <c r="A55" s="101"/>
      <c r="B55" s="208"/>
      <c r="C55" s="208"/>
      <c r="D55" s="240" t="str">
        <f t="shared" si="4"/>
        <v/>
      </c>
      <c r="E55" s="243"/>
      <c r="F55" s="257"/>
      <c r="G55" s="243"/>
      <c r="H55" s="257"/>
      <c r="I55" s="243" t="s">
        <v>165</v>
      </c>
      <c r="J55" s="257">
        <v>0.05</v>
      </c>
      <c r="K55" s="245"/>
      <c r="L55" s="245"/>
      <c r="M55" s="239"/>
      <c r="N55" s="257"/>
      <c r="R55" s="14"/>
      <c r="S55" s="14"/>
      <c r="T55" s="15"/>
      <c r="U55" s="14"/>
    </row>
    <row r="56" spans="1:21" s="9" customFormat="1" ht="16.5" customHeight="1">
      <c r="A56" s="232" t="str">
        <f>B7</f>
        <v>二</v>
      </c>
      <c r="B56" s="203" t="s">
        <v>1</v>
      </c>
      <c r="C56" s="208"/>
      <c r="D56" s="240" t="str">
        <f t="shared" si="4"/>
        <v/>
      </c>
      <c r="E56" s="239" t="s">
        <v>408</v>
      </c>
      <c r="F56" s="257"/>
      <c r="G56" s="247" t="s">
        <v>409</v>
      </c>
      <c r="H56" s="262"/>
      <c r="I56" s="239" t="s">
        <v>221</v>
      </c>
      <c r="J56" s="257"/>
      <c r="K56" s="245" t="s">
        <v>2</v>
      </c>
      <c r="L56" s="252"/>
      <c r="M56" s="239" t="s">
        <v>410</v>
      </c>
      <c r="N56" s="257"/>
      <c r="O56" s="211" t="s">
        <v>262</v>
      </c>
      <c r="R56" s="14"/>
      <c r="S56" s="14"/>
      <c r="T56" s="16"/>
      <c r="U56" s="14"/>
    </row>
    <row r="57" spans="1:21" s="9" customFormat="1" ht="16.5" customHeight="1">
      <c r="A57" s="111">
        <f>A7</f>
        <v>45174</v>
      </c>
      <c r="B57" s="208" t="s">
        <v>13</v>
      </c>
      <c r="C57" s="208">
        <v>7</v>
      </c>
      <c r="D57" s="240" t="str">
        <f t="shared" si="4"/>
        <v>公斤</v>
      </c>
      <c r="E57" s="243" t="s">
        <v>411</v>
      </c>
      <c r="F57" s="257">
        <v>5.5</v>
      </c>
      <c r="G57" s="243" t="s">
        <v>219</v>
      </c>
      <c r="H57" s="262">
        <v>4</v>
      </c>
      <c r="I57" s="243" t="s">
        <v>198</v>
      </c>
      <c r="J57" s="257">
        <v>2.7</v>
      </c>
      <c r="K57" s="245" t="s">
        <v>12</v>
      </c>
      <c r="L57" s="246">
        <v>7</v>
      </c>
      <c r="M57" s="239" t="s">
        <v>405</v>
      </c>
      <c r="N57" s="257">
        <v>3</v>
      </c>
      <c r="R57" s="14"/>
      <c r="S57" s="14"/>
      <c r="T57" s="15"/>
      <c r="U57" s="14"/>
    </row>
    <row r="58" spans="1:21" s="9" customFormat="1" ht="16.5" customHeight="1">
      <c r="A58" s="118"/>
      <c r="B58" s="208" t="s">
        <v>15</v>
      </c>
      <c r="C58" s="208">
        <v>3</v>
      </c>
      <c r="D58" s="240" t="str">
        <f t="shared" si="4"/>
        <v>公斤</v>
      </c>
      <c r="E58" s="243"/>
      <c r="F58" s="257"/>
      <c r="G58" s="248" t="s">
        <v>412</v>
      </c>
      <c r="H58" s="262">
        <v>2</v>
      </c>
      <c r="I58" s="243" t="s">
        <v>222</v>
      </c>
      <c r="J58" s="257">
        <v>3</v>
      </c>
      <c r="K58" s="245" t="s">
        <v>165</v>
      </c>
      <c r="L58" s="245">
        <v>0.05</v>
      </c>
      <c r="M58" s="250" t="s">
        <v>413</v>
      </c>
      <c r="N58" s="259">
        <v>0.1</v>
      </c>
      <c r="R58" s="14"/>
      <c r="S58" s="14"/>
      <c r="T58" s="15"/>
      <c r="U58" s="14"/>
    </row>
    <row r="59" spans="1:21" s="9" customFormat="1" ht="16.5" customHeight="1">
      <c r="A59" s="118"/>
      <c r="B59" s="202"/>
      <c r="C59" s="202"/>
      <c r="D59" s="240" t="str">
        <f t="shared" si="4"/>
        <v/>
      </c>
      <c r="E59" s="243"/>
      <c r="F59" s="257"/>
      <c r="G59" s="248" t="s">
        <v>399</v>
      </c>
      <c r="H59" s="262">
        <v>0.01</v>
      </c>
      <c r="I59" s="243" t="s">
        <v>132</v>
      </c>
      <c r="J59" s="257">
        <v>3</v>
      </c>
      <c r="K59" s="245"/>
      <c r="L59" s="245"/>
      <c r="M59" s="250" t="s">
        <v>165</v>
      </c>
      <c r="N59" s="259">
        <v>0.05</v>
      </c>
      <c r="R59" s="14"/>
      <c r="S59" s="14"/>
      <c r="T59" s="15"/>
      <c r="U59" s="14"/>
    </row>
    <row r="60" spans="1:21" s="9" customFormat="1" ht="16.5" customHeight="1">
      <c r="A60" s="118"/>
      <c r="B60" s="202"/>
      <c r="C60" s="202"/>
      <c r="D60" s="240" t="str">
        <f t="shared" si="4"/>
        <v/>
      </c>
      <c r="E60" s="243"/>
      <c r="F60" s="257"/>
      <c r="G60" s="243" t="s">
        <v>165</v>
      </c>
      <c r="H60" s="257">
        <v>0.05</v>
      </c>
      <c r="I60" s="243" t="s">
        <v>165</v>
      </c>
      <c r="J60" s="257">
        <v>0.05</v>
      </c>
      <c r="K60" s="245"/>
      <c r="L60" s="245"/>
      <c r="M60" s="239"/>
      <c r="N60" s="257"/>
      <c r="R60" s="14"/>
      <c r="S60" s="14"/>
      <c r="T60" s="15"/>
      <c r="U60" s="14"/>
    </row>
    <row r="61" spans="1:21" s="9" customFormat="1" ht="16.5" customHeight="1">
      <c r="A61" s="118"/>
      <c r="B61" s="202"/>
      <c r="C61" s="202"/>
      <c r="D61" s="240" t="str">
        <f t="shared" si="4"/>
        <v/>
      </c>
      <c r="R61" s="14"/>
      <c r="S61" s="14"/>
      <c r="T61" s="15"/>
      <c r="U61" s="14"/>
    </row>
    <row r="62" spans="1:21" s="9" customFormat="1" ht="16.5" customHeight="1">
      <c r="A62" s="232" t="str">
        <f>B8</f>
        <v>三</v>
      </c>
      <c r="B62" s="303" t="s">
        <v>106</v>
      </c>
      <c r="C62" s="303"/>
      <c r="D62" s="240" t="str">
        <f t="shared" si="4"/>
        <v/>
      </c>
      <c r="E62" s="239" t="s">
        <v>414</v>
      </c>
      <c r="F62" s="257"/>
      <c r="G62" s="239" t="s">
        <v>415</v>
      </c>
      <c r="H62" s="257"/>
      <c r="I62" s="247" t="s">
        <v>416</v>
      </c>
      <c r="J62" s="262"/>
      <c r="K62" s="245" t="s">
        <v>2</v>
      </c>
      <c r="L62" s="252"/>
      <c r="M62" s="239" t="s">
        <v>232</v>
      </c>
      <c r="N62" s="257"/>
      <c r="O62" s="211" t="s">
        <v>264</v>
      </c>
      <c r="R62" s="14"/>
      <c r="U62" s="14"/>
    </row>
    <row r="63" spans="1:21" s="9" customFormat="1" ht="16.5" customHeight="1">
      <c r="A63" s="123">
        <f>A8</f>
        <v>45175</v>
      </c>
      <c r="B63" s="208" t="s">
        <v>107</v>
      </c>
      <c r="C63" s="208">
        <v>6</v>
      </c>
      <c r="D63" s="240" t="str">
        <f t="shared" si="4"/>
        <v>公斤</v>
      </c>
      <c r="E63" s="243" t="s">
        <v>373</v>
      </c>
      <c r="F63" s="257">
        <v>1</v>
      </c>
      <c r="G63" s="243" t="s">
        <v>224</v>
      </c>
      <c r="H63" s="257">
        <v>6</v>
      </c>
      <c r="I63" s="243" t="s">
        <v>417</v>
      </c>
      <c r="J63" s="262">
        <v>1</v>
      </c>
      <c r="K63" s="245" t="s">
        <v>12</v>
      </c>
      <c r="L63" s="246">
        <v>7</v>
      </c>
      <c r="M63" s="239" t="s">
        <v>198</v>
      </c>
      <c r="N63" s="257">
        <v>1.1000000000000001</v>
      </c>
      <c r="R63" s="14"/>
      <c r="U63" s="14"/>
    </row>
    <row r="64" spans="1:21" s="9" customFormat="1" ht="16.5" customHeight="1">
      <c r="A64" s="101"/>
      <c r="B64" s="208"/>
      <c r="C64" s="208"/>
      <c r="D64" s="240" t="str">
        <f t="shared" si="4"/>
        <v/>
      </c>
      <c r="E64" s="243" t="s">
        <v>146</v>
      </c>
      <c r="F64" s="257">
        <v>4.5</v>
      </c>
      <c r="G64" s="243" t="s">
        <v>132</v>
      </c>
      <c r="H64" s="257">
        <v>1</v>
      </c>
      <c r="I64" s="248" t="s">
        <v>387</v>
      </c>
      <c r="J64" s="262">
        <v>3</v>
      </c>
      <c r="K64" s="245" t="s">
        <v>165</v>
      </c>
      <c r="L64" s="245">
        <v>0.05</v>
      </c>
      <c r="M64" s="239" t="s">
        <v>233</v>
      </c>
      <c r="N64" s="257">
        <v>2</v>
      </c>
      <c r="R64" s="14"/>
      <c r="U64" s="14"/>
    </row>
    <row r="65" spans="1:23" s="9" customFormat="1" ht="16.5" customHeight="1">
      <c r="A65" s="101"/>
      <c r="B65" s="208"/>
      <c r="C65" s="208"/>
      <c r="D65" s="240" t="str">
        <f t="shared" si="4"/>
        <v/>
      </c>
      <c r="E65" s="243"/>
      <c r="F65" s="257"/>
      <c r="G65" s="243" t="s">
        <v>418</v>
      </c>
      <c r="H65" s="257"/>
      <c r="I65" s="243" t="s">
        <v>165</v>
      </c>
      <c r="J65" s="257">
        <v>0.05</v>
      </c>
      <c r="K65" s="245"/>
      <c r="L65" s="245"/>
      <c r="M65" s="239" t="s">
        <v>234</v>
      </c>
      <c r="N65" s="257">
        <v>2</v>
      </c>
      <c r="R65" s="14"/>
      <c r="U65" s="14"/>
    </row>
    <row r="66" spans="1:23" s="9" customFormat="1" ht="16.5" customHeight="1">
      <c r="A66" s="101"/>
      <c r="B66" s="208"/>
      <c r="C66" s="208"/>
      <c r="D66" s="240" t="str">
        <f t="shared" si="4"/>
        <v/>
      </c>
      <c r="E66" s="243" t="s">
        <v>147</v>
      </c>
      <c r="F66" s="257"/>
      <c r="G66" s="243" t="s">
        <v>165</v>
      </c>
      <c r="H66" s="257">
        <v>0.05</v>
      </c>
      <c r="I66" s="243"/>
      <c r="J66" s="257"/>
      <c r="K66" s="245"/>
      <c r="L66" s="245"/>
      <c r="M66" s="239" t="s">
        <v>419</v>
      </c>
      <c r="N66" s="257">
        <v>2</v>
      </c>
      <c r="R66" s="14"/>
      <c r="U66" s="14"/>
    </row>
    <row r="67" spans="1:23" s="9" customFormat="1" ht="16.5" customHeight="1">
      <c r="A67" s="101"/>
      <c r="B67" s="202"/>
      <c r="C67" s="202"/>
      <c r="D67" s="240" t="str">
        <f t="shared" si="4"/>
        <v/>
      </c>
      <c r="R67" s="14"/>
      <c r="U67" s="14"/>
    </row>
    <row r="68" spans="1:23" s="9" customFormat="1" ht="16.5" customHeight="1">
      <c r="A68" s="232" t="str">
        <f>B9</f>
        <v>四</v>
      </c>
      <c r="B68" s="303" t="s">
        <v>1</v>
      </c>
      <c r="C68" s="303"/>
      <c r="D68" s="240" t="str">
        <f t="shared" si="4"/>
        <v/>
      </c>
      <c r="E68" s="239" t="s">
        <v>420</v>
      </c>
      <c r="F68" s="257"/>
      <c r="G68" s="239" t="s">
        <v>527</v>
      </c>
      <c r="H68" s="257"/>
      <c r="I68" s="247" t="s">
        <v>421</v>
      </c>
      <c r="J68" s="262"/>
      <c r="K68" s="245" t="s">
        <v>2</v>
      </c>
      <c r="L68" s="252"/>
      <c r="M68" s="242" t="s">
        <v>422</v>
      </c>
      <c r="N68" s="260"/>
      <c r="O68" s="211" t="s">
        <v>261</v>
      </c>
      <c r="P68" s="294" t="s">
        <v>574</v>
      </c>
      <c r="Q68" s="82"/>
      <c r="R68" s="83"/>
      <c r="S68" s="84"/>
      <c r="T68" s="68"/>
      <c r="U68" s="84"/>
      <c r="W68" s="68"/>
    </row>
    <row r="69" spans="1:23" s="9" customFormat="1" ht="16.5" customHeight="1">
      <c r="A69" s="111">
        <f>A9</f>
        <v>45176</v>
      </c>
      <c r="B69" s="208" t="s">
        <v>13</v>
      </c>
      <c r="C69" s="208">
        <v>7</v>
      </c>
      <c r="D69" s="240" t="str">
        <f t="shared" si="4"/>
        <v>公斤</v>
      </c>
      <c r="E69" s="243" t="s">
        <v>384</v>
      </c>
      <c r="F69" s="257">
        <v>6</v>
      </c>
      <c r="G69" s="243" t="s">
        <v>194</v>
      </c>
      <c r="H69" s="257">
        <v>5</v>
      </c>
      <c r="I69" s="243" t="s">
        <v>373</v>
      </c>
      <c r="J69" s="262">
        <v>1</v>
      </c>
      <c r="K69" s="245" t="s">
        <v>12</v>
      </c>
      <c r="L69" s="246">
        <v>7</v>
      </c>
      <c r="M69" s="251" t="s">
        <v>423</v>
      </c>
      <c r="N69" s="260">
        <v>0.1</v>
      </c>
      <c r="P69" s="82"/>
      <c r="Q69" s="82"/>
      <c r="R69" s="70"/>
      <c r="S69" s="64"/>
      <c r="T69" s="69"/>
      <c r="U69" s="64"/>
      <c r="W69" s="69"/>
    </row>
    <row r="70" spans="1:23" s="9" customFormat="1" ht="16.5" customHeight="1">
      <c r="A70" s="118"/>
      <c r="B70" s="208" t="s">
        <v>15</v>
      </c>
      <c r="C70" s="208">
        <v>3</v>
      </c>
      <c r="D70" s="240" t="str">
        <f t="shared" si="4"/>
        <v>公斤</v>
      </c>
      <c r="E70" s="243" t="s">
        <v>133</v>
      </c>
      <c r="F70" s="257">
        <v>4</v>
      </c>
      <c r="G70" s="243"/>
      <c r="H70" s="257"/>
      <c r="I70" s="248" t="s">
        <v>237</v>
      </c>
      <c r="J70" s="262">
        <v>7</v>
      </c>
      <c r="K70" s="245" t="s">
        <v>165</v>
      </c>
      <c r="L70" s="245">
        <v>0.05</v>
      </c>
      <c r="M70" s="239" t="s">
        <v>528</v>
      </c>
      <c r="N70" s="257">
        <v>1.3</v>
      </c>
      <c r="P70" s="82"/>
      <c r="Q70" s="82"/>
      <c r="R70" s="70"/>
      <c r="S70" s="85"/>
      <c r="T70" s="85"/>
      <c r="U70" s="85"/>
      <c r="W70" s="86"/>
    </row>
    <row r="71" spans="1:23" s="9" customFormat="1" ht="16.5" customHeight="1">
      <c r="A71" s="118"/>
      <c r="B71" s="208"/>
      <c r="C71" s="208"/>
      <c r="D71" s="240" t="str">
        <f t="shared" si="4"/>
        <v/>
      </c>
      <c r="E71" s="243" t="s">
        <v>132</v>
      </c>
      <c r="F71" s="257">
        <v>0.5</v>
      </c>
      <c r="G71" s="243" t="s">
        <v>165</v>
      </c>
      <c r="H71" s="257">
        <v>0.05</v>
      </c>
      <c r="I71" s="248" t="s">
        <v>132</v>
      </c>
      <c r="J71" s="262">
        <v>0.5</v>
      </c>
      <c r="K71" s="245"/>
      <c r="L71" s="245"/>
      <c r="M71" s="239" t="s">
        <v>388</v>
      </c>
      <c r="N71" s="257">
        <v>1</v>
      </c>
      <c r="P71" s="82"/>
      <c r="Q71" s="82"/>
      <c r="R71" s="70"/>
      <c r="S71" s="67"/>
      <c r="T71" s="69"/>
      <c r="U71" s="67"/>
      <c r="W71" s="69"/>
    </row>
    <row r="72" spans="1:23" s="9" customFormat="1" ht="16.5" customHeight="1">
      <c r="A72" s="118"/>
      <c r="B72" s="208"/>
      <c r="C72" s="208"/>
      <c r="D72" s="240" t="str">
        <f t="shared" si="4"/>
        <v/>
      </c>
      <c r="E72" s="243" t="s">
        <v>424</v>
      </c>
      <c r="F72" s="257"/>
      <c r="G72" s="243"/>
      <c r="H72" s="257"/>
      <c r="I72" s="243" t="s">
        <v>165</v>
      </c>
      <c r="J72" s="257">
        <v>0.05</v>
      </c>
      <c r="K72" s="245"/>
      <c r="L72" s="245"/>
      <c r="M72" s="239"/>
      <c r="N72" s="257"/>
      <c r="P72" s="82"/>
      <c r="Q72" s="82"/>
      <c r="R72" s="70"/>
      <c r="S72" s="85"/>
      <c r="T72" s="85"/>
      <c r="U72" s="67"/>
      <c r="W72" s="69"/>
    </row>
    <row r="73" spans="1:23" s="9" customFormat="1" ht="16.5" customHeight="1">
      <c r="A73" s="118"/>
      <c r="B73" s="208"/>
      <c r="C73" s="208"/>
      <c r="D73" s="240" t="str">
        <f t="shared" si="4"/>
        <v/>
      </c>
      <c r="P73" s="87"/>
      <c r="Q73" s="87"/>
      <c r="R73" s="83"/>
      <c r="S73" s="65"/>
      <c r="T73" s="88"/>
      <c r="U73" s="89"/>
      <c r="W73" s="89"/>
    </row>
    <row r="74" spans="1:23" s="9" customFormat="1" ht="16.5" customHeight="1">
      <c r="A74" s="232" t="str">
        <f>B10</f>
        <v>五</v>
      </c>
      <c r="B74" s="303" t="s">
        <v>108</v>
      </c>
      <c r="C74" s="303"/>
      <c r="D74" s="240" t="str">
        <f t="shared" si="4"/>
        <v/>
      </c>
      <c r="E74" s="239" t="s">
        <v>425</v>
      </c>
      <c r="F74" s="257"/>
      <c r="G74" s="239" t="s">
        <v>426</v>
      </c>
      <c r="H74" s="257"/>
      <c r="I74" s="247" t="s">
        <v>524</v>
      </c>
      <c r="J74" s="262"/>
      <c r="K74" s="245" t="s">
        <v>2</v>
      </c>
      <c r="L74" s="252"/>
      <c r="M74" s="239" t="s">
        <v>427</v>
      </c>
      <c r="N74" s="257"/>
      <c r="O74" s="211" t="s">
        <v>577</v>
      </c>
      <c r="P74" s="89"/>
      <c r="Q74" s="89"/>
      <c r="R74" s="81"/>
      <c r="S74" s="81"/>
      <c r="T74" s="15"/>
      <c r="U74" s="81"/>
      <c r="W74" s="89"/>
    </row>
    <row r="75" spans="1:23" s="9" customFormat="1" ht="16.5" customHeight="1">
      <c r="A75" s="111">
        <f>A10</f>
        <v>45177</v>
      </c>
      <c r="B75" s="208" t="s">
        <v>13</v>
      </c>
      <c r="C75" s="208">
        <v>10</v>
      </c>
      <c r="D75" s="240" t="str">
        <f t="shared" si="4"/>
        <v>公斤</v>
      </c>
      <c r="E75" s="243" t="s">
        <v>404</v>
      </c>
      <c r="F75" s="257">
        <v>6</v>
      </c>
      <c r="G75" s="243" t="s">
        <v>360</v>
      </c>
      <c r="H75" s="257">
        <v>2.7</v>
      </c>
      <c r="I75" s="243" t="s">
        <v>569</v>
      </c>
      <c r="J75" s="262">
        <v>1</v>
      </c>
      <c r="K75" s="245" t="s">
        <v>12</v>
      </c>
      <c r="L75" s="246">
        <v>7</v>
      </c>
      <c r="M75" s="239" t="s">
        <v>529</v>
      </c>
      <c r="N75" s="257">
        <v>0.2</v>
      </c>
      <c r="R75" s="14"/>
      <c r="S75" s="14"/>
      <c r="T75" s="15"/>
      <c r="U75" s="14"/>
    </row>
    <row r="76" spans="1:23" s="9" customFormat="1" ht="16.5" customHeight="1">
      <c r="A76" s="101"/>
      <c r="B76" s="208" t="s">
        <v>109</v>
      </c>
      <c r="C76" s="208">
        <v>0.4</v>
      </c>
      <c r="D76" s="240"/>
      <c r="E76" s="243" t="s">
        <v>149</v>
      </c>
      <c r="F76" s="257">
        <v>1</v>
      </c>
      <c r="G76" s="243" t="s">
        <v>133</v>
      </c>
      <c r="H76" s="257">
        <v>3</v>
      </c>
      <c r="I76" s="243" t="s">
        <v>530</v>
      </c>
      <c r="J76" s="262">
        <v>6</v>
      </c>
      <c r="K76" s="245" t="s">
        <v>165</v>
      </c>
      <c r="L76" s="245">
        <v>0.05</v>
      </c>
      <c r="M76" s="239" t="s">
        <v>411</v>
      </c>
      <c r="N76" s="257">
        <v>0.6</v>
      </c>
      <c r="R76" s="14"/>
      <c r="S76" s="14"/>
      <c r="T76" s="15"/>
      <c r="U76" s="14"/>
    </row>
    <row r="77" spans="1:23" s="9" customFormat="1" ht="16.5" customHeight="1">
      <c r="A77" s="101"/>
      <c r="B77" s="208"/>
      <c r="C77" s="208"/>
      <c r="D77" s="240" t="str">
        <f t="shared" si="4"/>
        <v/>
      </c>
      <c r="E77" s="243" t="s">
        <v>428</v>
      </c>
      <c r="F77" s="257">
        <v>4</v>
      </c>
      <c r="G77" s="243" t="s">
        <v>132</v>
      </c>
      <c r="H77" s="257">
        <v>0.5</v>
      </c>
      <c r="I77" s="248" t="s">
        <v>531</v>
      </c>
      <c r="J77" s="262">
        <v>0.01</v>
      </c>
      <c r="K77" s="245"/>
      <c r="L77" s="245"/>
      <c r="M77" s="239" t="s">
        <v>165</v>
      </c>
      <c r="N77" s="257">
        <v>0.05</v>
      </c>
      <c r="R77" s="14"/>
      <c r="S77" s="14"/>
      <c r="T77" s="15"/>
      <c r="U77" s="14"/>
    </row>
    <row r="78" spans="1:23" s="9" customFormat="1" ht="16.5" customHeight="1">
      <c r="A78" s="101"/>
      <c r="B78" s="208"/>
      <c r="C78" s="208"/>
      <c r="D78" s="240" t="str">
        <f t="shared" si="4"/>
        <v/>
      </c>
      <c r="E78" s="243" t="s">
        <v>165</v>
      </c>
      <c r="F78" s="257">
        <v>0.05</v>
      </c>
      <c r="G78" s="243" t="s">
        <v>165</v>
      </c>
      <c r="H78" s="257">
        <v>0.05</v>
      </c>
      <c r="I78" s="248" t="s">
        <v>165</v>
      </c>
      <c r="J78" s="262">
        <v>0.05</v>
      </c>
      <c r="K78" s="245"/>
      <c r="L78" s="245"/>
      <c r="M78" s="239"/>
      <c r="N78" s="257"/>
      <c r="R78" s="14"/>
      <c r="S78" s="14"/>
      <c r="T78" s="15"/>
      <c r="U78" s="14"/>
    </row>
    <row r="79" spans="1:23" s="9" customFormat="1" ht="16.5" customHeight="1">
      <c r="A79" s="101"/>
      <c r="B79" s="208"/>
      <c r="C79" s="208"/>
      <c r="D79" s="240"/>
      <c r="E79" s="243"/>
      <c r="F79" s="257"/>
      <c r="G79" s="243"/>
      <c r="H79" s="257"/>
      <c r="I79" s="243"/>
      <c r="J79" s="257"/>
      <c r="K79" s="245"/>
      <c r="L79" s="245"/>
      <c r="M79" s="239"/>
      <c r="N79" s="257"/>
      <c r="R79" s="14"/>
      <c r="S79" s="14"/>
      <c r="T79" s="15"/>
      <c r="U79" s="14"/>
    </row>
    <row r="80" spans="1:23" s="9" customFormat="1" ht="16.5" customHeight="1">
      <c r="A80" s="232" t="str">
        <f>B11</f>
        <v>一</v>
      </c>
      <c r="B80" s="203" t="s">
        <v>105</v>
      </c>
      <c r="C80" s="208"/>
      <c r="D80" s="240" t="str">
        <f t="shared" ref="D80:D85" si="5">IF(C80,"公斤","")</f>
        <v/>
      </c>
      <c r="E80" s="239" t="s">
        <v>429</v>
      </c>
      <c r="F80" s="257"/>
      <c r="G80" s="239" t="s">
        <v>430</v>
      </c>
      <c r="H80" s="257"/>
      <c r="I80" s="247" t="s">
        <v>431</v>
      </c>
      <c r="J80" s="262"/>
      <c r="K80" s="245" t="s">
        <v>2</v>
      </c>
      <c r="L80" s="252"/>
      <c r="M80" s="239" t="s">
        <v>432</v>
      </c>
      <c r="N80" s="257"/>
      <c r="O80" s="143" t="s">
        <v>260</v>
      </c>
      <c r="P80" s="82"/>
      <c r="Q80" s="82"/>
      <c r="R80" s="83"/>
      <c r="S80" s="84"/>
      <c r="T80" s="68"/>
      <c r="U80" s="84"/>
      <c r="W80" s="68"/>
    </row>
    <row r="81" spans="1:23" s="9" customFormat="1" ht="16.5" customHeight="1">
      <c r="A81" s="111">
        <f>A11</f>
        <v>45180</v>
      </c>
      <c r="B81" s="208" t="s">
        <v>13</v>
      </c>
      <c r="C81" s="208">
        <v>10</v>
      </c>
      <c r="D81" s="240" t="str">
        <f t="shared" si="5"/>
        <v>公斤</v>
      </c>
      <c r="E81" s="243" t="s">
        <v>373</v>
      </c>
      <c r="F81" s="257">
        <v>1</v>
      </c>
      <c r="G81" s="243" t="s">
        <v>198</v>
      </c>
      <c r="H81" s="257">
        <v>2.7</v>
      </c>
      <c r="I81" s="243" t="s">
        <v>397</v>
      </c>
      <c r="J81" s="262">
        <v>4</v>
      </c>
      <c r="K81" s="245" t="s">
        <v>12</v>
      </c>
      <c r="L81" s="246">
        <v>7</v>
      </c>
      <c r="M81" s="239" t="s">
        <v>375</v>
      </c>
      <c r="N81" s="257">
        <v>4</v>
      </c>
      <c r="O81" s="180"/>
      <c r="P81" s="82"/>
      <c r="Q81" s="82"/>
      <c r="R81" s="70"/>
      <c r="S81" s="64"/>
      <c r="T81" s="69"/>
      <c r="U81" s="64"/>
      <c r="W81" s="69"/>
    </row>
    <row r="82" spans="1:23" s="9" customFormat="1" ht="16.5" customHeight="1">
      <c r="A82" s="118"/>
      <c r="B82" s="202"/>
      <c r="C82" s="202"/>
      <c r="D82" s="240" t="str">
        <f t="shared" si="5"/>
        <v/>
      </c>
      <c r="E82" s="243" t="s">
        <v>151</v>
      </c>
      <c r="F82" s="257">
        <v>2</v>
      </c>
      <c r="G82" s="243" t="s">
        <v>2</v>
      </c>
      <c r="H82" s="257">
        <v>4</v>
      </c>
      <c r="I82" s="248" t="s">
        <v>214</v>
      </c>
      <c r="J82" s="262">
        <v>1</v>
      </c>
      <c r="K82" s="245" t="s">
        <v>165</v>
      </c>
      <c r="L82" s="245">
        <v>0.05</v>
      </c>
      <c r="M82" s="239" t="s">
        <v>433</v>
      </c>
      <c r="N82" s="257">
        <v>0.01</v>
      </c>
      <c r="O82" s="161"/>
      <c r="P82" s="82"/>
      <c r="Q82" s="82"/>
      <c r="R82" s="70"/>
      <c r="S82" s="85"/>
      <c r="T82" s="85"/>
      <c r="U82" s="85"/>
      <c r="W82" s="86"/>
    </row>
    <row r="83" spans="1:23" s="9" customFormat="1" ht="16.5" customHeight="1">
      <c r="A83" s="118"/>
      <c r="B83" s="202"/>
      <c r="C83" s="202"/>
      <c r="D83" s="240" t="str">
        <f t="shared" si="5"/>
        <v/>
      </c>
      <c r="E83" s="243" t="s">
        <v>132</v>
      </c>
      <c r="F83" s="257">
        <v>1</v>
      </c>
      <c r="G83" s="243" t="s">
        <v>378</v>
      </c>
      <c r="H83" s="257">
        <v>0.01</v>
      </c>
      <c r="I83" s="248" t="s">
        <v>165</v>
      </c>
      <c r="J83" s="262">
        <v>0.05</v>
      </c>
      <c r="K83" s="245"/>
      <c r="L83" s="245"/>
      <c r="M83" s="239" t="s">
        <v>165</v>
      </c>
      <c r="N83" s="257">
        <v>0.05</v>
      </c>
      <c r="O83" s="163"/>
      <c r="P83" s="82"/>
      <c r="Q83" s="82"/>
      <c r="R83" s="70"/>
      <c r="S83" s="67"/>
      <c r="T83" s="69"/>
      <c r="U83" s="67"/>
      <c r="W83" s="69"/>
    </row>
    <row r="84" spans="1:23" s="9" customFormat="1" ht="16.5" customHeight="1">
      <c r="A84" s="118"/>
      <c r="B84" s="208"/>
      <c r="C84" s="208"/>
      <c r="D84" s="240" t="str">
        <f t="shared" si="5"/>
        <v/>
      </c>
      <c r="E84" s="243" t="s">
        <v>165</v>
      </c>
      <c r="F84" s="257">
        <v>0.05</v>
      </c>
      <c r="G84" s="243" t="s">
        <v>165</v>
      </c>
      <c r="H84" s="257">
        <v>0.05</v>
      </c>
      <c r="I84" s="243"/>
      <c r="J84" s="257"/>
      <c r="K84" s="245"/>
      <c r="L84" s="245"/>
      <c r="M84" s="239"/>
      <c r="N84" s="257"/>
      <c r="O84" s="163"/>
      <c r="P84" s="82"/>
      <c r="Q84" s="82"/>
      <c r="R84" s="70"/>
      <c r="S84" s="85"/>
      <c r="T84" s="85"/>
      <c r="U84" s="67"/>
      <c r="W84" s="69"/>
    </row>
    <row r="85" spans="1:23" s="9" customFormat="1" ht="16.5" customHeight="1">
      <c r="A85" s="118"/>
      <c r="B85" s="208"/>
      <c r="C85" s="208"/>
      <c r="D85" s="240" t="str">
        <f t="shared" si="5"/>
        <v/>
      </c>
      <c r="E85" s="243"/>
      <c r="F85" s="257"/>
      <c r="G85" s="243"/>
      <c r="H85" s="257"/>
      <c r="I85" s="243"/>
      <c r="J85" s="257"/>
      <c r="K85" s="245"/>
      <c r="L85" s="245"/>
      <c r="M85" s="239"/>
      <c r="N85" s="257"/>
      <c r="P85" s="87"/>
      <c r="Q85" s="87"/>
      <c r="R85" s="83"/>
      <c r="S85" s="65"/>
      <c r="T85" s="88"/>
      <c r="U85" s="89"/>
      <c r="W85" s="89"/>
    </row>
    <row r="86" spans="1:23" s="9" customFormat="1" ht="16.5" customHeight="1">
      <c r="A86" s="233" t="str">
        <f>B12</f>
        <v>二</v>
      </c>
      <c r="B86" s="203" t="s">
        <v>1</v>
      </c>
      <c r="C86" s="208"/>
      <c r="D86" s="240"/>
      <c r="E86" s="239" t="s">
        <v>434</v>
      </c>
      <c r="F86" s="257"/>
      <c r="G86" s="265" t="s">
        <v>436</v>
      </c>
      <c r="H86" s="257"/>
      <c r="I86" s="266" t="s">
        <v>435</v>
      </c>
      <c r="J86" s="262"/>
      <c r="K86" s="245" t="s">
        <v>2</v>
      </c>
      <c r="L86" s="252"/>
      <c r="M86" s="239" t="s">
        <v>437</v>
      </c>
      <c r="N86" s="257"/>
      <c r="O86" s="211" t="s">
        <v>262</v>
      </c>
      <c r="P86" s="16"/>
      <c r="Q86" s="274"/>
      <c r="R86" s="275"/>
      <c r="U86" s="14"/>
    </row>
    <row r="87" spans="1:23" s="9" customFormat="1" ht="16.5" customHeight="1">
      <c r="A87" s="111">
        <f>A12</f>
        <v>45181</v>
      </c>
      <c r="B87" s="208" t="s">
        <v>13</v>
      </c>
      <c r="C87" s="208">
        <v>7</v>
      </c>
      <c r="D87" s="240" t="str">
        <f>IF(C86,"公斤","")</f>
        <v/>
      </c>
      <c r="E87" s="243" t="s">
        <v>438</v>
      </c>
      <c r="F87" s="257">
        <v>6.3</v>
      </c>
      <c r="G87" s="243" t="s">
        <v>219</v>
      </c>
      <c r="H87" s="257">
        <v>8</v>
      </c>
      <c r="I87" s="243" t="s">
        <v>373</v>
      </c>
      <c r="J87" s="262">
        <v>1</v>
      </c>
      <c r="K87" s="245" t="s">
        <v>12</v>
      </c>
      <c r="L87" s="246">
        <v>7</v>
      </c>
      <c r="M87" s="239" t="s">
        <v>439</v>
      </c>
      <c r="N87" s="257">
        <v>4</v>
      </c>
      <c r="P87" s="66"/>
      <c r="Q87" s="276"/>
      <c r="R87" s="275"/>
      <c r="U87" s="14"/>
    </row>
    <row r="88" spans="1:23" s="9" customFormat="1" ht="16.5" customHeight="1">
      <c r="A88" s="133"/>
      <c r="B88" s="208" t="s">
        <v>15</v>
      </c>
      <c r="C88" s="208">
        <v>3</v>
      </c>
      <c r="D88" s="240"/>
      <c r="E88" s="243"/>
      <c r="F88" s="257"/>
      <c r="G88" s="243"/>
      <c r="H88" s="257"/>
      <c r="I88" s="248" t="s">
        <v>428</v>
      </c>
      <c r="J88" s="262">
        <v>7</v>
      </c>
      <c r="K88" s="245" t="s">
        <v>165</v>
      </c>
      <c r="L88" s="245">
        <v>0.05</v>
      </c>
      <c r="M88" s="242" t="s">
        <v>407</v>
      </c>
      <c r="N88" s="257">
        <v>1</v>
      </c>
      <c r="P88" s="66"/>
      <c r="Q88" s="276"/>
      <c r="R88" s="275"/>
      <c r="U88" s="14"/>
    </row>
    <row r="89" spans="1:23" s="9" customFormat="1" ht="16.5" customHeight="1">
      <c r="A89" s="202"/>
      <c r="B89" s="202"/>
      <c r="C89" s="202"/>
      <c r="D89" s="240"/>
      <c r="E89" s="243"/>
      <c r="F89" s="257"/>
      <c r="G89" s="243" t="s">
        <v>440</v>
      </c>
      <c r="H89" s="257">
        <v>2</v>
      </c>
      <c r="I89" s="248" t="s">
        <v>378</v>
      </c>
      <c r="J89" s="262">
        <v>0.01</v>
      </c>
      <c r="K89" s="245"/>
      <c r="L89" s="245"/>
      <c r="M89" s="239"/>
      <c r="N89" s="257"/>
      <c r="P89" s="66"/>
      <c r="Q89" s="276"/>
      <c r="R89" s="275"/>
      <c r="U89" s="14"/>
    </row>
    <row r="90" spans="1:23" s="9" customFormat="1" ht="16.5" customHeight="1">
      <c r="A90" s="133"/>
      <c r="B90" s="208"/>
      <c r="C90" s="208"/>
      <c r="D90" s="240" t="str">
        <f t="shared" ref="D90:D91" si="6">IF(C90,"公斤","")</f>
        <v/>
      </c>
      <c r="E90" s="243"/>
      <c r="F90" s="257"/>
      <c r="G90" s="243" t="s">
        <v>147</v>
      </c>
      <c r="H90" s="257"/>
      <c r="I90" s="243" t="s">
        <v>132</v>
      </c>
      <c r="J90" s="257">
        <v>0.5</v>
      </c>
      <c r="K90" s="245"/>
      <c r="L90" s="245"/>
      <c r="M90" s="239"/>
      <c r="N90" s="257"/>
      <c r="P90" s="66"/>
      <c r="Q90" s="276"/>
      <c r="R90" s="275"/>
      <c r="U90" s="14"/>
    </row>
    <row r="91" spans="1:23" s="9" customFormat="1" ht="16.5" customHeight="1">
      <c r="A91" s="133"/>
      <c r="B91" s="208"/>
      <c r="C91" s="208"/>
      <c r="D91" s="240" t="str">
        <f t="shared" si="6"/>
        <v/>
      </c>
      <c r="E91" s="243"/>
      <c r="F91" s="257"/>
      <c r="G91" s="243" t="s">
        <v>165</v>
      </c>
      <c r="H91" s="257">
        <v>0.05</v>
      </c>
      <c r="I91" s="243" t="s">
        <v>165</v>
      </c>
      <c r="J91" s="257">
        <v>0.05</v>
      </c>
      <c r="K91" s="245"/>
      <c r="L91" s="245"/>
      <c r="M91" s="239"/>
      <c r="N91" s="257"/>
      <c r="R91" s="14"/>
      <c r="S91" s="14"/>
      <c r="T91" s="15"/>
      <c r="U91" s="14"/>
    </row>
    <row r="92" spans="1:23" s="9" customFormat="1" ht="16.5" customHeight="1">
      <c r="A92" s="232" t="str">
        <f>B13</f>
        <v>三</v>
      </c>
      <c r="B92" s="193" t="s">
        <v>110</v>
      </c>
      <c r="C92" s="129"/>
      <c r="D92" s="240"/>
      <c r="E92" s="239" t="s">
        <v>441</v>
      </c>
      <c r="F92" s="257"/>
      <c r="G92" s="239" t="s">
        <v>545</v>
      </c>
      <c r="H92" s="257"/>
      <c r="I92" s="247" t="s">
        <v>442</v>
      </c>
      <c r="J92" s="262"/>
      <c r="K92" s="245" t="s">
        <v>2</v>
      </c>
      <c r="L92" s="252"/>
      <c r="M92" s="239" t="s">
        <v>443</v>
      </c>
      <c r="N92" s="257"/>
      <c r="O92" s="211" t="s">
        <v>264</v>
      </c>
    </row>
    <row r="93" spans="1:23" s="9" customFormat="1" ht="16.5" customHeight="1">
      <c r="A93" s="111">
        <f>A13</f>
        <v>45182</v>
      </c>
      <c r="B93" s="208" t="s">
        <v>111</v>
      </c>
      <c r="C93" s="208">
        <v>6</v>
      </c>
      <c r="D93" s="240"/>
      <c r="E93" s="243" t="s">
        <v>404</v>
      </c>
      <c r="F93" s="257">
        <v>6.3</v>
      </c>
      <c r="G93" s="243" t="s">
        <v>373</v>
      </c>
      <c r="H93" s="257">
        <v>1</v>
      </c>
      <c r="I93" s="243" t="s">
        <v>374</v>
      </c>
      <c r="J93" s="262">
        <v>2</v>
      </c>
      <c r="K93" s="245" t="s">
        <v>12</v>
      </c>
      <c r="L93" s="246">
        <v>7</v>
      </c>
      <c r="M93" s="239" t="s">
        <v>533</v>
      </c>
      <c r="N93" s="257">
        <v>2</v>
      </c>
    </row>
    <row r="94" spans="1:23" s="9" customFormat="1" ht="16.5" customHeight="1">
      <c r="A94" s="202"/>
      <c r="B94" s="202"/>
      <c r="C94" s="202"/>
      <c r="D94" s="240" t="str">
        <f>IF(C92,"公斤","")</f>
        <v/>
      </c>
      <c r="E94" s="243" t="s">
        <v>378</v>
      </c>
      <c r="F94" s="257">
        <v>0.01</v>
      </c>
      <c r="G94" s="243" t="s">
        <v>444</v>
      </c>
      <c r="H94" s="257">
        <v>6</v>
      </c>
      <c r="I94" s="248" t="s">
        <v>445</v>
      </c>
      <c r="J94" s="262">
        <v>3</v>
      </c>
      <c r="K94" s="245" t="s">
        <v>165</v>
      </c>
      <c r="L94" s="245">
        <v>0.05</v>
      </c>
      <c r="M94" s="239" t="s">
        <v>446</v>
      </c>
      <c r="N94" s="257">
        <v>3</v>
      </c>
    </row>
    <row r="95" spans="1:23" s="9" customFormat="1" ht="16.5" customHeight="1">
      <c r="A95" s="202"/>
      <c r="B95" s="202"/>
      <c r="C95" s="202"/>
      <c r="D95" s="240"/>
      <c r="E95" s="243" t="s">
        <v>132</v>
      </c>
      <c r="F95" s="257">
        <v>0.5</v>
      </c>
      <c r="G95" s="248" t="s">
        <v>132</v>
      </c>
      <c r="H95" s="262">
        <v>0.5</v>
      </c>
      <c r="I95" s="243" t="s">
        <v>165</v>
      </c>
      <c r="J95" s="257">
        <v>0.05</v>
      </c>
      <c r="K95" s="245"/>
      <c r="L95" s="245"/>
      <c r="M95" s="239" t="s">
        <v>546</v>
      </c>
      <c r="N95" s="257"/>
    </row>
    <row r="96" spans="1:23" s="9" customFormat="1" ht="16.5" customHeight="1">
      <c r="A96" s="118"/>
      <c r="B96" s="202"/>
      <c r="C96" s="202"/>
      <c r="D96" s="240" t="str">
        <f t="shared" si="4"/>
        <v/>
      </c>
      <c r="E96" s="243" t="s">
        <v>447</v>
      </c>
      <c r="F96" s="257"/>
      <c r="G96" s="243" t="s">
        <v>380</v>
      </c>
      <c r="H96" s="257"/>
      <c r="I96" s="242"/>
      <c r="J96" s="260"/>
      <c r="K96" s="245"/>
      <c r="L96" s="245"/>
      <c r="M96" s="243" t="s">
        <v>448</v>
      </c>
      <c r="N96" s="260"/>
    </row>
    <row r="97" spans="1:20" s="9" customFormat="1" ht="16.5" customHeight="1">
      <c r="A97" s="118"/>
      <c r="B97" s="202"/>
      <c r="C97" s="202"/>
      <c r="D97" s="240" t="str">
        <f t="shared" si="4"/>
        <v/>
      </c>
      <c r="E97" s="243" t="s">
        <v>165</v>
      </c>
      <c r="F97" s="257">
        <v>0.05</v>
      </c>
      <c r="G97" s="243"/>
      <c r="H97" s="257"/>
      <c r="I97" s="242"/>
      <c r="J97" s="260"/>
      <c r="K97" s="245"/>
      <c r="L97" s="245"/>
      <c r="M97" s="239" t="s">
        <v>449</v>
      </c>
      <c r="N97" s="260"/>
    </row>
    <row r="98" spans="1:20" ht="16.5" customHeight="1">
      <c r="A98" s="233" t="str">
        <f>B14</f>
        <v>四</v>
      </c>
      <c r="B98" s="303" t="s">
        <v>1</v>
      </c>
      <c r="C98" s="303"/>
      <c r="D98" s="240"/>
      <c r="E98" s="239" t="s">
        <v>450</v>
      </c>
      <c r="F98" s="257"/>
      <c r="G98" s="239" t="s">
        <v>451</v>
      </c>
      <c r="H98" s="257"/>
      <c r="I98" s="247" t="s">
        <v>452</v>
      </c>
      <c r="J98" s="262"/>
      <c r="K98" s="245" t="s">
        <v>2</v>
      </c>
      <c r="L98" s="252"/>
      <c r="M98" s="239" t="s">
        <v>453</v>
      </c>
      <c r="N98" s="257"/>
      <c r="O98" s="211" t="s">
        <v>261</v>
      </c>
      <c r="P98" s="294" t="s">
        <v>574</v>
      </c>
      <c r="Q98" s="66"/>
    </row>
    <row r="99" spans="1:20" ht="16.5" customHeight="1">
      <c r="A99" s="123">
        <f>A14</f>
        <v>45183</v>
      </c>
      <c r="B99" s="208" t="s">
        <v>13</v>
      </c>
      <c r="C99" s="208">
        <v>7</v>
      </c>
      <c r="D99" s="240"/>
      <c r="E99" s="243" t="s">
        <v>384</v>
      </c>
      <c r="F99" s="257">
        <v>6</v>
      </c>
      <c r="G99" s="243" t="s">
        <v>224</v>
      </c>
      <c r="H99" s="257">
        <v>6</v>
      </c>
      <c r="I99" s="243" t="s">
        <v>385</v>
      </c>
      <c r="J99" s="262">
        <v>3</v>
      </c>
      <c r="K99" s="245" t="s">
        <v>12</v>
      </c>
      <c r="L99" s="246">
        <v>7</v>
      </c>
      <c r="M99" s="239" t="s">
        <v>454</v>
      </c>
      <c r="N99" s="257">
        <v>2</v>
      </c>
      <c r="O99" s="9"/>
      <c r="P99" s="66"/>
      <c r="Q99" s="66"/>
    </row>
    <row r="100" spans="1:20" ht="16.5" customHeight="1">
      <c r="A100" s="133"/>
      <c r="B100" s="208" t="s">
        <v>15</v>
      </c>
      <c r="C100" s="208">
        <v>3</v>
      </c>
      <c r="D100" s="240"/>
      <c r="E100" s="243" t="s">
        <v>146</v>
      </c>
      <c r="F100" s="257">
        <v>4.5</v>
      </c>
      <c r="G100" s="243" t="s">
        <v>132</v>
      </c>
      <c r="H100" s="257">
        <v>1</v>
      </c>
      <c r="I100" s="248" t="s">
        <v>455</v>
      </c>
      <c r="J100" s="262">
        <v>3</v>
      </c>
      <c r="K100" s="245" t="s">
        <v>165</v>
      </c>
      <c r="L100" s="245">
        <v>0.05</v>
      </c>
      <c r="M100" s="239" t="s">
        <v>388</v>
      </c>
      <c r="N100" s="257">
        <v>1</v>
      </c>
      <c r="O100" s="9"/>
      <c r="P100" s="66"/>
      <c r="Q100" s="66"/>
    </row>
    <row r="101" spans="1:20" ht="16.5" customHeight="1">
      <c r="A101" s="31"/>
      <c r="B101" s="31"/>
      <c r="C101" s="31"/>
      <c r="D101" s="240"/>
      <c r="E101" s="243" t="s">
        <v>602</v>
      </c>
      <c r="F101" s="257">
        <v>1</v>
      </c>
      <c r="G101" s="243" t="s">
        <v>165</v>
      </c>
      <c r="H101" s="257">
        <v>0.05</v>
      </c>
      <c r="I101" s="248" t="s">
        <v>456</v>
      </c>
      <c r="J101" s="262"/>
      <c r="K101" s="245"/>
      <c r="L101" s="245"/>
      <c r="M101" s="239"/>
      <c r="N101" s="257"/>
      <c r="O101" s="9"/>
      <c r="P101" s="12"/>
    </row>
    <row r="102" spans="1:20" ht="16.5" customHeight="1">
      <c r="A102" s="31"/>
      <c r="B102" s="31"/>
      <c r="C102" s="31"/>
      <c r="D102" s="240"/>
      <c r="E102" s="243" t="s">
        <v>157</v>
      </c>
      <c r="F102" s="257"/>
      <c r="G102" s="243" t="s">
        <v>603</v>
      </c>
      <c r="H102" s="262">
        <v>0.01</v>
      </c>
      <c r="I102" s="243" t="s">
        <v>457</v>
      </c>
      <c r="J102" s="257"/>
      <c r="K102" s="245"/>
      <c r="L102" s="245"/>
      <c r="M102" s="239"/>
      <c r="N102" s="257"/>
      <c r="O102" s="9"/>
      <c r="P102" s="12"/>
    </row>
    <row r="103" spans="1:20" ht="16.5" customHeight="1">
      <c r="A103" s="31"/>
      <c r="B103" s="31"/>
      <c r="C103" s="31"/>
      <c r="D103" s="240"/>
      <c r="E103" s="1"/>
      <c r="F103" s="1"/>
      <c r="N103" s="1"/>
      <c r="O103" s="9"/>
      <c r="P103" s="12"/>
    </row>
    <row r="104" spans="1:20" ht="16.5" customHeight="1">
      <c r="A104" s="233" t="str">
        <f>B15</f>
        <v>五</v>
      </c>
      <c r="B104" s="303" t="s">
        <v>112</v>
      </c>
      <c r="C104" s="303"/>
      <c r="D104" s="240" t="str">
        <f>IF(C104,"公斤","")</f>
        <v/>
      </c>
      <c r="E104" s="239" t="s">
        <v>458</v>
      </c>
      <c r="F104" s="257"/>
      <c r="G104" s="247" t="s">
        <v>421</v>
      </c>
      <c r="H104" s="262"/>
      <c r="I104" s="247" t="s">
        <v>542</v>
      </c>
      <c r="J104" s="262"/>
      <c r="K104" s="245" t="s">
        <v>2</v>
      </c>
      <c r="L104" s="252"/>
      <c r="M104" s="239" t="s">
        <v>459</v>
      </c>
      <c r="N104" s="257"/>
      <c r="O104" s="211" t="s">
        <v>577</v>
      </c>
      <c r="P104" s="12"/>
    </row>
    <row r="105" spans="1:20" ht="16.5" customHeight="1">
      <c r="A105" s="135">
        <f>A15</f>
        <v>45184</v>
      </c>
      <c r="B105" s="208" t="s">
        <v>13</v>
      </c>
      <c r="C105" s="208">
        <v>10</v>
      </c>
      <c r="D105" s="240" t="str">
        <f>IF(C105,"公斤","")</f>
        <v>公斤</v>
      </c>
      <c r="E105" s="243" t="s">
        <v>460</v>
      </c>
      <c r="F105" s="257">
        <v>6</v>
      </c>
      <c r="G105" s="243" t="s">
        <v>373</v>
      </c>
      <c r="H105" s="262">
        <v>1</v>
      </c>
      <c r="I105" s="243" t="s">
        <v>543</v>
      </c>
      <c r="J105" s="262">
        <v>5</v>
      </c>
      <c r="K105" s="245" t="s">
        <v>12</v>
      </c>
      <c r="L105" s="246">
        <v>7</v>
      </c>
      <c r="M105" s="239" t="s">
        <v>445</v>
      </c>
      <c r="N105" s="257">
        <v>3</v>
      </c>
      <c r="P105" s="12"/>
    </row>
    <row r="106" spans="1:20" ht="16.5" customHeight="1">
      <c r="A106" s="31"/>
      <c r="B106" s="208" t="s">
        <v>113</v>
      </c>
      <c r="C106" s="208">
        <v>0.4</v>
      </c>
      <c r="D106" s="240" t="str">
        <f>IF(C106,"公斤","")</f>
        <v>公斤</v>
      </c>
      <c r="E106" s="243" t="s">
        <v>461</v>
      </c>
      <c r="F106" s="257">
        <v>4</v>
      </c>
      <c r="G106" s="248" t="s">
        <v>237</v>
      </c>
      <c r="H106" s="262">
        <v>7</v>
      </c>
      <c r="I106" s="248"/>
      <c r="J106" s="262"/>
      <c r="K106" s="245" t="s">
        <v>165</v>
      </c>
      <c r="L106" s="245">
        <v>0.05</v>
      </c>
      <c r="M106" s="239" t="s">
        <v>413</v>
      </c>
      <c r="N106" s="257">
        <v>0.1</v>
      </c>
      <c r="P106" s="12"/>
    </row>
    <row r="107" spans="1:20" ht="16.5" customHeight="1">
      <c r="A107" s="133"/>
      <c r="B107" s="208"/>
      <c r="C107" s="208"/>
      <c r="D107" s="240" t="str">
        <f t="shared" si="4"/>
        <v/>
      </c>
      <c r="E107" s="243" t="s">
        <v>132</v>
      </c>
      <c r="F107" s="257">
        <v>1</v>
      </c>
      <c r="G107" s="248" t="s">
        <v>544</v>
      </c>
      <c r="H107" s="262">
        <v>0.01</v>
      </c>
      <c r="I107" s="248" t="s">
        <v>132</v>
      </c>
      <c r="J107" s="262">
        <v>0.5</v>
      </c>
      <c r="K107" s="245"/>
      <c r="L107" s="245"/>
      <c r="M107" s="239" t="s">
        <v>165</v>
      </c>
      <c r="N107" s="257">
        <v>0.05</v>
      </c>
      <c r="P107" s="12"/>
    </row>
    <row r="108" spans="1:20" ht="16.5" customHeight="1">
      <c r="A108" s="31"/>
      <c r="B108" s="31"/>
      <c r="C108" s="31"/>
      <c r="D108" s="241"/>
      <c r="E108" s="243" t="s">
        <v>462</v>
      </c>
      <c r="F108" s="257"/>
      <c r="G108" s="243" t="s">
        <v>165</v>
      </c>
      <c r="H108" s="257">
        <v>0.05</v>
      </c>
      <c r="I108" s="243" t="s">
        <v>165</v>
      </c>
      <c r="J108" s="257">
        <v>0.05</v>
      </c>
      <c r="K108" s="245"/>
      <c r="L108" s="245"/>
      <c r="M108" s="239"/>
      <c r="N108" s="257"/>
      <c r="P108" s="12"/>
    </row>
    <row r="109" spans="1:20" ht="16.5" customHeight="1">
      <c r="A109" s="31"/>
      <c r="B109" s="31"/>
      <c r="C109" s="31"/>
      <c r="D109" s="241"/>
      <c r="E109" s="1"/>
      <c r="F109" s="1"/>
      <c r="N109" s="1"/>
      <c r="P109" s="12"/>
    </row>
    <row r="110" spans="1:20" ht="16.5" customHeight="1">
      <c r="A110" s="233" t="str">
        <f>B16</f>
        <v>一</v>
      </c>
      <c r="B110" s="303" t="s">
        <v>105</v>
      </c>
      <c r="C110" s="303"/>
      <c r="D110" s="240" t="str">
        <f>IF(C110,"公斤","")</f>
        <v/>
      </c>
      <c r="E110" s="239" t="s">
        <v>463</v>
      </c>
      <c r="F110" s="257"/>
      <c r="G110" s="239" t="s">
        <v>464</v>
      </c>
      <c r="H110" s="257"/>
      <c r="I110" s="247" t="s">
        <v>465</v>
      </c>
      <c r="J110" s="262"/>
      <c r="K110" s="245" t="s">
        <v>2</v>
      </c>
      <c r="L110" s="252"/>
      <c r="M110" s="239" t="s">
        <v>466</v>
      </c>
      <c r="N110" s="257"/>
      <c r="O110" s="143" t="s">
        <v>260</v>
      </c>
      <c r="P110" s="12"/>
      <c r="S110" s="64"/>
      <c r="T110" s="16"/>
    </row>
    <row r="111" spans="1:20" ht="16.5" customHeight="1">
      <c r="A111" s="123">
        <f>A16</f>
        <v>45187</v>
      </c>
      <c r="B111" s="208" t="s">
        <v>13</v>
      </c>
      <c r="C111" s="208">
        <v>10</v>
      </c>
      <c r="D111" s="240" t="str">
        <f>IF(C111,"公斤","")</f>
        <v>公斤</v>
      </c>
      <c r="E111" s="243" t="s">
        <v>404</v>
      </c>
      <c r="F111" s="257">
        <v>7</v>
      </c>
      <c r="G111" s="243" t="s">
        <v>417</v>
      </c>
      <c r="H111" s="257">
        <v>1</v>
      </c>
      <c r="I111" s="243" t="s">
        <v>198</v>
      </c>
      <c r="J111" s="262">
        <v>1.1000000000000001</v>
      </c>
      <c r="K111" s="245" t="s">
        <v>12</v>
      </c>
      <c r="L111" s="246">
        <v>7</v>
      </c>
      <c r="M111" s="239" t="s">
        <v>467</v>
      </c>
      <c r="N111" s="257">
        <v>1</v>
      </c>
      <c r="O111" s="180"/>
      <c r="P111" s="12"/>
      <c r="S111" s="65"/>
      <c r="T111" s="66"/>
    </row>
    <row r="112" spans="1:20" ht="16.5" customHeight="1">
      <c r="A112" s="133"/>
      <c r="B112" s="202"/>
      <c r="C112" s="202"/>
      <c r="D112" s="240"/>
      <c r="E112" s="243" t="s">
        <v>602</v>
      </c>
      <c r="F112" s="257">
        <v>1</v>
      </c>
      <c r="G112" s="248" t="s">
        <v>190</v>
      </c>
      <c r="H112" s="262">
        <v>5</v>
      </c>
      <c r="I112" s="248" t="s">
        <v>468</v>
      </c>
      <c r="J112" s="262">
        <v>5</v>
      </c>
      <c r="K112" s="245" t="s">
        <v>165</v>
      </c>
      <c r="L112" s="245">
        <v>0.05</v>
      </c>
      <c r="M112" s="239" t="s">
        <v>2</v>
      </c>
      <c r="N112" s="257">
        <v>2</v>
      </c>
      <c r="O112" s="161"/>
      <c r="P112" s="12"/>
      <c r="S112" s="65"/>
      <c r="T112" s="66"/>
    </row>
    <row r="113" spans="1:20" ht="16.5" customHeight="1">
      <c r="A113" s="133"/>
      <c r="B113" s="202"/>
      <c r="C113" s="202"/>
      <c r="D113" s="240" t="str">
        <f t="shared" ref="D113:D114" si="7">IF(C113,"公斤","")</f>
        <v/>
      </c>
      <c r="E113" s="243" t="s">
        <v>132</v>
      </c>
      <c r="F113" s="257">
        <v>1</v>
      </c>
      <c r="G113" s="248" t="s">
        <v>132</v>
      </c>
      <c r="H113" s="262">
        <v>1</v>
      </c>
      <c r="I113" s="248" t="s">
        <v>165</v>
      </c>
      <c r="J113" s="262">
        <v>0.05</v>
      </c>
      <c r="K113" s="245"/>
      <c r="L113" s="245"/>
      <c r="M113" s="239" t="s">
        <v>165</v>
      </c>
      <c r="N113" s="257">
        <v>0.05</v>
      </c>
      <c r="O113" s="163"/>
      <c r="P113" s="12"/>
      <c r="S113" s="65"/>
      <c r="T113" s="66"/>
    </row>
    <row r="114" spans="1:20" ht="16.5" customHeight="1">
      <c r="A114" s="133"/>
      <c r="B114" s="202"/>
      <c r="C114" s="202"/>
      <c r="D114" s="240" t="str">
        <f t="shared" si="7"/>
        <v/>
      </c>
      <c r="E114" s="243" t="s">
        <v>160</v>
      </c>
      <c r="F114" s="257"/>
      <c r="G114" s="243" t="s">
        <v>165</v>
      </c>
      <c r="H114" s="257">
        <v>0.05</v>
      </c>
      <c r="I114" s="243"/>
      <c r="J114" s="257"/>
      <c r="K114" s="245"/>
      <c r="L114" s="245"/>
      <c r="M114" s="239"/>
      <c r="N114" s="257"/>
      <c r="O114" s="163"/>
      <c r="P114" s="12"/>
      <c r="S114" s="65"/>
      <c r="T114" s="66"/>
    </row>
    <row r="115" spans="1:20" ht="16.5" customHeight="1">
      <c r="A115" s="31"/>
      <c r="B115" s="31"/>
      <c r="C115" s="31"/>
      <c r="D115" s="241"/>
      <c r="E115" s="1"/>
      <c r="F115" s="1"/>
      <c r="N115" s="1"/>
      <c r="O115" s="9"/>
      <c r="P115" s="12"/>
    </row>
    <row r="116" spans="1:20" ht="16.5" customHeight="1">
      <c r="A116" s="233" t="str">
        <f>B17</f>
        <v>二</v>
      </c>
      <c r="B116" s="303" t="s">
        <v>1</v>
      </c>
      <c r="C116" s="303"/>
      <c r="D116" s="240" t="str">
        <f t="shared" ref="D116:D157" si="8">IF(C116,"公斤","")</f>
        <v/>
      </c>
      <c r="E116" s="239" t="s">
        <v>547</v>
      </c>
      <c r="F116" s="257"/>
      <c r="G116" s="247" t="s">
        <v>469</v>
      </c>
      <c r="H116" s="262"/>
      <c r="I116" s="239" t="s">
        <v>470</v>
      </c>
      <c r="J116" s="257"/>
      <c r="K116" s="245" t="s">
        <v>2</v>
      </c>
      <c r="L116" s="252"/>
      <c r="M116" s="239" t="s">
        <v>471</v>
      </c>
      <c r="N116" s="257"/>
      <c r="O116" s="211" t="s">
        <v>262</v>
      </c>
      <c r="P116" s="12"/>
    </row>
    <row r="117" spans="1:20" ht="16.5" customHeight="1">
      <c r="A117" s="135">
        <f>A17</f>
        <v>45188</v>
      </c>
      <c r="B117" s="208" t="s">
        <v>13</v>
      </c>
      <c r="C117" s="208">
        <v>7</v>
      </c>
      <c r="D117" s="240" t="str">
        <f t="shared" si="8"/>
        <v>公斤</v>
      </c>
      <c r="E117" s="243" t="s">
        <v>472</v>
      </c>
      <c r="F117" s="257">
        <v>5.5</v>
      </c>
      <c r="G117" s="243" t="s">
        <v>219</v>
      </c>
      <c r="H117" s="262">
        <v>4</v>
      </c>
      <c r="I117" s="243" t="s">
        <v>373</v>
      </c>
      <c r="J117" s="257">
        <v>1</v>
      </c>
      <c r="K117" s="245" t="s">
        <v>12</v>
      </c>
      <c r="L117" s="246">
        <v>7</v>
      </c>
      <c r="M117" s="239" t="s">
        <v>473</v>
      </c>
      <c r="N117" s="257">
        <v>4</v>
      </c>
      <c r="O117" s="9"/>
      <c r="P117" s="12"/>
    </row>
    <row r="118" spans="1:20" ht="16.5" customHeight="1">
      <c r="A118" s="133"/>
      <c r="B118" s="208" t="s">
        <v>15</v>
      </c>
      <c r="C118" s="208">
        <v>3</v>
      </c>
      <c r="D118" s="240" t="str">
        <f t="shared" si="8"/>
        <v>公斤</v>
      </c>
      <c r="E118" s="243"/>
      <c r="F118" s="257"/>
      <c r="G118" s="248" t="s">
        <v>474</v>
      </c>
      <c r="H118" s="262">
        <v>2</v>
      </c>
      <c r="I118" s="243" t="s">
        <v>428</v>
      </c>
      <c r="J118" s="257">
        <v>7</v>
      </c>
      <c r="K118" s="245" t="s">
        <v>165</v>
      </c>
      <c r="L118" s="245">
        <v>0.05</v>
      </c>
      <c r="M118" s="239" t="s">
        <v>475</v>
      </c>
      <c r="N118" s="257">
        <v>0.01</v>
      </c>
      <c r="O118" s="9"/>
      <c r="P118" s="12"/>
    </row>
    <row r="119" spans="1:20" ht="16.5" customHeight="1">
      <c r="A119" s="133"/>
      <c r="B119" s="208"/>
      <c r="C119" s="208"/>
      <c r="D119" s="240" t="str">
        <f t="shared" si="8"/>
        <v/>
      </c>
      <c r="E119" s="243"/>
      <c r="F119" s="257"/>
      <c r="G119" s="248" t="s">
        <v>192</v>
      </c>
      <c r="H119" s="262">
        <v>0.01</v>
      </c>
      <c r="I119" s="243" t="s">
        <v>378</v>
      </c>
      <c r="J119" s="257">
        <v>0.01</v>
      </c>
      <c r="K119" s="245"/>
      <c r="L119" s="245"/>
      <c r="M119" s="239" t="s">
        <v>165</v>
      </c>
      <c r="N119" s="257">
        <v>0.05</v>
      </c>
      <c r="O119" s="9"/>
      <c r="P119" s="12"/>
    </row>
    <row r="120" spans="1:20" ht="16.5" customHeight="1">
      <c r="A120" s="133"/>
      <c r="B120" s="208"/>
      <c r="C120" s="208"/>
      <c r="D120" s="240" t="str">
        <f t="shared" si="8"/>
        <v/>
      </c>
      <c r="E120" s="243"/>
      <c r="F120" s="257"/>
      <c r="G120" s="243" t="s">
        <v>165</v>
      </c>
      <c r="H120" s="257">
        <v>0.05</v>
      </c>
      <c r="I120" s="243" t="s">
        <v>132</v>
      </c>
      <c r="J120" s="257">
        <v>0.5</v>
      </c>
      <c r="K120" s="245"/>
      <c r="L120" s="245"/>
      <c r="M120" s="239"/>
      <c r="N120" s="257"/>
      <c r="O120" s="9"/>
      <c r="P120" s="12"/>
    </row>
    <row r="121" spans="1:20" ht="16.5" customHeight="1">
      <c r="A121" s="133"/>
      <c r="B121" s="202"/>
      <c r="C121" s="202"/>
      <c r="D121" s="240" t="str">
        <f t="shared" si="8"/>
        <v/>
      </c>
      <c r="E121" s="243"/>
      <c r="F121" s="257"/>
      <c r="G121" s="242"/>
      <c r="H121" s="260"/>
      <c r="I121" s="243" t="s">
        <v>165</v>
      </c>
      <c r="J121" s="257">
        <v>0.05</v>
      </c>
      <c r="K121" s="245"/>
      <c r="L121" s="245"/>
      <c r="M121" s="239"/>
      <c r="N121" s="257"/>
      <c r="O121" s="9"/>
      <c r="P121" s="12"/>
    </row>
    <row r="122" spans="1:20" ht="16.5" customHeight="1">
      <c r="A122" s="233" t="str">
        <f>B18</f>
        <v>三</v>
      </c>
      <c r="B122" s="303" t="s">
        <v>114</v>
      </c>
      <c r="C122" s="303"/>
      <c r="D122" s="240" t="str">
        <f>IF(C122,"公斤","")</f>
        <v/>
      </c>
      <c r="E122" s="239" t="s">
        <v>476</v>
      </c>
      <c r="F122" s="257"/>
      <c r="G122" s="239" t="s">
        <v>477</v>
      </c>
      <c r="H122" s="257"/>
      <c r="I122" s="247" t="s">
        <v>551</v>
      </c>
      <c r="J122" s="262"/>
      <c r="K122" s="245" t="s">
        <v>2</v>
      </c>
      <c r="L122" s="252"/>
      <c r="M122" s="239" t="s">
        <v>478</v>
      </c>
      <c r="N122" s="257"/>
      <c r="O122" s="211" t="s">
        <v>264</v>
      </c>
      <c r="P122" s="12"/>
    </row>
    <row r="123" spans="1:20" ht="16.5" customHeight="1">
      <c r="A123" s="135">
        <f>A18</f>
        <v>45189</v>
      </c>
      <c r="B123" s="208" t="s">
        <v>13</v>
      </c>
      <c r="C123" s="208">
        <v>8</v>
      </c>
      <c r="D123" s="240"/>
      <c r="E123" s="243" t="s">
        <v>384</v>
      </c>
      <c r="F123" s="257">
        <v>6</v>
      </c>
      <c r="G123" s="243" t="s">
        <v>373</v>
      </c>
      <c r="H123" s="257">
        <v>1</v>
      </c>
      <c r="I123" s="243" t="s">
        <v>552</v>
      </c>
      <c r="J123" s="262">
        <v>4</v>
      </c>
      <c r="K123" s="245" t="s">
        <v>12</v>
      </c>
      <c r="L123" s="246">
        <v>7</v>
      </c>
      <c r="M123" s="239" t="s">
        <v>2</v>
      </c>
      <c r="N123" s="257">
        <v>3</v>
      </c>
      <c r="O123" s="9"/>
      <c r="P123" s="12"/>
    </row>
    <row r="124" spans="1:20" ht="16.5" customHeight="1">
      <c r="A124" s="133"/>
      <c r="B124" s="208" t="s">
        <v>15</v>
      </c>
      <c r="C124" s="208">
        <v>3</v>
      </c>
      <c r="D124" s="240" t="str">
        <f>IF(C124,"公斤","")</f>
        <v>公斤</v>
      </c>
      <c r="E124" s="243" t="s">
        <v>146</v>
      </c>
      <c r="F124" s="257">
        <v>4.5</v>
      </c>
      <c r="G124" s="243" t="s">
        <v>604</v>
      </c>
      <c r="H124" s="257">
        <v>1</v>
      </c>
      <c r="I124" s="248"/>
      <c r="J124" s="262"/>
      <c r="K124" s="245" t="s">
        <v>165</v>
      </c>
      <c r="L124" s="245">
        <v>0.05</v>
      </c>
      <c r="M124" s="239" t="s">
        <v>563</v>
      </c>
      <c r="N124" s="257">
        <v>1</v>
      </c>
      <c r="O124" s="9"/>
      <c r="P124" s="12"/>
    </row>
    <row r="125" spans="1:20" ht="16.5" customHeight="1">
      <c r="A125" s="133"/>
      <c r="B125" s="208"/>
      <c r="C125" s="208"/>
      <c r="D125" s="240" t="str">
        <f t="shared" si="8"/>
        <v/>
      </c>
      <c r="E125" s="242" t="s">
        <v>479</v>
      </c>
      <c r="F125" s="257">
        <v>0.5</v>
      </c>
      <c r="G125" s="243" t="s">
        <v>480</v>
      </c>
      <c r="H125" s="257"/>
      <c r="I125" s="248"/>
      <c r="J125" s="262"/>
      <c r="K125" s="245"/>
      <c r="L125" s="245"/>
      <c r="M125" s="239" t="s">
        <v>481</v>
      </c>
      <c r="N125" s="257"/>
      <c r="O125" s="9"/>
      <c r="P125" s="12"/>
    </row>
    <row r="126" spans="1:20" ht="16.5" customHeight="1">
      <c r="A126" s="133"/>
      <c r="B126" s="208"/>
      <c r="C126" s="208"/>
      <c r="D126" s="240" t="str">
        <f t="shared" si="8"/>
        <v/>
      </c>
      <c r="E126" s="243" t="s">
        <v>482</v>
      </c>
      <c r="F126" s="257"/>
      <c r="G126" s="243" t="s">
        <v>483</v>
      </c>
      <c r="H126" s="257"/>
      <c r="I126" s="243"/>
      <c r="J126" s="257"/>
      <c r="K126" s="245"/>
      <c r="L126" s="245"/>
      <c r="M126" s="239"/>
      <c r="N126" s="257"/>
      <c r="O126" s="9"/>
      <c r="P126" s="12"/>
    </row>
    <row r="127" spans="1:20" ht="16.5" customHeight="1">
      <c r="A127" s="133"/>
      <c r="B127" s="208"/>
      <c r="C127" s="208"/>
      <c r="D127" s="240" t="str">
        <f t="shared" si="8"/>
        <v/>
      </c>
      <c r="E127" s="243" t="s">
        <v>165</v>
      </c>
      <c r="F127" s="257">
        <v>0.05</v>
      </c>
      <c r="G127" s="243" t="s">
        <v>165</v>
      </c>
      <c r="H127" s="257">
        <v>1.05</v>
      </c>
      <c r="I127" s="238"/>
      <c r="J127" s="257"/>
      <c r="K127" s="245"/>
      <c r="L127" s="245"/>
      <c r="M127" s="239"/>
      <c r="N127" s="257"/>
      <c r="O127" s="9"/>
      <c r="P127" s="12"/>
    </row>
    <row r="128" spans="1:20" ht="16.5" customHeight="1">
      <c r="A128" s="233" t="str">
        <f>B19</f>
        <v>四</v>
      </c>
      <c r="B128" s="303" t="s">
        <v>1</v>
      </c>
      <c r="C128" s="303"/>
      <c r="D128" s="240" t="str">
        <f>IF(C128,"公斤","")</f>
        <v/>
      </c>
      <c r="E128" s="239" t="s">
        <v>484</v>
      </c>
      <c r="F128" s="257"/>
      <c r="G128" s="239" t="s">
        <v>485</v>
      </c>
      <c r="H128" s="257"/>
      <c r="I128" s="247" t="s">
        <v>486</v>
      </c>
      <c r="J128" s="262"/>
      <c r="K128" s="245" t="s">
        <v>2</v>
      </c>
      <c r="L128" s="252"/>
      <c r="M128" s="239" t="s">
        <v>487</v>
      </c>
      <c r="N128" s="257"/>
      <c r="O128" s="211" t="s">
        <v>261</v>
      </c>
      <c r="P128" s="294" t="s">
        <v>574</v>
      </c>
    </row>
    <row r="129" spans="1:23" ht="16.5" customHeight="1">
      <c r="A129" s="135">
        <f>A19</f>
        <v>45190</v>
      </c>
      <c r="B129" s="208" t="s">
        <v>13</v>
      </c>
      <c r="C129" s="208">
        <v>7</v>
      </c>
      <c r="D129" s="240" t="str">
        <f>IF(C129,"公斤","")</f>
        <v>公斤</v>
      </c>
      <c r="E129" s="243" t="s">
        <v>404</v>
      </c>
      <c r="F129" s="257">
        <v>6</v>
      </c>
      <c r="G129" s="243" t="s">
        <v>488</v>
      </c>
      <c r="H129" s="257">
        <v>5</v>
      </c>
      <c r="I129" s="243" t="s">
        <v>374</v>
      </c>
      <c r="J129" s="262">
        <v>2.7</v>
      </c>
      <c r="K129" s="245" t="s">
        <v>12</v>
      </c>
      <c r="L129" s="246">
        <v>7</v>
      </c>
      <c r="M129" s="239" t="s">
        <v>489</v>
      </c>
      <c r="N129" s="257">
        <v>6</v>
      </c>
      <c r="O129" s="9"/>
      <c r="P129" s="12"/>
    </row>
    <row r="130" spans="1:23" ht="16.5" customHeight="1">
      <c r="A130" s="133"/>
      <c r="B130" s="208" t="s">
        <v>15</v>
      </c>
      <c r="C130" s="208">
        <v>3</v>
      </c>
      <c r="D130" s="240" t="str">
        <f>IF(C130,"公斤","")</f>
        <v>公斤</v>
      </c>
      <c r="E130" s="243" t="s">
        <v>167</v>
      </c>
      <c r="F130" s="257">
        <v>3</v>
      </c>
      <c r="G130" s="243" t="s">
        <v>490</v>
      </c>
      <c r="H130" s="257">
        <v>1.5</v>
      </c>
      <c r="I130" s="248" t="s">
        <v>133</v>
      </c>
      <c r="J130" s="262">
        <v>4</v>
      </c>
      <c r="K130" s="245" t="s">
        <v>165</v>
      </c>
      <c r="L130" s="245">
        <v>0.05</v>
      </c>
      <c r="M130" s="239" t="s">
        <v>457</v>
      </c>
      <c r="N130" s="257">
        <v>1</v>
      </c>
      <c r="O130" s="9"/>
      <c r="P130" s="12"/>
    </row>
    <row r="131" spans="1:23" ht="16.5" customHeight="1">
      <c r="A131" s="31"/>
      <c r="B131" s="31"/>
      <c r="C131" s="31"/>
      <c r="D131" s="241"/>
      <c r="E131" s="243" t="s">
        <v>165</v>
      </c>
      <c r="F131" s="257">
        <v>0.05</v>
      </c>
      <c r="G131" s="243" t="s">
        <v>165</v>
      </c>
      <c r="H131" s="257">
        <v>0.05</v>
      </c>
      <c r="I131" s="248" t="s">
        <v>132</v>
      </c>
      <c r="J131" s="262">
        <v>1</v>
      </c>
      <c r="K131" s="245"/>
      <c r="L131" s="245"/>
      <c r="M131" s="239"/>
      <c r="N131" s="257"/>
      <c r="O131" s="9"/>
      <c r="P131" s="12"/>
    </row>
    <row r="132" spans="1:23" ht="16.5" customHeight="1">
      <c r="A132" s="133"/>
      <c r="B132" s="208"/>
      <c r="C132" s="208"/>
      <c r="D132" s="240" t="str">
        <f t="shared" ref="D132:D133" si="9">IF(C132,"公斤","")</f>
        <v/>
      </c>
      <c r="E132" s="243"/>
      <c r="F132" s="257"/>
      <c r="G132" s="243"/>
      <c r="H132" s="257"/>
      <c r="I132" s="243" t="s">
        <v>165</v>
      </c>
      <c r="J132" s="257">
        <v>0.05</v>
      </c>
      <c r="K132" s="245"/>
      <c r="L132" s="245"/>
      <c r="M132" s="239"/>
      <c r="N132" s="257"/>
      <c r="O132" s="9"/>
      <c r="P132" s="12"/>
    </row>
    <row r="133" spans="1:23" ht="16.5" customHeight="1">
      <c r="A133" s="133"/>
      <c r="B133" s="208"/>
      <c r="C133" s="208"/>
      <c r="D133" s="240" t="str">
        <f t="shared" si="9"/>
        <v/>
      </c>
      <c r="E133" s="1"/>
      <c r="F133" s="1"/>
      <c r="N133" s="1"/>
      <c r="O133" s="9"/>
      <c r="P133" s="12"/>
    </row>
    <row r="134" spans="1:23" ht="16.5" customHeight="1">
      <c r="A134" s="233" t="str">
        <f>B20</f>
        <v>五</v>
      </c>
      <c r="B134" s="303" t="s">
        <v>115</v>
      </c>
      <c r="C134" s="303"/>
      <c r="D134" s="240" t="str">
        <f>IF(C134,"公斤","")</f>
        <v/>
      </c>
      <c r="E134" s="239" t="s">
        <v>491</v>
      </c>
      <c r="F134" s="257"/>
      <c r="G134" s="266" t="s">
        <v>493</v>
      </c>
      <c r="H134" s="262"/>
      <c r="I134" s="265" t="s">
        <v>492</v>
      </c>
      <c r="J134" s="257"/>
      <c r="K134" s="245" t="s">
        <v>2</v>
      </c>
      <c r="L134" s="252"/>
      <c r="M134" s="239" t="s">
        <v>494</v>
      </c>
      <c r="N134" s="257"/>
      <c r="O134" s="211" t="s">
        <v>577</v>
      </c>
      <c r="P134" s="12"/>
      <c r="Q134" s="274"/>
      <c r="R134" s="275"/>
    </row>
    <row r="135" spans="1:23" ht="16.5" customHeight="1">
      <c r="A135" s="135">
        <f>A20</f>
        <v>45191</v>
      </c>
      <c r="B135" s="208" t="s">
        <v>13</v>
      </c>
      <c r="C135" s="208">
        <v>10</v>
      </c>
      <c r="D135" s="240" t="str">
        <f>IF(C135,"公斤","")</f>
        <v>公斤</v>
      </c>
      <c r="E135" s="243" t="s">
        <v>384</v>
      </c>
      <c r="F135" s="257">
        <v>6</v>
      </c>
      <c r="G135" s="243" t="s">
        <v>373</v>
      </c>
      <c r="H135" s="262">
        <v>1</v>
      </c>
      <c r="I135" s="243" t="s">
        <v>495</v>
      </c>
      <c r="J135" s="257">
        <v>1.2</v>
      </c>
      <c r="K135" s="245" t="s">
        <v>12</v>
      </c>
      <c r="L135" s="246">
        <v>7</v>
      </c>
      <c r="M135" s="239" t="s">
        <v>496</v>
      </c>
      <c r="N135" s="257">
        <v>0.1</v>
      </c>
      <c r="P135" s="12"/>
      <c r="Q135" s="276"/>
      <c r="R135" s="275"/>
    </row>
    <row r="136" spans="1:23" ht="16.5" customHeight="1">
      <c r="A136" s="133"/>
      <c r="B136" s="208" t="s">
        <v>116</v>
      </c>
      <c r="C136" s="208">
        <v>0.4</v>
      </c>
      <c r="D136" s="240" t="str">
        <f>IF(C136,"公斤","")</f>
        <v>公斤</v>
      </c>
      <c r="E136" s="243" t="s">
        <v>604</v>
      </c>
      <c r="F136" s="257">
        <v>3</v>
      </c>
      <c r="G136" s="248" t="s">
        <v>217</v>
      </c>
      <c r="H136" s="262">
        <v>0.6</v>
      </c>
      <c r="I136" s="243" t="s">
        <v>237</v>
      </c>
      <c r="J136" s="257">
        <v>6</v>
      </c>
      <c r="K136" s="245" t="s">
        <v>165</v>
      </c>
      <c r="L136" s="245">
        <v>0.05</v>
      </c>
      <c r="M136" s="239" t="s">
        <v>198</v>
      </c>
      <c r="N136" s="257">
        <v>0.6</v>
      </c>
      <c r="P136" s="12"/>
      <c r="Q136" s="276"/>
      <c r="R136" s="275"/>
    </row>
    <row r="137" spans="1:23" ht="16.5" customHeight="1">
      <c r="A137" s="31"/>
      <c r="B137" s="31"/>
      <c r="C137" s="31"/>
      <c r="D137" s="241"/>
      <c r="E137" s="243" t="s">
        <v>132</v>
      </c>
      <c r="F137" s="257">
        <v>1</v>
      </c>
      <c r="G137" s="248" t="s">
        <v>2</v>
      </c>
      <c r="H137" s="262">
        <v>3</v>
      </c>
      <c r="I137" s="243" t="s">
        <v>378</v>
      </c>
      <c r="J137" s="257">
        <v>0.01</v>
      </c>
      <c r="K137" s="238"/>
      <c r="L137" s="238"/>
      <c r="M137" s="239" t="s">
        <v>165</v>
      </c>
      <c r="N137" s="257">
        <v>0.05</v>
      </c>
      <c r="P137" s="12"/>
      <c r="Q137" s="276"/>
      <c r="R137" s="275"/>
    </row>
    <row r="138" spans="1:23" ht="16.5" customHeight="1">
      <c r="A138" s="31"/>
      <c r="B138" s="31"/>
      <c r="C138" s="31"/>
      <c r="D138" s="241"/>
      <c r="E138" s="243" t="s">
        <v>169</v>
      </c>
      <c r="F138" s="257">
        <v>0.01</v>
      </c>
      <c r="G138" s="243" t="s">
        <v>192</v>
      </c>
      <c r="H138" s="257">
        <v>0.01</v>
      </c>
      <c r="I138" s="243" t="s">
        <v>165</v>
      </c>
      <c r="J138" s="257">
        <v>0.05</v>
      </c>
      <c r="K138" s="245"/>
      <c r="L138" s="245"/>
      <c r="M138" s="239"/>
      <c r="N138" s="257"/>
      <c r="P138" s="12"/>
      <c r="Q138" s="276"/>
      <c r="R138" s="275"/>
    </row>
    <row r="139" spans="1:23" ht="16.5" customHeight="1">
      <c r="A139" s="133"/>
      <c r="B139" s="202"/>
      <c r="C139" s="202"/>
      <c r="D139" s="240" t="str">
        <f t="shared" si="8"/>
        <v/>
      </c>
      <c r="E139" s="243" t="s">
        <v>165</v>
      </c>
      <c r="F139" s="257">
        <v>0.05</v>
      </c>
      <c r="G139" s="243" t="s">
        <v>165</v>
      </c>
      <c r="H139" s="257">
        <v>0.05</v>
      </c>
      <c r="I139" s="243"/>
      <c r="J139" s="257"/>
      <c r="K139" s="245"/>
      <c r="L139" s="245"/>
      <c r="M139" s="239"/>
      <c r="N139" s="257"/>
      <c r="P139" s="12"/>
    </row>
    <row r="140" spans="1:23" ht="16.5" customHeight="1">
      <c r="A140" s="233" t="str">
        <f>B21</f>
        <v>六</v>
      </c>
      <c r="B140" s="303" t="s">
        <v>117</v>
      </c>
      <c r="C140" s="303"/>
      <c r="D140" s="240" t="str">
        <f>IF(C140,"公斤","")</f>
        <v/>
      </c>
      <c r="E140" s="308" t="s">
        <v>570</v>
      </c>
      <c r="F140" s="309"/>
      <c r="G140" s="308" t="s">
        <v>517</v>
      </c>
      <c r="H140" s="309"/>
      <c r="I140" s="310" t="s">
        <v>518</v>
      </c>
      <c r="J140" s="311"/>
      <c r="K140" s="245" t="s">
        <v>2</v>
      </c>
      <c r="L140" s="252"/>
      <c r="M140" s="255" t="s">
        <v>392</v>
      </c>
      <c r="N140" s="256"/>
      <c r="O140" s="211" t="s">
        <v>262</v>
      </c>
      <c r="P140" s="91"/>
      <c r="Q140" s="91"/>
      <c r="R140" s="65"/>
      <c r="S140" s="88"/>
      <c r="T140" s="90"/>
      <c r="U140" s="91"/>
      <c r="W140" s="91"/>
    </row>
    <row r="141" spans="1:23" ht="16.5" customHeight="1">
      <c r="A141" s="135">
        <f>A21</f>
        <v>45192</v>
      </c>
      <c r="B141" s="208" t="s">
        <v>13</v>
      </c>
      <c r="C141" s="208">
        <v>10</v>
      </c>
      <c r="D141" s="240" t="str">
        <f>IF(C141,"公斤","")</f>
        <v>公斤</v>
      </c>
      <c r="E141" s="243" t="s">
        <v>568</v>
      </c>
      <c r="F141" s="257">
        <v>6</v>
      </c>
      <c r="G141" s="243" t="s">
        <v>198</v>
      </c>
      <c r="H141" s="257">
        <v>2.7</v>
      </c>
      <c r="I141" s="243" t="s">
        <v>385</v>
      </c>
      <c r="J141" s="262">
        <v>2.7</v>
      </c>
      <c r="K141" s="245" t="s">
        <v>12</v>
      </c>
      <c r="L141" s="246">
        <v>7</v>
      </c>
      <c r="M141" s="239" t="s">
        <v>395</v>
      </c>
      <c r="N141" s="257">
        <v>0.1</v>
      </c>
      <c r="O141" s="143"/>
      <c r="P141" s="92"/>
      <c r="Q141" s="92"/>
      <c r="R141" s="65"/>
      <c r="S141" s="70"/>
      <c r="T141" s="90"/>
      <c r="U141" s="92"/>
      <c r="W141" s="92"/>
    </row>
    <row r="142" spans="1:23" ht="16.5" customHeight="1">
      <c r="A142" s="133"/>
      <c r="B142" s="208" t="s">
        <v>118</v>
      </c>
      <c r="C142" s="208">
        <v>0.05</v>
      </c>
      <c r="D142" s="240" t="str">
        <f>IF(C142,"公斤","")</f>
        <v>公斤</v>
      </c>
      <c r="E142" s="243" t="s">
        <v>468</v>
      </c>
      <c r="F142" s="257">
        <v>4</v>
      </c>
      <c r="G142" s="243" t="s">
        <v>132</v>
      </c>
      <c r="H142" s="257">
        <v>5</v>
      </c>
      <c r="I142" s="248" t="s">
        <v>474</v>
      </c>
      <c r="J142" s="262">
        <v>3</v>
      </c>
      <c r="K142" s="245" t="s">
        <v>165</v>
      </c>
      <c r="L142" s="245">
        <v>0.05</v>
      </c>
      <c r="M142" s="239" t="s">
        <v>398</v>
      </c>
      <c r="N142" s="257">
        <v>1</v>
      </c>
      <c r="O142" s="161"/>
      <c r="P142" s="69"/>
      <c r="Q142" s="69"/>
      <c r="R142" s="93"/>
      <c r="S142" s="70"/>
      <c r="T142" s="67"/>
      <c r="U142" s="69"/>
      <c r="W142" s="69"/>
    </row>
    <row r="143" spans="1:23" ht="16.5" customHeight="1">
      <c r="A143" s="31"/>
      <c r="B143" s="31"/>
      <c r="C143" s="31"/>
      <c r="D143" s="241"/>
      <c r="E143" s="243" t="s">
        <v>165</v>
      </c>
      <c r="F143" s="257">
        <v>0.05</v>
      </c>
      <c r="G143" s="243" t="s">
        <v>165</v>
      </c>
      <c r="H143" s="257">
        <v>0.05</v>
      </c>
      <c r="I143" s="248" t="s">
        <v>192</v>
      </c>
      <c r="J143" s="262">
        <v>0.01</v>
      </c>
      <c r="K143" s="238"/>
      <c r="L143" s="238"/>
      <c r="M143" s="239" t="s">
        <v>165</v>
      </c>
      <c r="N143" s="257">
        <v>0.05</v>
      </c>
      <c r="O143" s="163"/>
      <c r="P143" s="70"/>
      <c r="Q143" s="70"/>
      <c r="R143" s="65"/>
      <c r="S143" s="70"/>
      <c r="T143" s="94"/>
      <c r="U143" s="70"/>
      <c r="W143" s="70"/>
    </row>
    <row r="144" spans="1:23" ht="16.5" customHeight="1">
      <c r="A144" s="31"/>
      <c r="B144" s="31"/>
      <c r="C144" s="31"/>
      <c r="D144" s="241"/>
      <c r="E144" s="243" t="s">
        <v>171</v>
      </c>
      <c r="F144" s="257"/>
      <c r="G144" s="243"/>
      <c r="H144" s="257"/>
      <c r="I144" s="243" t="s">
        <v>165</v>
      </c>
      <c r="J144" s="257">
        <v>0.05</v>
      </c>
      <c r="K144" s="238"/>
      <c r="L144" s="238"/>
      <c r="M144" s="239"/>
      <c r="N144" s="257"/>
      <c r="O144" s="163"/>
      <c r="P144" s="70"/>
      <c r="Q144" s="70"/>
      <c r="R144" s="65"/>
      <c r="S144" s="70"/>
      <c r="T144" s="65"/>
      <c r="U144" s="70"/>
      <c r="W144" s="70"/>
    </row>
    <row r="145" spans="1:23" ht="16.5" customHeight="1">
      <c r="A145" s="31"/>
      <c r="B145" s="31"/>
      <c r="C145" s="31"/>
      <c r="D145" s="241"/>
      <c r="E145" s="1"/>
      <c r="F145" s="1"/>
      <c r="N145" s="1"/>
      <c r="O145" s="9"/>
      <c r="P145" s="70"/>
      <c r="Q145" s="70"/>
      <c r="R145" s="95"/>
      <c r="S145" s="88"/>
      <c r="T145" s="65"/>
      <c r="U145" s="70"/>
      <c r="W145" s="70"/>
    </row>
    <row r="146" spans="1:23" ht="16.5" customHeight="1">
      <c r="A146" s="233" t="str">
        <f>B22</f>
        <v>一</v>
      </c>
      <c r="B146" s="303" t="s">
        <v>105</v>
      </c>
      <c r="C146" s="303"/>
      <c r="D146" s="240" t="str">
        <f>IF(C146,"公斤","")</f>
        <v/>
      </c>
      <c r="E146" s="239" t="s">
        <v>497</v>
      </c>
      <c r="F146" s="257"/>
      <c r="G146" s="269" t="s">
        <v>464</v>
      </c>
      <c r="H146" s="257"/>
      <c r="I146" s="247" t="s">
        <v>498</v>
      </c>
      <c r="J146" s="262"/>
      <c r="K146" s="245" t="s">
        <v>2</v>
      </c>
      <c r="L146" s="252"/>
      <c r="M146" s="239" t="s">
        <v>499</v>
      </c>
      <c r="N146" s="257"/>
      <c r="O146" s="143" t="s">
        <v>260</v>
      </c>
      <c r="P146" s="82"/>
      <c r="Q146" s="82"/>
      <c r="R146" s="88"/>
      <c r="S146" s="65"/>
      <c r="T146" s="88"/>
      <c r="U146" s="90"/>
      <c r="W146" s="91"/>
    </row>
    <row r="147" spans="1:23" ht="16.5" customHeight="1">
      <c r="A147" s="135">
        <f>A22</f>
        <v>45194</v>
      </c>
      <c r="B147" s="208" t="s">
        <v>13</v>
      </c>
      <c r="C147" s="208">
        <v>10</v>
      </c>
      <c r="D147" s="240" t="str">
        <f>IF(C147,"公斤","")</f>
        <v>公斤</v>
      </c>
      <c r="E147" s="243" t="s">
        <v>373</v>
      </c>
      <c r="F147" s="257">
        <v>6</v>
      </c>
      <c r="G147" s="243" t="s">
        <v>417</v>
      </c>
      <c r="H147" s="257">
        <v>1</v>
      </c>
      <c r="I147" s="243" t="s">
        <v>198</v>
      </c>
      <c r="J147" s="262">
        <v>2.7</v>
      </c>
      <c r="K147" s="245" t="s">
        <v>12</v>
      </c>
      <c r="L147" s="246">
        <v>7</v>
      </c>
      <c r="M147" s="239" t="s">
        <v>2</v>
      </c>
      <c r="N147" s="257">
        <v>3</v>
      </c>
      <c r="O147" s="9"/>
      <c r="P147" s="96"/>
      <c r="Q147" s="96"/>
      <c r="R147" s="97"/>
      <c r="S147" s="65"/>
      <c r="T147" s="70"/>
      <c r="U147" s="65"/>
      <c r="W147" s="69"/>
    </row>
    <row r="148" spans="1:23" ht="16.5" customHeight="1">
      <c r="A148" s="133"/>
      <c r="B148" s="208"/>
      <c r="C148" s="208"/>
      <c r="D148" s="240" t="str">
        <f t="shared" si="8"/>
        <v/>
      </c>
      <c r="E148" s="243" t="s">
        <v>146</v>
      </c>
      <c r="F148" s="257">
        <v>4.5</v>
      </c>
      <c r="G148" s="248" t="s">
        <v>190</v>
      </c>
      <c r="H148" s="262">
        <v>5</v>
      </c>
      <c r="I148" s="248" t="s">
        <v>604</v>
      </c>
      <c r="J148" s="262">
        <v>1</v>
      </c>
      <c r="K148" s="245" t="s">
        <v>165</v>
      </c>
      <c r="L148" s="245">
        <v>0.05</v>
      </c>
      <c r="M148" s="242" t="s">
        <v>500</v>
      </c>
      <c r="N148" s="260">
        <v>0.5</v>
      </c>
      <c r="O148" s="9"/>
      <c r="P148" s="82"/>
      <c r="Q148" s="82"/>
      <c r="R148" s="97"/>
      <c r="S148" s="93"/>
      <c r="T148" s="70"/>
      <c r="U148" s="67"/>
      <c r="W148" s="69"/>
    </row>
    <row r="149" spans="1:23" ht="16.5" customHeight="1">
      <c r="A149" s="31"/>
      <c r="B149" s="31"/>
      <c r="C149" s="31"/>
      <c r="D149" s="241"/>
      <c r="E149" s="243" t="s">
        <v>132</v>
      </c>
      <c r="F149" s="257">
        <v>0.5</v>
      </c>
      <c r="G149" s="248" t="s">
        <v>132</v>
      </c>
      <c r="H149" s="262">
        <v>1</v>
      </c>
      <c r="I149" s="248" t="s">
        <v>192</v>
      </c>
      <c r="J149" s="262">
        <v>0.1</v>
      </c>
      <c r="K149" s="238"/>
      <c r="L149" s="238"/>
      <c r="M149" s="239" t="s">
        <v>165</v>
      </c>
      <c r="N149" s="257">
        <v>0.05</v>
      </c>
      <c r="O149" s="9"/>
      <c r="P149" s="96"/>
      <c r="Q149" s="96"/>
      <c r="R149" s="97"/>
      <c r="S149" s="65"/>
      <c r="T149" s="70"/>
      <c r="U149" s="67"/>
      <c r="W149" s="69"/>
    </row>
    <row r="150" spans="1:23" ht="16.5" customHeight="1">
      <c r="A150" s="31"/>
      <c r="B150" s="31"/>
      <c r="C150" s="31"/>
      <c r="D150" s="241"/>
      <c r="E150" s="243" t="s">
        <v>157</v>
      </c>
      <c r="F150" s="257"/>
      <c r="G150" s="243" t="s">
        <v>165</v>
      </c>
      <c r="H150" s="257">
        <v>0.05</v>
      </c>
      <c r="I150" s="243" t="s">
        <v>165</v>
      </c>
      <c r="J150" s="257">
        <v>0.05</v>
      </c>
      <c r="K150" s="238"/>
      <c r="L150" s="238"/>
      <c r="M150" s="239"/>
      <c r="N150" s="257"/>
      <c r="O150" s="9"/>
      <c r="P150" s="65"/>
      <c r="Q150" s="65"/>
      <c r="R150" s="70"/>
      <c r="S150" s="65"/>
      <c r="T150" s="70"/>
      <c r="U150" s="67"/>
      <c r="W150" s="69"/>
    </row>
    <row r="151" spans="1:23" ht="16.5" customHeight="1">
      <c r="A151" s="31"/>
      <c r="B151" s="31"/>
      <c r="C151" s="31"/>
      <c r="D151" s="241"/>
      <c r="E151" s="1"/>
      <c r="F151" s="1"/>
      <c r="N151" s="1"/>
      <c r="O151" s="9"/>
      <c r="P151" s="98"/>
      <c r="Q151" s="98"/>
      <c r="R151" s="88"/>
      <c r="S151" s="95"/>
      <c r="T151" s="88"/>
      <c r="U151" s="99"/>
      <c r="W151" s="88"/>
    </row>
    <row r="152" spans="1:23" ht="16.5" customHeight="1">
      <c r="A152" s="233" t="str">
        <f>B23</f>
        <v>二</v>
      </c>
      <c r="B152" s="303" t="s">
        <v>1</v>
      </c>
      <c r="C152" s="303"/>
      <c r="D152" s="240"/>
      <c r="E152" s="239" t="s">
        <v>501</v>
      </c>
      <c r="F152" s="257"/>
      <c r="G152" s="239" t="s">
        <v>502</v>
      </c>
      <c r="H152" s="257"/>
      <c r="I152" s="247" t="s">
        <v>573</v>
      </c>
      <c r="J152" s="262"/>
      <c r="K152" s="245" t="s">
        <v>2</v>
      </c>
      <c r="L152" s="252"/>
      <c r="M152" s="239" t="s">
        <v>503</v>
      </c>
      <c r="N152" s="257"/>
      <c r="O152" s="211" t="s">
        <v>577</v>
      </c>
      <c r="P152" s="12"/>
    </row>
    <row r="153" spans="1:23" ht="16.5" customHeight="1">
      <c r="A153" s="135">
        <f>A23</f>
        <v>45195</v>
      </c>
      <c r="B153" s="208" t="s">
        <v>13</v>
      </c>
      <c r="C153" s="208">
        <v>7</v>
      </c>
      <c r="D153" s="240"/>
      <c r="E153" s="243" t="s">
        <v>504</v>
      </c>
      <c r="F153" s="257">
        <v>6</v>
      </c>
      <c r="G153" s="243" t="s">
        <v>219</v>
      </c>
      <c r="H153" s="257">
        <v>4</v>
      </c>
      <c r="I153" s="280" t="s">
        <v>573</v>
      </c>
      <c r="J153" s="262">
        <v>4</v>
      </c>
      <c r="K153" s="245" t="s">
        <v>12</v>
      </c>
      <c r="L153" s="246">
        <v>7</v>
      </c>
      <c r="M153" s="239" t="s">
        <v>534</v>
      </c>
      <c r="N153" s="257">
        <v>3</v>
      </c>
      <c r="P153" s="12"/>
    </row>
    <row r="154" spans="1:23" ht="16.5" customHeight="1">
      <c r="A154" s="140"/>
      <c r="B154" s="208" t="s">
        <v>15</v>
      </c>
      <c r="C154" s="208">
        <v>3</v>
      </c>
      <c r="D154" s="240"/>
      <c r="E154" s="243" t="s">
        <v>176</v>
      </c>
      <c r="F154" s="257"/>
      <c r="G154" s="105" t="s">
        <v>558</v>
      </c>
      <c r="H154" s="257">
        <v>2</v>
      </c>
      <c r="I154" s="248"/>
      <c r="J154" s="262"/>
      <c r="K154" s="245" t="s">
        <v>165</v>
      </c>
      <c r="L154" s="245">
        <v>0.05</v>
      </c>
      <c r="M154" s="239" t="s">
        <v>505</v>
      </c>
      <c r="N154" s="257">
        <v>1.1000000000000001</v>
      </c>
      <c r="O154" s="9"/>
      <c r="P154" s="12"/>
    </row>
    <row r="155" spans="1:23" ht="16.5" customHeight="1">
      <c r="A155" s="31"/>
      <c r="B155" s="31"/>
      <c r="C155" s="31"/>
      <c r="D155" s="241"/>
      <c r="E155" s="243"/>
      <c r="F155" s="257"/>
      <c r="G155" s="243" t="s">
        <v>378</v>
      </c>
      <c r="H155" s="257">
        <v>0.01</v>
      </c>
      <c r="I155" s="248"/>
      <c r="J155" s="262"/>
      <c r="K155" s="245"/>
      <c r="L155" s="245"/>
      <c r="M155" s="238"/>
      <c r="N155" s="260"/>
      <c r="O155" s="9"/>
      <c r="P155" s="12"/>
    </row>
    <row r="156" spans="1:23" ht="16.5" customHeight="1">
      <c r="A156" s="31"/>
      <c r="B156" s="31"/>
      <c r="C156" s="31"/>
      <c r="D156" s="241"/>
      <c r="E156" s="243"/>
      <c r="F156" s="257"/>
      <c r="G156" s="243" t="s">
        <v>132</v>
      </c>
      <c r="H156" s="257">
        <v>0.5</v>
      </c>
      <c r="I156" s="243" t="s">
        <v>165</v>
      </c>
      <c r="J156" s="257">
        <v>0.05</v>
      </c>
      <c r="K156" s="238"/>
      <c r="L156" s="238"/>
      <c r="M156" s="238"/>
      <c r="N156" s="260"/>
      <c r="O156" s="9"/>
      <c r="P156" s="12"/>
    </row>
    <row r="157" spans="1:23" ht="16.5" customHeight="1">
      <c r="A157" s="133"/>
      <c r="B157" s="208"/>
      <c r="C157" s="208"/>
      <c r="D157" s="240" t="str">
        <f t="shared" si="8"/>
        <v/>
      </c>
      <c r="E157" s="243"/>
      <c r="F157" s="257"/>
      <c r="G157" s="243" t="s">
        <v>165</v>
      </c>
      <c r="H157" s="257">
        <v>0.05</v>
      </c>
      <c r="I157" s="243"/>
      <c r="J157" s="257"/>
      <c r="K157" s="238"/>
      <c r="L157" s="238"/>
      <c r="M157" s="239"/>
      <c r="N157" s="257"/>
      <c r="O157" s="9"/>
      <c r="P157" s="12"/>
    </row>
    <row r="158" spans="1:23" ht="15.9" customHeight="1">
      <c r="A158" s="234" t="str">
        <f>B24</f>
        <v>三</v>
      </c>
      <c r="B158" s="303" t="s">
        <v>119</v>
      </c>
      <c r="C158" s="303"/>
      <c r="D158" s="240"/>
      <c r="E158" s="253" t="s">
        <v>506</v>
      </c>
      <c r="F158" s="257"/>
      <c r="G158" s="239" t="s">
        <v>507</v>
      </c>
      <c r="H158" s="257"/>
      <c r="I158" s="247" t="s">
        <v>553</v>
      </c>
      <c r="J158" s="262"/>
      <c r="K158" s="245" t="s">
        <v>2</v>
      </c>
      <c r="L158" s="252"/>
      <c r="M158" s="239" t="s">
        <v>508</v>
      </c>
      <c r="N158" s="257"/>
      <c r="O158" s="211" t="s">
        <v>264</v>
      </c>
      <c r="P158" s="24"/>
    </row>
    <row r="159" spans="1:23" ht="15.9" customHeight="1">
      <c r="A159" s="135">
        <f>A24</f>
        <v>45196</v>
      </c>
      <c r="B159" s="208" t="s">
        <v>120</v>
      </c>
      <c r="C159" s="208">
        <v>4</v>
      </c>
      <c r="D159" s="240"/>
      <c r="E159" s="243" t="s">
        <v>404</v>
      </c>
      <c r="F159" s="257">
        <v>7</v>
      </c>
      <c r="G159" s="243" t="s">
        <v>237</v>
      </c>
      <c r="H159" s="257">
        <v>6</v>
      </c>
      <c r="I159" s="243" t="s">
        <v>554</v>
      </c>
      <c r="J159" s="262">
        <v>3</v>
      </c>
      <c r="K159" s="245" t="s">
        <v>12</v>
      </c>
      <c r="L159" s="246">
        <v>7</v>
      </c>
      <c r="M159" s="239" t="s">
        <v>198</v>
      </c>
      <c r="N159" s="257">
        <v>1.1000000000000001</v>
      </c>
      <c r="O159" s="9"/>
      <c r="P159" s="24"/>
    </row>
    <row r="160" spans="1:23" ht="16.5" customHeight="1">
      <c r="A160" s="140"/>
      <c r="B160" s="202"/>
      <c r="C160" s="202"/>
      <c r="D160" s="240"/>
      <c r="E160" s="243" t="s">
        <v>178</v>
      </c>
      <c r="F160" s="257">
        <v>3</v>
      </c>
      <c r="G160" s="243" t="s">
        <v>556</v>
      </c>
      <c r="H160" s="257">
        <v>1</v>
      </c>
      <c r="I160" s="248" t="s">
        <v>555</v>
      </c>
      <c r="J160" s="262">
        <v>3</v>
      </c>
      <c r="K160" s="245" t="s">
        <v>165</v>
      </c>
      <c r="L160" s="245">
        <v>0.05</v>
      </c>
      <c r="M160" s="239" t="s">
        <v>15</v>
      </c>
      <c r="N160" s="257">
        <v>4</v>
      </c>
      <c r="O160" s="24"/>
      <c r="P160" s="24"/>
    </row>
    <row r="161" spans="1:16" ht="16.5" customHeight="1">
      <c r="A161" s="140"/>
      <c r="B161" s="140"/>
      <c r="C161" s="140"/>
      <c r="D161" s="240"/>
      <c r="E161" s="243" t="s">
        <v>165</v>
      </c>
      <c r="F161" s="257">
        <v>0.05</v>
      </c>
      <c r="G161" s="243" t="s">
        <v>165</v>
      </c>
      <c r="H161" s="257">
        <v>0.05</v>
      </c>
      <c r="I161" s="248" t="s">
        <v>509</v>
      </c>
      <c r="J161" s="262">
        <v>3</v>
      </c>
      <c r="K161" s="245"/>
      <c r="L161" s="245"/>
      <c r="M161" s="239" t="s">
        <v>132</v>
      </c>
      <c r="N161" s="257">
        <v>1</v>
      </c>
      <c r="O161" s="9"/>
      <c r="P161" s="24"/>
    </row>
    <row r="162" spans="1:16" ht="16.5" customHeight="1">
      <c r="A162" s="140"/>
      <c r="B162" s="140"/>
      <c r="C162" s="140"/>
      <c r="D162" s="240"/>
      <c r="E162" s="243"/>
      <c r="F162" s="257"/>
      <c r="G162" s="243"/>
      <c r="H162" s="257"/>
      <c r="I162" s="243" t="s">
        <v>165</v>
      </c>
      <c r="J162" s="257">
        <v>0.05</v>
      </c>
      <c r="K162" s="245"/>
      <c r="L162" s="245"/>
      <c r="M162" s="239" t="s">
        <v>378</v>
      </c>
      <c r="N162" s="257">
        <v>0.05</v>
      </c>
      <c r="O162" s="9"/>
      <c r="P162" s="24"/>
    </row>
    <row r="163" spans="1:16" ht="16.5" customHeight="1">
      <c r="A163" s="140"/>
      <c r="B163" s="140"/>
      <c r="C163" s="140"/>
      <c r="D163" s="240"/>
      <c r="E163" s="243"/>
      <c r="F163" s="257"/>
      <c r="G163" s="243"/>
      <c r="H163" s="257"/>
      <c r="I163" s="242"/>
      <c r="J163" s="260"/>
      <c r="K163" s="245"/>
      <c r="L163" s="245"/>
      <c r="M163" s="239" t="s">
        <v>2</v>
      </c>
      <c r="N163" s="257">
        <v>3</v>
      </c>
      <c r="O163" s="9"/>
      <c r="P163" s="24"/>
    </row>
    <row r="164" spans="1:16" ht="16.5" customHeight="1">
      <c r="A164" s="234" t="str">
        <f>B25</f>
        <v>四</v>
      </c>
      <c r="B164" s="303" t="s">
        <v>1</v>
      </c>
      <c r="C164" s="303"/>
      <c r="D164" s="240"/>
      <c r="E164" s="239" t="s">
        <v>571</v>
      </c>
      <c r="F164" s="257"/>
      <c r="G164" s="239" t="s">
        <v>510</v>
      </c>
      <c r="H164" s="257"/>
      <c r="I164" s="247" t="s">
        <v>561</v>
      </c>
      <c r="J164" s="262"/>
      <c r="K164" s="245" t="s">
        <v>2</v>
      </c>
      <c r="L164" s="252"/>
      <c r="M164" s="239" t="s">
        <v>511</v>
      </c>
      <c r="N164" s="257"/>
      <c r="O164" s="211" t="s">
        <v>261</v>
      </c>
      <c r="P164" s="294" t="s">
        <v>574</v>
      </c>
    </row>
    <row r="165" spans="1:16" ht="16.5" customHeight="1">
      <c r="A165" s="135">
        <f>A25</f>
        <v>45197</v>
      </c>
      <c r="B165" s="208" t="s">
        <v>13</v>
      </c>
      <c r="C165" s="208">
        <v>7</v>
      </c>
      <c r="D165" s="240"/>
      <c r="E165" s="243" t="s">
        <v>572</v>
      </c>
      <c r="F165" s="257">
        <v>6</v>
      </c>
      <c r="G165" s="243" t="s">
        <v>373</v>
      </c>
      <c r="H165" s="257">
        <v>1</v>
      </c>
      <c r="I165" s="243" t="s">
        <v>512</v>
      </c>
      <c r="J165" s="262">
        <v>0.5</v>
      </c>
      <c r="K165" s="245" t="s">
        <v>12</v>
      </c>
      <c r="L165" s="246">
        <v>7</v>
      </c>
      <c r="M165" s="239" t="s">
        <v>513</v>
      </c>
      <c r="N165" s="257">
        <v>0.01</v>
      </c>
      <c r="O165" s="24"/>
      <c r="P165" s="24"/>
    </row>
    <row r="166" spans="1:16" ht="16.5" customHeight="1">
      <c r="A166" s="140"/>
      <c r="B166" s="208" t="s">
        <v>15</v>
      </c>
      <c r="C166" s="208">
        <v>3</v>
      </c>
      <c r="D166" s="240"/>
      <c r="E166" s="243" t="s">
        <v>133</v>
      </c>
      <c r="F166" s="257">
        <v>4</v>
      </c>
      <c r="G166" s="243" t="s">
        <v>514</v>
      </c>
      <c r="H166" s="257">
        <v>7</v>
      </c>
      <c r="I166" s="243" t="s">
        <v>562</v>
      </c>
      <c r="J166" s="262">
        <v>5</v>
      </c>
      <c r="K166" s="245" t="s">
        <v>165</v>
      </c>
      <c r="L166" s="245">
        <v>0.05</v>
      </c>
      <c r="M166" s="239" t="s">
        <v>515</v>
      </c>
      <c r="N166" s="257">
        <v>0.2</v>
      </c>
      <c r="O166" s="24"/>
      <c r="P166" s="24"/>
    </row>
    <row r="167" spans="1:16" ht="16.5" customHeight="1">
      <c r="A167" s="140"/>
      <c r="B167" s="140"/>
      <c r="C167" s="140"/>
      <c r="D167" s="240"/>
      <c r="E167" s="243" t="s">
        <v>132</v>
      </c>
      <c r="F167" s="257">
        <v>0.5</v>
      </c>
      <c r="G167" s="243" t="s">
        <v>516</v>
      </c>
      <c r="H167" s="257">
        <v>0.01</v>
      </c>
      <c r="I167" s="248" t="s">
        <v>132</v>
      </c>
      <c r="J167" s="262">
        <v>0.5</v>
      </c>
      <c r="K167" s="245"/>
      <c r="L167" s="245"/>
      <c r="M167" s="239" t="s">
        <v>388</v>
      </c>
      <c r="N167" s="257">
        <v>1</v>
      </c>
      <c r="O167" s="24"/>
      <c r="P167" s="24"/>
    </row>
    <row r="168" spans="1:16" ht="16.5" customHeight="1">
      <c r="A168" s="140"/>
      <c r="B168" s="140"/>
      <c r="C168" s="140"/>
      <c r="D168" s="240"/>
      <c r="E168" s="243" t="s">
        <v>181</v>
      </c>
      <c r="F168" s="257">
        <v>0.01</v>
      </c>
      <c r="G168" s="243" t="s">
        <v>165</v>
      </c>
      <c r="H168" s="257">
        <v>0.05</v>
      </c>
      <c r="I168" s="248" t="s">
        <v>165</v>
      </c>
      <c r="J168" s="262">
        <v>0.05</v>
      </c>
      <c r="K168" s="238"/>
      <c r="L168" s="238"/>
      <c r="M168" s="239"/>
      <c r="N168" s="257"/>
      <c r="O168" s="24"/>
      <c r="P168" s="24"/>
    </row>
    <row r="169" spans="1:16" ht="16.5" customHeight="1">
      <c r="A169" s="210"/>
      <c r="B169" s="208"/>
      <c r="C169" s="208"/>
      <c r="D169" s="240"/>
      <c r="E169" s="243" t="s">
        <v>165</v>
      </c>
      <c r="F169" s="257">
        <v>0.05</v>
      </c>
      <c r="G169" s="243"/>
      <c r="H169" s="257"/>
      <c r="I169" s="243"/>
      <c r="J169" s="257"/>
      <c r="K169" s="238"/>
      <c r="L169" s="238"/>
      <c r="M169" s="239"/>
      <c r="N169" s="257"/>
      <c r="O169" s="24"/>
      <c r="P169" s="24"/>
    </row>
    <row r="188" spans="5:14">
      <c r="E188" s="243"/>
      <c r="F188" s="257"/>
      <c r="G188" s="243"/>
      <c r="H188" s="257"/>
      <c r="I188" s="243"/>
      <c r="J188" s="257"/>
      <c r="K188" s="245"/>
      <c r="L188" s="245"/>
      <c r="M188" s="239"/>
      <c r="N188" s="257"/>
    </row>
    <row r="189" spans="5:14">
      <c r="E189" s="243"/>
      <c r="F189" s="257"/>
      <c r="G189" s="243"/>
      <c r="H189" s="257"/>
      <c r="I189" s="248"/>
      <c r="J189" s="262"/>
      <c r="K189" s="245"/>
      <c r="L189" s="245"/>
      <c r="M189" s="239"/>
      <c r="N189" s="257"/>
    </row>
  </sheetData>
  <mergeCells count="22">
    <mergeCell ref="E140:F140"/>
    <mergeCell ref="G140:H140"/>
    <mergeCell ref="I140:J140"/>
    <mergeCell ref="M32:N32"/>
    <mergeCell ref="B158:C158"/>
    <mergeCell ref="B74:C74"/>
    <mergeCell ref="B164:C164"/>
    <mergeCell ref="E32:F32"/>
    <mergeCell ref="G32:H32"/>
    <mergeCell ref="K32:L32"/>
    <mergeCell ref="B128:C128"/>
    <mergeCell ref="B134:C134"/>
    <mergeCell ref="B140:C140"/>
    <mergeCell ref="B146:C146"/>
    <mergeCell ref="B152:C152"/>
    <mergeCell ref="B98:C98"/>
    <mergeCell ref="B104:C104"/>
    <mergeCell ref="B110:C110"/>
    <mergeCell ref="B116:C116"/>
    <mergeCell ref="B122:C122"/>
    <mergeCell ref="B62:C62"/>
    <mergeCell ref="B68:C68"/>
  </mergeCells>
  <phoneticPr fontId="1" type="noConversion"/>
  <printOptions horizontalCentered="1"/>
  <pageMargins left="3.937007874015748E-2" right="3.937007874015748E-2" top="0" bottom="0" header="0.11811023622047245" footer="0.11811023622047245"/>
  <pageSetup paperSize="9" scale="102" orientation="landscape" r:id="rId1"/>
  <rowBreaks count="5" manualBreakCount="5">
    <brk id="29" max="16383" man="1"/>
    <brk id="49" max="16383" man="1"/>
    <brk id="79" max="16383" man="1"/>
    <brk id="109" max="16383" man="1"/>
    <brk id="139" max="16383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9"/>
  <sheetViews>
    <sheetView view="pageBreakPreview" zoomScaleNormal="120" zoomScaleSheetLayoutView="100" workbookViewId="0">
      <selection activeCell="H167" sqref="H167"/>
    </sheetView>
  </sheetViews>
  <sheetFormatPr defaultColWidth="9" defaultRowHeight="19.8"/>
  <cols>
    <col min="1" max="1" width="5.6640625" style="1" customWidth="1"/>
    <col min="2" max="2" width="4" style="5" customWidth="1"/>
    <col min="3" max="3" width="5" style="1" customWidth="1"/>
    <col min="4" max="4" width="8" style="1" customWidth="1"/>
    <col min="5" max="5" width="9" style="24" customWidth="1"/>
    <col min="6" max="6" width="12.6640625" style="24" customWidth="1"/>
    <col min="7" max="7" width="9" style="1" customWidth="1"/>
    <col min="8" max="8" width="12.6640625" style="1" customWidth="1"/>
    <col min="9" max="10" width="5.21875" style="1" customWidth="1"/>
    <col min="11" max="11" width="9.88671875" style="1" customWidth="1"/>
    <col min="12" max="12" width="12.88671875" style="7" customWidth="1"/>
    <col min="13" max="13" width="5.44140625" style="10" customWidth="1"/>
    <col min="14" max="14" width="5.77734375" style="12" customWidth="1"/>
    <col min="15" max="15" width="5.33203125" style="12" customWidth="1"/>
    <col min="16" max="16" width="6.88671875" style="12" customWidth="1"/>
    <col min="17" max="17" width="6.33203125" style="12" customWidth="1"/>
    <col min="18" max="18" width="6" style="12" customWidth="1"/>
    <col min="19" max="19" width="6.6640625" style="12" customWidth="1"/>
    <col min="20" max="20" width="4.77734375" style="1" customWidth="1"/>
    <col min="21" max="21" width="4.6640625" style="1" customWidth="1"/>
    <col min="22" max="16384" width="9" style="1"/>
  </cols>
  <sheetData>
    <row r="1" spans="1:21">
      <c r="A1" s="100">
        <v>112</v>
      </c>
      <c r="B1" s="72"/>
      <c r="C1" s="4"/>
      <c r="D1" s="1">
        <v>112</v>
      </c>
      <c r="E1" s="24" t="s">
        <v>3</v>
      </c>
      <c r="F1" s="151" t="s">
        <v>100</v>
      </c>
      <c r="G1" s="4" t="s">
        <v>564</v>
      </c>
      <c r="H1" s="22">
        <v>9</v>
      </c>
      <c r="I1" s="1" t="s">
        <v>367</v>
      </c>
      <c r="K1" s="8"/>
      <c r="L1" s="77" t="s">
        <v>52</v>
      </c>
    </row>
    <row r="2" spans="1:21">
      <c r="A2" s="213" t="s">
        <v>44</v>
      </c>
      <c r="B2" s="214" t="s">
        <v>98</v>
      </c>
      <c r="C2" s="73" t="s">
        <v>7</v>
      </c>
      <c r="D2" s="78" t="s">
        <v>45</v>
      </c>
      <c r="E2" s="79" t="s">
        <v>9</v>
      </c>
      <c r="F2" s="156" t="s">
        <v>46</v>
      </c>
      <c r="G2" s="74" t="s">
        <v>10</v>
      </c>
      <c r="H2" s="157" t="s">
        <v>47</v>
      </c>
      <c r="I2" s="268" t="s">
        <v>12</v>
      </c>
      <c r="J2" s="49" t="s">
        <v>49</v>
      </c>
      <c r="K2" s="268" t="s">
        <v>4</v>
      </c>
      <c r="L2" s="156" t="s">
        <v>50</v>
      </c>
      <c r="M2" s="48" t="s">
        <v>575</v>
      </c>
      <c r="N2" s="48" t="s">
        <v>576</v>
      </c>
      <c r="O2" s="45" t="s">
        <v>30</v>
      </c>
      <c r="P2" s="45" t="s">
        <v>31</v>
      </c>
      <c r="Q2" s="46" t="s">
        <v>32</v>
      </c>
      <c r="R2" s="45" t="s">
        <v>33</v>
      </c>
      <c r="S2" s="45" t="s">
        <v>34</v>
      </c>
      <c r="T2" s="47" t="s">
        <v>0</v>
      </c>
      <c r="U2" s="46" t="s">
        <v>35</v>
      </c>
    </row>
    <row r="3" spans="1:21">
      <c r="A3" s="152">
        <v>45168</v>
      </c>
      <c r="B3" s="150" t="str">
        <f>IF(A3="","",RIGHT(TEXT(WEEKDAY(A3),"[$-404]aaaa;@"),1))</f>
        <v>三</v>
      </c>
      <c r="C3" s="48" t="str">
        <f>B32</f>
        <v>泰式特餐</v>
      </c>
      <c r="D3" s="49" t="str">
        <f>B33&amp;B34</f>
        <v>米糙米</v>
      </c>
      <c r="E3" s="27" t="str">
        <f>E32</f>
        <v>塔香舖料</v>
      </c>
      <c r="F3" s="55" t="str">
        <f>PHONETIC(E33:E37)</f>
        <v>麵筋乾海帶九層塔薑</v>
      </c>
      <c r="G3" s="48" t="str">
        <f>G32</f>
        <v>拌飯配料</v>
      </c>
      <c r="H3" s="55" t="str">
        <f>PHONETIC(G33:G37)</f>
        <v>高麗菜冷凍毛豆仁乾香菇素蠔油薑</v>
      </c>
      <c r="I3" s="50" t="s">
        <v>2</v>
      </c>
      <c r="J3" s="55" t="s">
        <v>51</v>
      </c>
      <c r="K3" s="48" t="str">
        <f>K32</f>
        <v>冬蔭功湯</v>
      </c>
      <c r="L3" s="57" t="str">
        <f>PHONETIC(K33:K36)</f>
        <v>金針菇大番茄檸檬南薑</v>
      </c>
      <c r="M3" s="44" t="str">
        <f>M32</f>
        <v>果汁</v>
      </c>
      <c r="N3" s="44"/>
      <c r="O3" s="60">
        <v>5.3</v>
      </c>
      <c r="P3" s="60">
        <v>2.2999999999999998</v>
      </c>
      <c r="Q3" s="61">
        <v>1.5</v>
      </c>
      <c r="R3" s="60">
        <v>2.8</v>
      </c>
      <c r="S3" s="51"/>
      <c r="T3" s="62"/>
      <c r="U3" s="63">
        <f>O3*70+P3*75+Q3*25+R3*45+S3*120+T3*60</f>
        <v>707</v>
      </c>
    </row>
    <row r="4" spans="1:21">
      <c r="A4" s="152">
        <v>45169</v>
      </c>
      <c r="B4" s="150" t="str">
        <f t="shared" ref="B4:B25" si="0">IF(A4="","",RIGHT(TEXT(WEEKDAY(A4),"[$-404]aaaa;@"),1))</f>
        <v>四</v>
      </c>
      <c r="C4" s="48" t="str">
        <f>B38</f>
        <v>糙米飯</v>
      </c>
      <c r="D4" s="49" t="str">
        <f>B39&amp;B40</f>
        <v>米糙米</v>
      </c>
      <c r="E4" s="27" t="str">
        <f>E38</f>
        <v>豆瓣百頁</v>
      </c>
      <c r="F4" s="55" t="str">
        <f>PHONETIC(E39:E42)</f>
        <v>百頁白蘿蔔胡蘿蔔薑</v>
      </c>
      <c r="G4" s="104" t="str">
        <f>G38</f>
        <v>豆包豆芽</v>
      </c>
      <c r="H4" s="55" t="str">
        <f>PHONETIC(G38:G42)</f>
        <v>豆包豆芽豆包綠豆芽胡蘿蔔乾木耳</v>
      </c>
      <c r="I4" s="50" t="s">
        <v>2</v>
      </c>
      <c r="J4" s="55" t="s">
        <v>51</v>
      </c>
      <c r="K4" s="104" t="str">
        <f>K38</f>
        <v>綠豆湯</v>
      </c>
      <c r="L4" s="57" t="str">
        <f>PHONETIC(K39:K42)</f>
        <v>綠豆二砂糖</v>
      </c>
      <c r="M4" s="44" t="str">
        <f>M38</f>
        <v>水果</v>
      </c>
      <c r="N4" s="44" t="str">
        <f>N38</f>
        <v>有機豆漿</v>
      </c>
      <c r="O4" s="291">
        <v>6</v>
      </c>
      <c r="P4" s="60">
        <v>2.2999999999999998</v>
      </c>
      <c r="Q4" s="61">
        <v>1.4</v>
      </c>
      <c r="R4" s="60">
        <v>2.9</v>
      </c>
      <c r="S4" s="51"/>
      <c r="T4" s="62">
        <v>1</v>
      </c>
      <c r="U4" s="63">
        <f t="shared" ref="U4:U25" si="1">O4*70+P4*75+Q4*25+R4*45+S4*120+T4*60</f>
        <v>818</v>
      </c>
    </row>
    <row r="5" spans="1:21">
      <c r="A5" s="152">
        <v>45170</v>
      </c>
      <c r="B5" s="150" t="str">
        <f>IF(A5="","",RIGHT(TEXT(WEEKDAY(A5),"[$-404]aaaa;@"),1))</f>
        <v>五</v>
      </c>
      <c r="C5" s="48" t="str">
        <f>B44</f>
        <v>紅藜飯</v>
      </c>
      <c r="D5" s="49" t="str">
        <f>B45&amp;B46</f>
        <v>米紅藜</v>
      </c>
      <c r="E5" s="27" t="str">
        <f>E44</f>
        <v>鹹香凍腐</v>
      </c>
      <c r="F5" s="55" t="str">
        <f>PHONETIC(E45:E49)</f>
        <v>凍豆腐香椿醬胡蘿蔔薑</v>
      </c>
      <c r="G5" s="26" t="str">
        <f>G44</f>
        <v>白菜蛋香</v>
      </c>
      <c r="H5" s="55" t="str">
        <f>PHONETIC(G44:G47)</f>
        <v>白菜蛋香雞蛋結球白菜乾香菇</v>
      </c>
      <c r="I5" s="50" t="s">
        <v>2</v>
      </c>
      <c r="J5" s="55" t="s">
        <v>51</v>
      </c>
      <c r="K5" s="48" t="str">
        <f>K44</f>
        <v>金針湯</v>
      </c>
      <c r="L5" s="57" t="str">
        <f>PHONETIC(K45:K46)</f>
        <v>金針菜乾榨菜</v>
      </c>
      <c r="M5" s="44" t="str">
        <f>M44</f>
        <v>保久乳</v>
      </c>
      <c r="N5" s="44"/>
      <c r="O5" s="60">
        <v>5.2</v>
      </c>
      <c r="P5" s="60">
        <v>2.2999999999999998</v>
      </c>
      <c r="Q5" s="61">
        <v>1.6</v>
      </c>
      <c r="R5" s="60">
        <v>2.9</v>
      </c>
      <c r="S5" s="50">
        <v>1</v>
      </c>
      <c r="T5" s="62"/>
      <c r="U5" s="63">
        <f t="shared" si="1"/>
        <v>827</v>
      </c>
    </row>
    <row r="6" spans="1:21">
      <c r="A6" s="152">
        <f>IF(A5="","",IF(MONTH(A5)&lt;&gt;MONTH(A5+1),"",A5+3))</f>
        <v>45173</v>
      </c>
      <c r="B6" s="150" t="str">
        <f t="shared" si="0"/>
        <v>一</v>
      </c>
      <c r="C6" s="48" t="str">
        <f>B50</f>
        <v>白米飯</v>
      </c>
      <c r="D6" s="49" t="str">
        <f>B51&amp;B52</f>
        <v>米</v>
      </c>
      <c r="E6" s="27" t="str">
        <f>E50</f>
        <v>家常滷若</v>
      </c>
      <c r="F6" s="148" t="str">
        <f>PHONETIC(E51:E55)</f>
        <v>麵腸海帶結薑</v>
      </c>
      <c r="G6" s="48" t="str">
        <f>G50</f>
        <v>芽香豆包</v>
      </c>
      <c r="H6" s="55" t="str">
        <f>PHONETIC(G49:G52)</f>
        <v>芽香豆包豆包綠豆芽</v>
      </c>
      <c r="I6" s="50" t="s">
        <v>2</v>
      </c>
      <c r="J6" s="55" t="s">
        <v>51</v>
      </c>
      <c r="K6" s="48" t="str">
        <f>K50</f>
        <v>三目蔬湯</v>
      </c>
      <c r="L6" s="57" t="str">
        <f>PHONETIC(K51:K53)</f>
        <v>時蔬金針菇胡蘿蔔</v>
      </c>
      <c r="M6" s="44" t="str">
        <f>M50</f>
        <v>果汁</v>
      </c>
      <c r="N6" s="44"/>
      <c r="O6" s="60">
        <v>5.6</v>
      </c>
      <c r="P6" s="60">
        <v>2.2999999999999998</v>
      </c>
      <c r="Q6" s="61">
        <v>1.7</v>
      </c>
      <c r="R6" s="60">
        <v>2.8</v>
      </c>
      <c r="S6" s="50"/>
      <c r="T6" s="62"/>
      <c r="U6" s="63">
        <f t="shared" si="1"/>
        <v>733</v>
      </c>
    </row>
    <row r="7" spans="1:21">
      <c r="A7" s="152">
        <f t="shared" ref="A7:A25" si="2">IF(A6="","",IF(MONTH(A6)&lt;&gt;MONTH(A6+1),"",A6+1))</f>
        <v>45174</v>
      </c>
      <c r="B7" s="150" t="str">
        <f t="shared" si="0"/>
        <v>二</v>
      </c>
      <c r="C7" s="26" t="str">
        <f>B56</f>
        <v>糙米飯</v>
      </c>
      <c r="D7" s="49" t="str">
        <f>B57&amp;B58</f>
        <v>米糙米</v>
      </c>
      <c r="E7" s="27" t="str">
        <f>E56</f>
        <v>蒸魯煎炒蛋</v>
      </c>
      <c r="F7" s="148" t="str">
        <f>PHONETIC(E57:E58)</f>
        <v>雞蛋</v>
      </c>
      <c r="G7" s="48" t="str">
        <f>G56</f>
        <v>鮮菇豆腐</v>
      </c>
      <c r="H7" s="55" t="str">
        <f>PHONETIC(G57:G61)</f>
        <v>豆腐杏鮑菇乾香菇薑</v>
      </c>
      <c r="I7" s="50" t="s">
        <v>2</v>
      </c>
      <c r="J7" s="55" t="s">
        <v>51</v>
      </c>
      <c r="K7" s="48" t="str">
        <f>K56</f>
        <v>味噌蔬湯</v>
      </c>
      <c r="L7" s="57" t="str">
        <f>PHONETIC(K57:K60)</f>
        <v>時蔬味噌薑</v>
      </c>
      <c r="M7" s="44" t="str">
        <f>M56</f>
        <v>保久乳</v>
      </c>
      <c r="N7" s="44"/>
      <c r="O7" s="60">
        <v>5</v>
      </c>
      <c r="P7" s="60">
        <v>2.2999999999999998</v>
      </c>
      <c r="Q7" s="61">
        <v>1.6</v>
      </c>
      <c r="R7" s="60">
        <v>2.9</v>
      </c>
      <c r="S7" s="50">
        <v>1</v>
      </c>
      <c r="T7" s="62"/>
      <c r="U7" s="63">
        <f t="shared" si="1"/>
        <v>813</v>
      </c>
    </row>
    <row r="8" spans="1:21">
      <c r="A8" s="152">
        <f t="shared" si="2"/>
        <v>45175</v>
      </c>
      <c r="B8" s="150" t="str">
        <f t="shared" si="0"/>
        <v>三</v>
      </c>
      <c r="C8" s="26" t="str">
        <f>B62</f>
        <v>西式特餐</v>
      </c>
      <c r="D8" s="49" t="str">
        <f>B63&amp;B64</f>
        <v>義大利麵</v>
      </c>
      <c r="E8" s="27" t="str">
        <f>E62</f>
        <v>茄汁若醬</v>
      </c>
      <c r="F8" s="148" t="str">
        <f>PHONETIC(E63:E67)</f>
        <v>素若馬鈴薯蕃茄醬</v>
      </c>
      <c r="G8" s="71" t="str">
        <f>G62</f>
        <v>風味花椰</v>
      </c>
      <c r="H8" s="148" t="str">
        <f>PHONETIC(G63:G67)</f>
        <v>冷凍花椰菜胡蘿蔔起司粉薑</v>
      </c>
      <c r="I8" s="50" t="s">
        <v>2</v>
      </c>
      <c r="J8" s="55" t="s">
        <v>51</v>
      </c>
      <c r="K8" s="104" t="str">
        <f>K62</f>
        <v>蘑菇濃湯</v>
      </c>
      <c r="L8" s="57" t="str">
        <f>PHONETIC(K63:K65)</f>
        <v>雞蛋洋菇罐頭玉米醬罐頭</v>
      </c>
      <c r="M8" s="44" t="str">
        <f>M62</f>
        <v>小餐包</v>
      </c>
      <c r="N8" s="44"/>
      <c r="O8" s="60">
        <v>5</v>
      </c>
      <c r="P8" s="60">
        <v>2.2999999999999998</v>
      </c>
      <c r="Q8" s="61">
        <v>1.4</v>
      </c>
      <c r="R8" s="60">
        <v>2.9</v>
      </c>
      <c r="S8" s="50"/>
      <c r="T8" s="62"/>
      <c r="U8" s="63">
        <f t="shared" si="1"/>
        <v>688</v>
      </c>
    </row>
    <row r="9" spans="1:21">
      <c r="A9" s="152">
        <f t="shared" si="2"/>
        <v>45176</v>
      </c>
      <c r="B9" s="150" t="str">
        <f t="shared" si="0"/>
        <v>四</v>
      </c>
      <c r="C9" s="26" t="str">
        <f>B68</f>
        <v>糙米飯</v>
      </c>
      <c r="D9" s="49" t="str">
        <f>B69&amp;B70</f>
        <v>米糙米</v>
      </c>
      <c r="E9" s="27" t="str">
        <f>E68</f>
        <v>照燒百頁</v>
      </c>
      <c r="F9" s="55" t="str">
        <f>PHONETIC(E69:E73)</f>
        <v>百頁白蘿蔔胡蘿蔔照燒醬</v>
      </c>
      <c r="G9" s="26" t="str">
        <f>G68</f>
        <v>蜜汁豆干</v>
      </c>
      <c r="H9" s="148" t="str">
        <f>PHONETIC(G69:G72)</f>
        <v>豆干薑</v>
      </c>
      <c r="I9" s="50" t="s">
        <v>2</v>
      </c>
      <c r="J9" s="55" t="s">
        <v>51</v>
      </c>
      <c r="K9" s="48" t="str">
        <f>K68</f>
        <v>鳳梨珊湖藻</v>
      </c>
      <c r="L9" s="57" t="str">
        <f>PHONETIC(K69:K71)</f>
        <v>乾珊湖藻鳳梨醬二砂糖</v>
      </c>
      <c r="M9" s="44" t="str">
        <f>M68</f>
        <v>水果</v>
      </c>
      <c r="N9" s="44" t="str">
        <f>N68</f>
        <v>有機豆漿</v>
      </c>
      <c r="O9" s="291">
        <v>5</v>
      </c>
      <c r="P9" s="60">
        <v>2.2999999999999998</v>
      </c>
      <c r="Q9" s="61">
        <v>1.6</v>
      </c>
      <c r="R9" s="60">
        <v>2.7</v>
      </c>
      <c r="S9" s="50"/>
      <c r="T9" s="62">
        <v>1</v>
      </c>
      <c r="U9" s="63">
        <f t="shared" si="1"/>
        <v>744</v>
      </c>
    </row>
    <row r="10" spans="1:21">
      <c r="A10" s="152">
        <f>IF(A9="","",IF(MONTH(A9)&lt;&gt;MONTH(A9+1),"",A9+1))</f>
        <v>45177</v>
      </c>
      <c r="B10" s="150" t="str">
        <f t="shared" si="0"/>
        <v>五</v>
      </c>
      <c r="C10" s="26" t="str">
        <f>B74</f>
        <v>小米飯</v>
      </c>
      <c r="D10" s="49" t="str">
        <f>B75&amp;B76</f>
        <v>米小米</v>
      </c>
      <c r="E10" s="27" t="str">
        <f>E74</f>
        <v>韓式燒若</v>
      </c>
      <c r="F10" s="55" t="str">
        <f>PHONETIC(E75:E78)</f>
        <v>麵腸韓式泡菜結球白菜薑</v>
      </c>
      <c r="G10" s="26" t="str">
        <f>G74</f>
        <v>香滷凍腐</v>
      </c>
      <c r="H10" s="55" t="str">
        <f>PHONETIC(G75:G79)</f>
        <v>凍豆腐白蘿蔔胡蘿蔔薑</v>
      </c>
      <c r="I10" s="50" t="s">
        <v>2</v>
      </c>
      <c r="J10" s="55" t="s">
        <v>51</v>
      </c>
      <c r="K10" s="26" t="str">
        <f>K74</f>
        <v>蛋花芽湯</v>
      </c>
      <c r="L10" s="57" t="str">
        <f>PHONETIC(K75:K77)</f>
        <v>乾海帶雞蛋薑</v>
      </c>
      <c r="M10" s="44" t="str">
        <f>M74</f>
        <v>TAP豆漿</v>
      </c>
      <c r="N10" s="44"/>
      <c r="O10" s="60">
        <v>5.2</v>
      </c>
      <c r="P10" s="60">
        <v>2.2999999999999998</v>
      </c>
      <c r="Q10" s="61">
        <v>1.6</v>
      </c>
      <c r="R10" s="60">
        <v>2.9</v>
      </c>
      <c r="S10" s="50"/>
      <c r="T10" s="62"/>
      <c r="U10" s="63">
        <f t="shared" si="1"/>
        <v>707</v>
      </c>
    </row>
    <row r="11" spans="1:21">
      <c r="A11" s="152">
        <f>IF(A10="","",IF(MONTH(A10)&lt;&gt;MONTH(A10+1),"",A10+3))</f>
        <v>45180</v>
      </c>
      <c r="B11" s="150" t="str">
        <f t="shared" si="0"/>
        <v>一</v>
      </c>
      <c r="C11" s="26" t="str">
        <f>B80</f>
        <v>白米飯</v>
      </c>
      <c r="D11" s="49" t="str">
        <f>B81&amp;B82</f>
        <v>米</v>
      </c>
      <c r="E11" s="27" t="str">
        <f>E80</f>
        <v>瓜仔若</v>
      </c>
      <c r="F11" s="148" t="str">
        <f>PHONETIC(E81:E85)</f>
        <v>素若醃漬花胡瓜胡蘿蔔薑</v>
      </c>
      <c r="G11" s="48" t="str">
        <f>G80</f>
        <v>時蔬蛋香</v>
      </c>
      <c r="H11" s="55" t="str">
        <f>PHONETIC(G74:G78)</f>
        <v>香滷凍腐凍豆腐白蘿蔔胡蘿蔔薑</v>
      </c>
      <c r="I11" s="50" t="s">
        <v>2</v>
      </c>
      <c r="J11" s="55" t="s">
        <v>51</v>
      </c>
      <c r="K11" s="48" t="str">
        <f>K80</f>
        <v>時瓜湯</v>
      </c>
      <c r="L11" s="57" t="str">
        <f>PHONETIC(K81:K83)</f>
        <v>時瓜枸杞薑</v>
      </c>
      <c r="M11" s="44" t="str">
        <f>M80</f>
        <v>果汁</v>
      </c>
      <c r="N11" s="44"/>
      <c r="O11" s="60">
        <v>5</v>
      </c>
      <c r="P11" s="60">
        <v>2.2999999999999998</v>
      </c>
      <c r="Q11" s="61">
        <v>1.5</v>
      </c>
      <c r="R11" s="60">
        <v>3</v>
      </c>
      <c r="S11" s="50"/>
      <c r="T11" s="62"/>
      <c r="U11" s="63">
        <f t="shared" si="1"/>
        <v>695</v>
      </c>
    </row>
    <row r="12" spans="1:21">
      <c r="A12" s="152">
        <f t="shared" si="2"/>
        <v>45181</v>
      </c>
      <c r="B12" s="150" t="str">
        <f t="shared" si="0"/>
        <v>二</v>
      </c>
      <c r="C12" s="26" t="str">
        <f>B86</f>
        <v>糙米飯</v>
      </c>
      <c r="D12" s="49" t="str">
        <f>B87&amp;B88</f>
        <v>米糙米</v>
      </c>
      <c r="E12" s="27" t="str">
        <f>E86</f>
        <v>素食火腿</v>
      </c>
      <c r="F12" s="55" t="str">
        <f>PHONETIC(E87:E88)</f>
        <v>素火腿</v>
      </c>
      <c r="G12" s="26" t="str">
        <f>G86</f>
        <v>茄汁豆腐</v>
      </c>
      <c r="H12" s="55" t="str">
        <f>PHONETIC(G80:G84)</f>
        <v>時蔬蛋香雞蛋時蔬冷凍毛豆仁薑</v>
      </c>
      <c r="I12" s="50" t="s">
        <v>2</v>
      </c>
      <c r="J12" s="55" t="s">
        <v>51</v>
      </c>
      <c r="K12" s="26" t="str">
        <f>K86</f>
        <v>蘿蔔湯</v>
      </c>
      <c r="L12" s="57" t="str">
        <f>PHONETIC(K87:K90)</f>
        <v>白蘿蔔胡蘿蔔</v>
      </c>
      <c r="M12" s="44" t="str">
        <f>M86</f>
        <v>保久乳</v>
      </c>
      <c r="N12" s="44"/>
      <c r="O12" s="60">
        <v>5</v>
      </c>
      <c r="P12" s="60">
        <v>2.2999999999999998</v>
      </c>
      <c r="Q12" s="61">
        <v>1.4</v>
      </c>
      <c r="R12" s="60">
        <v>2.9</v>
      </c>
      <c r="S12" s="50">
        <v>1</v>
      </c>
      <c r="T12" s="62"/>
      <c r="U12" s="63">
        <f t="shared" si="1"/>
        <v>808</v>
      </c>
    </row>
    <row r="13" spans="1:21">
      <c r="A13" s="152">
        <f t="shared" si="2"/>
        <v>45182</v>
      </c>
      <c r="B13" s="150" t="str">
        <f t="shared" si="0"/>
        <v>三</v>
      </c>
      <c r="C13" s="26" t="str">
        <f>B92</f>
        <v>越式米粉</v>
      </c>
      <c r="D13" s="49" t="str">
        <f>B93&amp;B94</f>
        <v>米粉</v>
      </c>
      <c r="E13" s="27" t="str">
        <f>E92</f>
        <v>越式炒若</v>
      </c>
      <c r="F13" s="55" t="str">
        <f>PHONETIC(E93:E96)</f>
        <v>麵腸冷凍毛豆仁胡蘿蔔是拉差醬</v>
      </c>
      <c r="G13" s="26" t="str">
        <f>G92</f>
        <v>特餐配料</v>
      </c>
      <c r="H13" s="55" t="str">
        <f>PHONETIC(G86:G89)</f>
        <v>茄汁豆腐豆腐冷凍毛豆仁番茄糊</v>
      </c>
      <c r="I13" s="50" t="s">
        <v>2</v>
      </c>
      <c r="J13" s="55" t="s">
        <v>51</v>
      </c>
      <c r="K13" s="26" t="str">
        <f>K92</f>
        <v>越式昆布湯</v>
      </c>
      <c r="L13" s="57" t="str">
        <f>PHONETIC(K93:K96)</f>
        <v>番茄鳳梨罐頭昆布乾香茅</v>
      </c>
      <c r="M13" s="44" t="str">
        <f>M92</f>
        <v>小餐包</v>
      </c>
      <c r="N13" s="44"/>
      <c r="O13" s="60">
        <v>4</v>
      </c>
      <c r="P13" s="60">
        <v>2.2999999999999998</v>
      </c>
      <c r="Q13" s="61">
        <v>1.4</v>
      </c>
      <c r="R13" s="60">
        <v>2.9</v>
      </c>
      <c r="S13" s="50"/>
      <c r="T13" s="62"/>
      <c r="U13" s="63">
        <f t="shared" si="1"/>
        <v>618</v>
      </c>
    </row>
    <row r="14" spans="1:21">
      <c r="A14" s="152">
        <f t="shared" si="2"/>
        <v>45183</v>
      </c>
      <c r="B14" s="150" t="str">
        <f t="shared" si="0"/>
        <v>四</v>
      </c>
      <c r="C14" s="26" t="str">
        <f>B98</f>
        <v>糙米飯</v>
      </c>
      <c r="D14" s="49" t="str">
        <f>B99&amp;B100</f>
        <v>米糙米</v>
      </c>
      <c r="E14" s="27" t="str">
        <f>E98</f>
        <v>咖哩百頁</v>
      </c>
      <c r="F14" s="55" t="str">
        <f>PHONETIC(E99:E103)</f>
        <v>百頁馬鈴薯冷凍毛豆仁咖哩粉</v>
      </c>
      <c r="G14" s="27" t="str">
        <f>G98</f>
        <v>清炒花椰</v>
      </c>
      <c r="H14" s="55" t="str">
        <f>PHONETIC(G91:G94)</f>
        <v>薑特餐配料素若豆芽</v>
      </c>
      <c r="I14" s="50" t="s">
        <v>2</v>
      </c>
      <c r="J14" s="55" t="s">
        <v>51</v>
      </c>
      <c r="K14" s="27" t="str">
        <f>K98</f>
        <v>紅豆湯</v>
      </c>
      <c r="L14" s="57" t="str">
        <f>PHONETIC(K99:K101)</f>
        <v>紅豆二砂糖</v>
      </c>
      <c r="M14" s="44" t="str">
        <f>M98</f>
        <v>水果</v>
      </c>
      <c r="N14" s="44" t="str">
        <f>N98</f>
        <v>有機豆漿</v>
      </c>
      <c r="O14" s="291">
        <v>5.4</v>
      </c>
      <c r="P14" s="60">
        <v>2.2999999999999998</v>
      </c>
      <c r="Q14" s="61">
        <v>1.6</v>
      </c>
      <c r="R14" s="60">
        <v>2.9</v>
      </c>
      <c r="S14" s="50"/>
      <c r="T14" s="62">
        <v>1</v>
      </c>
      <c r="U14" s="63">
        <f t="shared" si="1"/>
        <v>781</v>
      </c>
    </row>
    <row r="15" spans="1:21">
      <c r="A15" s="152">
        <f>IF(A14="","",IF(MONTH(A14)&lt;&gt;MONTH(A14+1),"",A14+1))</f>
        <v>45184</v>
      </c>
      <c r="B15" s="150" t="str">
        <f t="shared" si="0"/>
        <v>五</v>
      </c>
      <c r="C15" s="26" t="str">
        <f>B104</f>
        <v>紫米飯</v>
      </c>
      <c r="D15" s="49" t="str">
        <f>B105&amp;B106</f>
        <v>米黑糯米</v>
      </c>
      <c r="E15" s="27" t="str">
        <f>E104</f>
        <v>沙茶豆輪</v>
      </c>
      <c r="F15" s="55" t="str">
        <f>PHONETIC(E105:E109)</f>
        <v>豆輪白蘿蔔胡蘿蔔素沙茶醬</v>
      </c>
      <c r="G15" s="27" t="str">
        <f>G104</f>
        <v>絞若甘藍</v>
      </c>
      <c r="H15" s="55" t="str">
        <f>PHONETIC(G105:G109)</f>
        <v>素若甘藍乾木耳薑</v>
      </c>
      <c r="I15" s="50" t="s">
        <v>2</v>
      </c>
      <c r="J15" s="55" t="s">
        <v>51</v>
      </c>
      <c r="K15" s="27" t="str">
        <f>K104</f>
        <v>味噌蔬湯</v>
      </c>
      <c r="L15" s="55" t="str">
        <f>PHONETIC(K105:K108)</f>
        <v>時蔬味噌薑</v>
      </c>
      <c r="M15" s="44" t="str">
        <f>M104</f>
        <v>TAP豆漿</v>
      </c>
      <c r="N15" s="44"/>
      <c r="O15" s="60">
        <v>5</v>
      </c>
      <c r="P15" s="60">
        <v>2.2999999999999998</v>
      </c>
      <c r="Q15" s="61">
        <v>1.8</v>
      </c>
      <c r="R15" s="60">
        <v>2.9</v>
      </c>
      <c r="S15" s="50"/>
      <c r="T15" s="62"/>
      <c r="U15" s="63">
        <f t="shared" si="1"/>
        <v>698</v>
      </c>
    </row>
    <row r="16" spans="1:21">
      <c r="A16" s="152">
        <f>IF(A15="","",IF(MONTH(A15)&lt;&gt;MONTH(A15+1),"",A15+3))</f>
        <v>45187</v>
      </c>
      <c r="B16" s="150" t="str">
        <f t="shared" si="0"/>
        <v>一</v>
      </c>
      <c r="C16" s="26" t="str">
        <f>B110</f>
        <v>白米飯</v>
      </c>
      <c r="D16" s="49" t="str">
        <f>B111&amp;B112</f>
        <v>米</v>
      </c>
      <c r="E16" s="27" t="str">
        <f>E110</f>
        <v>黑椒麵腸</v>
      </c>
      <c r="F16" s="55" t="str">
        <f>PHONETIC(E111:E114)</f>
        <v>麵腸冷凍毛豆仁胡蘿蔔黑胡椒粒</v>
      </c>
      <c r="G16" s="27" t="str">
        <f>G110</f>
        <v>素培根豆芽</v>
      </c>
      <c r="H16" s="55" t="str">
        <f>PHONETIC(G111:G115)</f>
        <v>素培根綠豆芽胡蘿蔔薑</v>
      </c>
      <c r="I16" s="50" t="s">
        <v>2</v>
      </c>
      <c r="J16" s="55" t="s">
        <v>51</v>
      </c>
      <c r="K16" s="27" t="str">
        <f>K110</f>
        <v>針菇蔬湯</v>
      </c>
      <c r="L16" s="55" t="str">
        <f>PHONETIC(K111:K114)</f>
        <v>金針菇時蔬薑</v>
      </c>
      <c r="M16" s="44" t="str">
        <f>M110</f>
        <v>果汁</v>
      </c>
      <c r="N16" s="44"/>
      <c r="O16" s="60">
        <v>5</v>
      </c>
      <c r="P16" s="60">
        <v>2.2999999999999998</v>
      </c>
      <c r="Q16" s="61">
        <v>1.8</v>
      </c>
      <c r="R16" s="60">
        <v>2.9</v>
      </c>
      <c r="S16" s="50"/>
      <c r="T16" s="62"/>
      <c r="U16" s="63">
        <f t="shared" si="1"/>
        <v>698</v>
      </c>
    </row>
    <row r="17" spans="1:27">
      <c r="A17" s="152">
        <f t="shared" si="2"/>
        <v>45188</v>
      </c>
      <c r="B17" s="150" t="str">
        <f t="shared" si="0"/>
        <v>二</v>
      </c>
      <c r="C17" s="26" t="str">
        <f>B116</f>
        <v>糙米飯</v>
      </c>
      <c r="D17" s="49" t="str">
        <f>B117&amp;B118</f>
        <v>米糙米</v>
      </c>
      <c r="E17" s="27" t="str">
        <f>E116</f>
        <v>魯蒸煎炒蛋</v>
      </c>
      <c r="F17" s="148" t="str">
        <f>PHONETIC(E117:E118)</f>
        <v>雞蛋</v>
      </c>
      <c r="G17" s="27" t="str">
        <f>G116</f>
        <v>鐵板豆腐</v>
      </c>
      <c r="H17" s="55" t="str">
        <f>PHONETIC(G117:G121)</f>
        <v>豆腐脆筍乾木耳薑</v>
      </c>
      <c r="I17" s="50" t="s">
        <v>2</v>
      </c>
      <c r="J17" s="55" t="s">
        <v>51</v>
      </c>
      <c r="K17" s="27" t="str">
        <f>K116</f>
        <v>時瓜湯</v>
      </c>
      <c r="L17" s="55" t="str">
        <f>PHONETIC(K117:K120)</f>
        <v>時瓜枸杞薑</v>
      </c>
      <c r="M17" s="44" t="str">
        <f>M116</f>
        <v>保久乳</v>
      </c>
      <c r="N17" s="44"/>
      <c r="O17" s="60">
        <v>5</v>
      </c>
      <c r="P17" s="60">
        <v>2.2999999999999998</v>
      </c>
      <c r="Q17" s="61">
        <v>1.5</v>
      </c>
      <c r="R17" s="60">
        <v>2.8</v>
      </c>
      <c r="S17" s="50">
        <v>1</v>
      </c>
      <c r="T17" s="62"/>
      <c r="U17" s="63">
        <f t="shared" si="1"/>
        <v>806</v>
      </c>
    </row>
    <row r="18" spans="1:27">
      <c r="A18" s="152">
        <f t="shared" si="2"/>
        <v>45189</v>
      </c>
      <c r="B18" s="150" t="str">
        <f t="shared" si="0"/>
        <v>三</v>
      </c>
      <c r="C18" s="26" t="str">
        <f>B122</f>
        <v>菲式拌飯</v>
      </c>
      <c r="D18" s="49" t="str">
        <f>B123&amp;B124</f>
        <v>米糙米</v>
      </c>
      <c r="E18" s="27" t="str">
        <f>E122</f>
        <v>醬醋百頁</v>
      </c>
      <c r="F18" s="55" t="str">
        <f>PHONETIC(E123:E126)</f>
        <v>百頁馬鈴薯胡蘿蔔梅林辣醬油</v>
      </c>
      <c r="G18" s="27" t="str">
        <f>G122</f>
        <v>菲式配料</v>
      </c>
      <c r="H18" s="148" t="str">
        <f>PHONETIC(G123:G125)</f>
        <v>素若冷凍毛豆仁月桂葉</v>
      </c>
      <c r="I18" s="50" t="s">
        <v>2</v>
      </c>
      <c r="J18" s="55" t="s">
        <v>51</v>
      </c>
      <c r="K18" s="27" t="str">
        <f>K122</f>
        <v>菲式蔬菜湯</v>
      </c>
      <c r="L18" s="55" t="str">
        <f>PHONETIC(K111:K115)</f>
        <v>金針菇時蔬薑</v>
      </c>
      <c r="M18" s="44" t="str">
        <f>M122</f>
        <v>小餐包</v>
      </c>
      <c r="N18" s="44"/>
      <c r="O18" s="60">
        <v>4.2</v>
      </c>
      <c r="P18" s="60">
        <v>2.2999999999999998</v>
      </c>
      <c r="Q18" s="61">
        <v>1.5</v>
      </c>
      <c r="R18" s="60">
        <v>2.8</v>
      </c>
      <c r="S18" s="50"/>
      <c r="T18" s="62"/>
      <c r="U18" s="63">
        <f t="shared" si="1"/>
        <v>630</v>
      </c>
    </row>
    <row r="19" spans="1:27">
      <c r="A19" s="152">
        <f t="shared" si="2"/>
        <v>45190</v>
      </c>
      <c r="B19" s="150" t="str">
        <f t="shared" si="0"/>
        <v>四</v>
      </c>
      <c r="C19" s="26" t="str">
        <f>B128</f>
        <v>糙米飯</v>
      </c>
      <c r="D19" s="49" t="str">
        <f>B129&amp;B130</f>
        <v>米糙米</v>
      </c>
      <c r="E19" s="27" t="str">
        <f>E128</f>
        <v>筍干滷若</v>
      </c>
      <c r="F19" s="55" t="str">
        <f>PHONETIC(E129:E132)</f>
        <v>麵腸麻竹筍干薑</v>
      </c>
      <c r="G19" s="27" t="str">
        <f>G128</f>
        <v>豆包海帶</v>
      </c>
      <c r="H19" s="55" t="str">
        <f>PHONETIC(G129:G131)</f>
        <v>海帶絲豆包薑</v>
      </c>
      <c r="I19" s="50" t="s">
        <v>2</v>
      </c>
      <c r="J19" s="55" t="s">
        <v>51</v>
      </c>
      <c r="K19" s="27" t="str">
        <f>K128</f>
        <v>仙草甜湯</v>
      </c>
      <c r="L19" s="55" t="str">
        <f>PHONETIC(K129:K131)</f>
        <v>仙草凍紅砂糖</v>
      </c>
      <c r="M19" s="44" t="str">
        <f>M128</f>
        <v>水果</v>
      </c>
      <c r="N19" s="44" t="str">
        <f>N128</f>
        <v>有機豆漿</v>
      </c>
      <c r="O19" s="291">
        <v>5.6</v>
      </c>
      <c r="P19" s="60">
        <v>2.2999999999999998</v>
      </c>
      <c r="Q19" s="61">
        <v>1.8</v>
      </c>
      <c r="R19" s="60">
        <v>2.9</v>
      </c>
      <c r="S19" s="50"/>
      <c r="T19" s="62">
        <v>1</v>
      </c>
      <c r="U19" s="63">
        <f t="shared" si="1"/>
        <v>800</v>
      </c>
    </row>
    <row r="20" spans="1:27">
      <c r="A20" s="152">
        <f>IF(A19="","",IF(MONTH(A19)&lt;&gt;MONTH(A19+1),"",A19+1))</f>
        <v>45191</v>
      </c>
      <c r="B20" s="150" t="str">
        <f t="shared" si="0"/>
        <v>五</v>
      </c>
      <c r="C20" s="26" t="str">
        <f>B134</f>
        <v>燕麥飯</v>
      </c>
      <c r="D20" s="49" t="str">
        <f>B135&amp;B136</f>
        <v>米燕麥</v>
      </c>
      <c r="E20" s="27" t="str">
        <f>E134</f>
        <v>三杯百頁</v>
      </c>
      <c r="F20" s="55" t="str">
        <f>PHONETIC(E135:E139)</f>
        <v>百頁冷凍毛豆仁胡蘿蔔九層塔薑</v>
      </c>
      <c r="G20" s="27" t="str">
        <f>G134</f>
        <v>螞蟻上樹</v>
      </c>
      <c r="H20" s="55" t="str">
        <f>PHONETIC(G135:G139)</f>
        <v>素若冬粉時蔬乾木耳薑</v>
      </c>
      <c r="I20" s="50" t="s">
        <v>2</v>
      </c>
      <c r="J20" s="55" t="s">
        <v>51</v>
      </c>
      <c r="K20" s="27" t="str">
        <f>K134</f>
        <v>紫菜蛋花湯</v>
      </c>
      <c r="L20" s="55" t="str">
        <f>PHONETIC(K135:K139)</f>
        <v>紫菜雞蛋薑</v>
      </c>
      <c r="M20" s="44" t="str">
        <f>M134</f>
        <v>TAP豆漿</v>
      </c>
      <c r="N20" s="44"/>
      <c r="O20" s="60">
        <v>5.5</v>
      </c>
      <c r="P20" s="60">
        <v>2.2999999999999998</v>
      </c>
      <c r="Q20" s="61">
        <v>1.6</v>
      </c>
      <c r="R20" s="60">
        <v>2.9</v>
      </c>
      <c r="S20" s="50"/>
      <c r="T20" s="62"/>
      <c r="U20" s="63">
        <f t="shared" si="1"/>
        <v>728</v>
      </c>
    </row>
    <row r="21" spans="1:27">
      <c r="A21" s="288">
        <f t="shared" si="2"/>
        <v>45192</v>
      </c>
      <c r="B21" s="286" t="str">
        <f t="shared" si="0"/>
        <v>六</v>
      </c>
      <c r="C21" s="26" t="str">
        <f>B140</f>
        <v>芝麻飯</v>
      </c>
      <c r="D21" s="49" t="str">
        <f>B141&amp;B142</f>
        <v>米芝麻(熟)</v>
      </c>
      <c r="E21" s="27" t="str">
        <f>E140</f>
        <v>京醬豆包</v>
      </c>
      <c r="F21" s="55" t="str">
        <f>PHONETIC(E141:E145)</f>
        <v>豆包豆薯薑甜麵醬</v>
      </c>
      <c r="G21" s="27" t="str">
        <f>G140</f>
        <v>紅仁炒蛋</v>
      </c>
      <c r="H21" s="55" t="str">
        <f>PHONETIC(G141:G145)</f>
        <v>雞蛋胡蘿蔔薑</v>
      </c>
      <c r="I21" s="50" t="s">
        <v>2</v>
      </c>
      <c r="J21" s="55" t="s">
        <v>51</v>
      </c>
      <c r="K21" s="27" t="str">
        <f>K140</f>
        <v>金針湯</v>
      </c>
      <c r="L21" s="55" t="str">
        <f>PHONETIC(K141:K142)</f>
        <v>金針菜乾榨菜</v>
      </c>
      <c r="M21" s="44" t="str">
        <f>M140</f>
        <v>保久乳</v>
      </c>
      <c r="N21" s="44"/>
      <c r="O21" s="60">
        <v>5</v>
      </c>
      <c r="P21" s="60">
        <v>2.2999999999999998</v>
      </c>
      <c r="Q21" s="61">
        <v>2</v>
      </c>
      <c r="R21" s="60">
        <v>2.9</v>
      </c>
      <c r="S21" s="50"/>
      <c r="T21" s="62"/>
      <c r="U21" s="63">
        <f t="shared" si="1"/>
        <v>703</v>
      </c>
    </row>
    <row r="22" spans="1:27">
      <c r="A22" s="290">
        <f>IF(A21="","",IF(MONTH(A21)&lt;&gt;MONTH(A21+1),"",A21+2))</f>
        <v>45194</v>
      </c>
      <c r="B22" s="287" t="str">
        <f t="shared" si="0"/>
        <v>一</v>
      </c>
      <c r="C22" s="26" t="str">
        <f>B146</f>
        <v>白米飯</v>
      </c>
      <c r="D22" s="49" t="str">
        <f>B147&amp;B148</f>
        <v>米</v>
      </c>
      <c r="E22" s="27" t="str">
        <f>E146</f>
        <v>咖哩絞若</v>
      </c>
      <c r="F22" s="55" t="str">
        <f>PHONETIC(E147:E150)</f>
        <v>素若馬鈴薯胡蘿蔔咖哩粉</v>
      </c>
      <c r="G22" s="27" t="str">
        <f>G146</f>
        <v>素培根豆芽</v>
      </c>
      <c r="H22" s="55" t="str">
        <f>PHONETIC(G147:G151)</f>
        <v>素培根綠豆芽胡蘿蔔薑</v>
      </c>
      <c r="I22" s="50" t="s">
        <v>2</v>
      </c>
      <c r="J22" s="55" t="s">
        <v>51</v>
      </c>
      <c r="K22" s="27" t="str">
        <f>K146</f>
        <v>時蔬湯</v>
      </c>
      <c r="L22" s="55" t="str">
        <f>PHONETIC(K147:K150)</f>
        <v>時蔬胡蘿蔔薑</v>
      </c>
      <c r="M22" s="44" t="str">
        <f>M146</f>
        <v>果汁</v>
      </c>
      <c r="N22" s="44"/>
      <c r="O22" s="60">
        <v>5.6</v>
      </c>
      <c r="P22" s="60">
        <v>2.2999999999999998</v>
      </c>
      <c r="Q22" s="61">
        <v>1.8</v>
      </c>
      <c r="R22" s="60">
        <v>3.1</v>
      </c>
      <c r="S22" s="50">
        <v>1</v>
      </c>
      <c r="T22" s="62"/>
      <c r="U22" s="63">
        <f t="shared" si="1"/>
        <v>869</v>
      </c>
    </row>
    <row r="23" spans="1:27">
      <c r="A23" s="289">
        <f t="shared" si="2"/>
        <v>45195</v>
      </c>
      <c r="B23" s="284" t="str">
        <f t="shared" si="0"/>
        <v>二</v>
      </c>
      <c r="C23" s="285" t="str">
        <f>B152</f>
        <v>糙米飯</v>
      </c>
      <c r="D23" s="49" t="str">
        <f>B153&amp;B154</f>
        <v>米糙米</v>
      </c>
      <c r="E23" s="27" t="str">
        <f>E152</f>
        <v>醬香麵輪</v>
      </c>
      <c r="F23" s="55" t="str">
        <f>PHONETIC(E153:E157)</f>
        <v>麵輪滷包</v>
      </c>
      <c r="G23" s="27" t="str">
        <f>G152</f>
        <v>鮮菇豆腐</v>
      </c>
      <c r="H23" s="55" t="str">
        <f>PHONETIC(G153:G157)</f>
        <v>豆腐杏鮑菇乾香菇胡蘿蔔薑</v>
      </c>
      <c r="I23" s="50" t="s">
        <v>2</v>
      </c>
      <c r="J23" s="55" t="s">
        <v>51</v>
      </c>
      <c r="K23" s="27" t="str">
        <f>K152</f>
        <v>番茄蛋花湯</v>
      </c>
      <c r="L23" s="55" t="str">
        <f>PHONETIC(K153:K157)</f>
        <v>番茄雞蛋</v>
      </c>
      <c r="M23" s="44" t="str">
        <f>M152</f>
        <v>TAP豆漿</v>
      </c>
      <c r="N23" s="44"/>
      <c r="O23" s="60">
        <v>5</v>
      </c>
      <c r="P23" s="60">
        <v>2.2999999999999998</v>
      </c>
      <c r="Q23" s="61">
        <v>1.5</v>
      </c>
      <c r="R23" s="60">
        <v>2.8</v>
      </c>
      <c r="S23" s="43"/>
      <c r="T23" s="62"/>
      <c r="U23" s="63">
        <f t="shared" si="1"/>
        <v>686</v>
      </c>
    </row>
    <row r="24" spans="1:27">
      <c r="A24" s="282">
        <f t="shared" si="2"/>
        <v>45196</v>
      </c>
      <c r="B24" s="284" t="str">
        <f t="shared" si="0"/>
        <v>三</v>
      </c>
      <c r="C24" s="26" t="str">
        <f>B158</f>
        <v>刈包特餐</v>
      </c>
      <c r="D24" s="49" t="str">
        <f>B159</f>
        <v>刈包</v>
      </c>
      <c r="E24" s="27" t="str">
        <f>E158</f>
        <v>酸菜麵腸</v>
      </c>
      <c r="F24" s="55" t="str">
        <f>PHONETIC(E159:E161)</f>
        <v>麵腸酸菜薑</v>
      </c>
      <c r="G24" s="27" t="str">
        <f>G158</f>
        <v>清炒甘藍</v>
      </c>
      <c r="H24" s="55" t="str">
        <f>PHONETIC(G159:G163)</f>
        <v>甘藍冷凍毛豆仁薑</v>
      </c>
      <c r="I24" s="50" t="s">
        <v>2</v>
      </c>
      <c r="J24" s="55" t="s">
        <v>51</v>
      </c>
      <c r="K24" s="27" t="str">
        <f>K158</f>
        <v>糙米粥</v>
      </c>
      <c r="L24" s="55" t="str">
        <f>PHONETIC(K159:K163)</f>
        <v>雞蛋糙米胡蘿蔔乾香菇時蔬</v>
      </c>
      <c r="M24" s="50" t="str">
        <f>M158</f>
        <v>小餐包</v>
      </c>
      <c r="N24" s="50"/>
      <c r="O24" s="29">
        <v>4</v>
      </c>
      <c r="P24" s="60">
        <v>2.2999999999999998</v>
      </c>
      <c r="Q24" s="29">
        <v>1.6</v>
      </c>
      <c r="R24" s="29">
        <v>2.9</v>
      </c>
      <c r="S24" s="31"/>
      <c r="T24" s="29"/>
      <c r="U24" s="63">
        <f t="shared" si="1"/>
        <v>623</v>
      </c>
    </row>
    <row r="25" spans="1:27">
      <c r="A25" s="282">
        <f t="shared" si="2"/>
        <v>45197</v>
      </c>
      <c r="B25" s="283" t="str">
        <f t="shared" si="0"/>
        <v>四</v>
      </c>
      <c r="C25" s="26" t="str">
        <f>B164</f>
        <v>糙米飯</v>
      </c>
      <c r="D25" s="215" t="str">
        <f>B165&amp;B166</f>
        <v>米糙米</v>
      </c>
      <c r="E25" s="27" t="str">
        <f>E164</f>
        <v>豉香豆包</v>
      </c>
      <c r="F25" s="55" t="str">
        <f>PHONETIC(E165:E168)</f>
        <v>豆包白蘿蔔胡蘿蔔豆豉</v>
      </c>
      <c r="G25" s="27" t="str">
        <f>G164</f>
        <v>絞若白菜</v>
      </c>
      <c r="H25" s="55" t="str">
        <f>PHONETIC(G165:G169)</f>
        <v>素若結球白菜乾香菇薑</v>
      </c>
      <c r="I25" s="50" t="s">
        <v>2</v>
      </c>
      <c r="J25" s="55" t="s">
        <v>51</v>
      </c>
      <c r="K25" s="27" t="str">
        <f>K164</f>
        <v>枸杞銀耳湯</v>
      </c>
      <c r="L25" s="55" t="str">
        <f>PHONETIC(K165:K169)</f>
        <v>枸杞乾銀耳二砂糖</v>
      </c>
      <c r="M25" s="140" t="str">
        <f>M164</f>
        <v>水果</v>
      </c>
      <c r="N25" s="50" t="str">
        <f>N164</f>
        <v>有機豆漿</v>
      </c>
      <c r="O25" s="227">
        <v>5</v>
      </c>
      <c r="P25" s="60">
        <v>2.2999999999999998</v>
      </c>
      <c r="Q25" s="29">
        <v>2</v>
      </c>
      <c r="R25" s="29">
        <v>2.9</v>
      </c>
      <c r="S25" s="31"/>
      <c r="T25" s="29">
        <v>1</v>
      </c>
      <c r="U25" s="63">
        <f t="shared" si="1"/>
        <v>763</v>
      </c>
    </row>
    <row r="26" spans="1:27">
      <c r="A26" s="2" t="s">
        <v>94</v>
      </c>
      <c r="B26" s="1"/>
      <c r="C26" s="4"/>
      <c r="D26" s="4"/>
      <c r="E26" s="59"/>
      <c r="F26" s="59"/>
      <c r="G26" s="4"/>
      <c r="H26" s="4"/>
      <c r="I26" s="4"/>
      <c r="J26" s="4"/>
      <c r="K26" s="4"/>
      <c r="L26" s="8"/>
      <c r="O26" s="13"/>
      <c r="P26" s="13"/>
      <c r="Q26" s="13"/>
      <c r="R26" s="13"/>
      <c r="S26" s="13"/>
      <c r="T26" s="4"/>
      <c r="U26" s="4"/>
    </row>
    <row r="27" spans="1:27" ht="16.2" customHeight="1">
      <c r="A27" s="23" t="s">
        <v>17</v>
      </c>
      <c r="B27" s="6"/>
      <c r="C27" s="3"/>
      <c r="D27" s="3"/>
    </row>
    <row r="28" spans="1:27" s="17" customFormat="1" ht="16.2" customHeight="1">
      <c r="A28" s="32" t="s">
        <v>96</v>
      </c>
      <c r="B28" s="23" t="s">
        <v>97</v>
      </c>
      <c r="C28" s="18"/>
      <c r="D28" s="18"/>
      <c r="E28" s="23"/>
      <c r="F28" s="32"/>
      <c r="G28" s="32"/>
      <c r="L28" s="19"/>
      <c r="O28" s="21"/>
      <c r="P28" s="21"/>
      <c r="Q28" s="21"/>
      <c r="R28" s="21"/>
      <c r="S28" s="21"/>
    </row>
    <row r="29" spans="1:27" s="32" customFormat="1" ht="16.2">
      <c r="A29" s="32" t="s">
        <v>95</v>
      </c>
      <c r="B29" s="33" t="s">
        <v>581</v>
      </c>
      <c r="C29" s="33"/>
      <c r="D29" s="33"/>
      <c r="G29" s="23"/>
      <c r="O29" s="35"/>
      <c r="P29" s="35"/>
      <c r="Q29" s="35"/>
      <c r="R29" s="35"/>
      <c r="S29" s="35"/>
    </row>
    <row r="30" spans="1:27">
      <c r="A30" s="41" t="s">
        <v>565</v>
      </c>
      <c r="B30" s="39"/>
      <c r="C30" s="42"/>
      <c r="D30" s="42"/>
      <c r="E30" s="42"/>
      <c r="F30" s="39"/>
      <c r="G30" s="42"/>
      <c r="H30" s="39"/>
      <c r="I30" s="42"/>
      <c r="J30" s="42"/>
      <c r="K30" s="42"/>
      <c r="L30" s="39"/>
      <c r="M30" s="149"/>
      <c r="N30" s="149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"/>
    </row>
    <row r="31" spans="1:27">
      <c r="A31" s="38" t="s">
        <v>6</v>
      </c>
      <c r="B31" s="40" t="s">
        <v>7</v>
      </c>
      <c r="C31" s="25" t="s">
        <v>18</v>
      </c>
      <c r="D31" s="26" t="s">
        <v>8</v>
      </c>
      <c r="E31" s="167" t="s">
        <v>9</v>
      </c>
      <c r="F31" s="167" t="s">
        <v>18</v>
      </c>
      <c r="G31" s="164" t="s">
        <v>10</v>
      </c>
      <c r="H31" s="167" t="s">
        <v>18</v>
      </c>
      <c r="I31" s="190" t="s">
        <v>12</v>
      </c>
      <c r="J31" s="167" t="s">
        <v>18</v>
      </c>
      <c r="K31" s="164" t="s">
        <v>4</v>
      </c>
      <c r="L31" s="165" t="s">
        <v>21</v>
      </c>
      <c r="M31" s="48" t="s">
        <v>575</v>
      </c>
      <c r="N31" s="48" t="s">
        <v>576</v>
      </c>
      <c r="P31" s="29"/>
      <c r="Q31" s="29"/>
      <c r="R31" s="30"/>
      <c r="S31" s="29"/>
      <c r="T31" s="31"/>
      <c r="U31" s="31"/>
      <c r="V31" s="31"/>
      <c r="W31" s="31"/>
      <c r="X31" s="31"/>
      <c r="Y31" s="31"/>
      <c r="Z31" s="31"/>
    </row>
    <row r="32" spans="1:27" s="9" customFormat="1" ht="16.5" customHeight="1">
      <c r="A32" s="232" t="str">
        <f>B3</f>
        <v>三</v>
      </c>
      <c r="B32" s="193" t="s">
        <v>101</v>
      </c>
      <c r="C32" s="129"/>
      <c r="D32" s="240" t="str">
        <f t="shared" ref="D32:D40" si="3">IF(C32,"公斤","")</f>
        <v/>
      </c>
      <c r="E32" s="304" t="s">
        <v>368</v>
      </c>
      <c r="F32" s="304"/>
      <c r="G32" s="305" t="s">
        <v>369</v>
      </c>
      <c r="H32" s="305"/>
      <c r="I32" s="306" t="s">
        <v>2</v>
      </c>
      <c r="J32" s="307"/>
      <c r="K32" s="304" t="s">
        <v>371</v>
      </c>
      <c r="L32" s="304"/>
      <c r="M32" s="143" t="s">
        <v>260</v>
      </c>
      <c r="N32" s="174"/>
      <c r="O32" s="134"/>
      <c r="P32" s="14"/>
      <c r="Q32" s="14"/>
      <c r="R32" s="16"/>
      <c r="S32" s="14"/>
    </row>
    <row r="33" spans="1:19" s="9" customFormat="1" ht="16.5" customHeight="1">
      <c r="A33" s="237">
        <f>A3</f>
        <v>45168</v>
      </c>
      <c r="B33" s="268" t="s">
        <v>13</v>
      </c>
      <c r="C33" s="268">
        <v>8</v>
      </c>
      <c r="D33" s="240" t="str">
        <f t="shared" si="3"/>
        <v>公斤</v>
      </c>
      <c r="E33" s="242" t="s">
        <v>372</v>
      </c>
      <c r="F33" s="264">
        <v>1.5</v>
      </c>
      <c r="G33" s="243" t="s">
        <v>560</v>
      </c>
      <c r="H33" s="257">
        <v>1</v>
      </c>
      <c r="I33" s="270" t="s">
        <v>12</v>
      </c>
      <c r="J33" s="246">
        <v>7</v>
      </c>
      <c r="K33" s="269" t="s">
        <v>519</v>
      </c>
      <c r="L33" s="257">
        <v>1</v>
      </c>
      <c r="M33" s="175"/>
      <c r="N33" s="144"/>
      <c r="O33" s="144"/>
      <c r="P33" s="14"/>
      <c r="Q33" s="14"/>
      <c r="R33" s="15"/>
      <c r="S33" s="14"/>
    </row>
    <row r="34" spans="1:19" s="9" customFormat="1" ht="16.5" customHeight="1">
      <c r="A34" s="118"/>
      <c r="B34" s="268" t="s">
        <v>15</v>
      </c>
      <c r="C34" s="268">
        <v>3</v>
      </c>
      <c r="D34" s="240" t="str">
        <f t="shared" si="3"/>
        <v>公斤</v>
      </c>
      <c r="E34" s="243" t="s">
        <v>557</v>
      </c>
      <c r="F34" s="257">
        <v>1</v>
      </c>
      <c r="G34" s="243" t="s">
        <v>559</v>
      </c>
      <c r="H34" s="262">
        <v>6</v>
      </c>
      <c r="I34" s="270" t="s">
        <v>165</v>
      </c>
      <c r="J34" s="270">
        <v>0.05</v>
      </c>
      <c r="K34" s="269" t="s">
        <v>376</v>
      </c>
      <c r="L34" s="257">
        <v>2</v>
      </c>
      <c r="M34" s="161"/>
      <c r="N34" s="113"/>
      <c r="O34" s="113"/>
      <c r="P34" s="14"/>
      <c r="Q34" s="14"/>
      <c r="R34" s="15"/>
      <c r="S34" s="14"/>
    </row>
    <row r="35" spans="1:19" s="9" customFormat="1" ht="16.5" customHeight="1">
      <c r="A35" s="118"/>
      <c r="B35" s="268" t="s">
        <v>102</v>
      </c>
      <c r="C35" s="268"/>
      <c r="D35" s="240" t="str">
        <f t="shared" si="3"/>
        <v/>
      </c>
      <c r="E35" s="243" t="s">
        <v>377</v>
      </c>
      <c r="F35" s="257"/>
      <c r="G35" s="248" t="s">
        <v>378</v>
      </c>
      <c r="H35" s="262">
        <v>0.02</v>
      </c>
      <c r="I35" s="270"/>
      <c r="J35" s="270"/>
      <c r="K35" s="269" t="s">
        <v>523</v>
      </c>
      <c r="L35" s="257"/>
      <c r="M35" s="162"/>
      <c r="N35" s="102"/>
      <c r="O35" s="102"/>
      <c r="P35" s="14"/>
      <c r="Q35" s="14"/>
      <c r="R35" s="15"/>
      <c r="S35" s="14"/>
    </row>
    <row r="36" spans="1:19" s="9" customFormat="1" ht="16.5" customHeight="1">
      <c r="A36" s="118"/>
      <c r="B36" s="268"/>
      <c r="C36" s="268"/>
      <c r="D36" s="240" t="str">
        <f t="shared" si="3"/>
        <v/>
      </c>
      <c r="E36" s="281" t="s">
        <v>165</v>
      </c>
      <c r="F36" s="263">
        <v>0.05</v>
      </c>
      <c r="G36" s="248" t="s">
        <v>380</v>
      </c>
      <c r="H36" s="262">
        <v>0.05</v>
      </c>
      <c r="I36" s="270"/>
      <c r="J36" s="270"/>
      <c r="K36" s="269" t="s">
        <v>381</v>
      </c>
      <c r="L36" s="257"/>
      <c r="M36" s="163"/>
      <c r="N36" s="102"/>
      <c r="O36" s="102"/>
      <c r="P36" s="14"/>
      <c r="Q36" s="14"/>
      <c r="R36" s="15"/>
      <c r="S36" s="14"/>
    </row>
    <row r="37" spans="1:19" s="9" customFormat="1" ht="16.5" customHeight="1">
      <c r="A37" s="118"/>
      <c r="B37" s="268"/>
      <c r="C37" s="268"/>
      <c r="D37" s="240" t="str">
        <f t="shared" si="3"/>
        <v/>
      </c>
      <c r="E37" s="243"/>
      <c r="F37" s="257"/>
      <c r="G37" s="281" t="s">
        <v>165</v>
      </c>
      <c r="H37" s="263">
        <v>0.05</v>
      </c>
      <c r="I37" s="270"/>
      <c r="J37" s="270"/>
      <c r="K37" s="269" t="s">
        <v>532</v>
      </c>
      <c r="L37" s="257"/>
      <c r="M37" s="172"/>
      <c r="N37" s="102"/>
      <c r="O37" s="102"/>
      <c r="P37" s="14"/>
      <c r="Q37" s="14"/>
      <c r="R37" s="15"/>
      <c r="S37" s="14"/>
    </row>
    <row r="38" spans="1:19" s="9" customFormat="1" ht="16.5" customHeight="1">
      <c r="A38" s="232" t="str">
        <f>B4</f>
        <v>四</v>
      </c>
      <c r="B38" s="203" t="s">
        <v>1</v>
      </c>
      <c r="C38" s="268"/>
      <c r="D38" s="240" t="str">
        <f t="shared" si="3"/>
        <v/>
      </c>
      <c r="E38" s="279" t="s">
        <v>382</v>
      </c>
      <c r="F38" s="257"/>
      <c r="G38" s="279" t="s">
        <v>567</v>
      </c>
      <c r="H38" s="257"/>
      <c r="I38" s="270" t="s">
        <v>2</v>
      </c>
      <c r="J38" s="271"/>
      <c r="K38" s="272" t="s">
        <v>383</v>
      </c>
      <c r="L38" s="258"/>
      <c r="M38" s="109" t="s">
        <v>261</v>
      </c>
      <c r="N38" s="294" t="s">
        <v>574</v>
      </c>
      <c r="O38" s="110"/>
      <c r="P38" s="14"/>
      <c r="Q38" s="14"/>
      <c r="R38" s="16"/>
      <c r="S38" s="14"/>
    </row>
    <row r="39" spans="1:19" s="9" customFormat="1" ht="16.5" customHeight="1">
      <c r="A39" s="236">
        <f>A4</f>
        <v>45169</v>
      </c>
      <c r="B39" s="268" t="s">
        <v>13</v>
      </c>
      <c r="C39" s="268">
        <v>7</v>
      </c>
      <c r="D39" s="240" t="str">
        <f t="shared" si="3"/>
        <v>公斤</v>
      </c>
      <c r="E39" s="243" t="s">
        <v>384</v>
      </c>
      <c r="F39" s="257">
        <v>6</v>
      </c>
      <c r="G39" s="243" t="s">
        <v>568</v>
      </c>
      <c r="H39" s="257">
        <v>1</v>
      </c>
      <c r="I39" s="270" t="s">
        <v>12</v>
      </c>
      <c r="J39" s="246">
        <v>7</v>
      </c>
      <c r="K39" s="269" t="s">
        <v>386</v>
      </c>
      <c r="L39" s="257">
        <v>2</v>
      </c>
      <c r="M39" s="173"/>
      <c r="N39" s="117"/>
      <c r="O39" s="117"/>
      <c r="P39" s="14"/>
      <c r="Q39" s="14"/>
      <c r="R39" s="15"/>
      <c r="S39" s="14"/>
    </row>
    <row r="40" spans="1:19" s="9" customFormat="1" ht="16.5" customHeight="1">
      <c r="A40" s="101"/>
      <c r="B40" s="268" t="s">
        <v>15</v>
      </c>
      <c r="C40" s="268">
        <v>3</v>
      </c>
      <c r="D40" s="240" t="str">
        <f t="shared" si="3"/>
        <v>公斤</v>
      </c>
      <c r="E40" s="242" t="s">
        <v>439</v>
      </c>
      <c r="F40" s="260">
        <v>3</v>
      </c>
      <c r="G40" s="243" t="s">
        <v>190</v>
      </c>
      <c r="H40" s="257">
        <v>5</v>
      </c>
      <c r="I40" s="270" t="s">
        <v>165</v>
      </c>
      <c r="J40" s="270">
        <v>0.05</v>
      </c>
      <c r="K40" s="269" t="s">
        <v>388</v>
      </c>
      <c r="L40" s="257">
        <v>1</v>
      </c>
      <c r="M40" s="163"/>
      <c r="N40" s="117"/>
      <c r="O40" s="117"/>
      <c r="P40" s="14"/>
      <c r="Q40" s="14"/>
      <c r="R40" s="15"/>
      <c r="S40" s="14"/>
    </row>
    <row r="41" spans="1:19" s="9" customFormat="1" ht="16.5" customHeight="1">
      <c r="A41" s="101"/>
      <c r="B41" s="202"/>
      <c r="C41" s="202"/>
      <c r="D41" s="241"/>
      <c r="E41" s="243" t="s">
        <v>132</v>
      </c>
      <c r="F41" s="257">
        <v>1</v>
      </c>
      <c r="G41" s="243" t="s">
        <v>132</v>
      </c>
      <c r="H41" s="257">
        <v>1</v>
      </c>
      <c r="M41" s="163"/>
      <c r="N41" s="117"/>
      <c r="O41" s="117"/>
      <c r="P41" s="14"/>
      <c r="Q41" s="14"/>
      <c r="R41" s="15"/>
      <c r="S41" s="14"/>
    </row>
    <row r="42" spans="1:19" s="9" customFormat="1" ht="16.5" customHeight="1">
      <c r="A42" s="101"/>
      <c r="B42" s="268"/>
      <c r="C42" s="268"/>
      <c r="D42" s="241"/>
      <c r="E42" s="281" t="s">
        <v>165</v>
      </c>
      <c r="F42" s="263">
        <v>0.05</v>
      </c>
      <c r="G42" s="243" t="s">
        <v>192</v>
      </c>
      <c r="H42" s="257">
        <v>0.01</v>
      </c>
      <c r="I42" s="270"/>
      <c r="J42" s="270"/>
      <c r="K42" s="269"/>
      <c r="L42" s="257"/>
      <c r="M42" s="163"/>
      <c r="N42" s="117"/>
      <c r="O42" s="117"/>
      <c r="P42" s="14"/>
      <c r="Q42" s="14"/>
      <c r="R42" s="15"/>
      <c r="S42" s="14"/>
    </row>
    <row r="43" spans="1:19" s="9" customFormat="1" ht="16.5" customHeight="1">
      <c r="A43" s="101"/>
      <c r="B43" s="268"/>
      <c r="C43" s="268"/>
      <c r="D43" s="241"/>
      <c r="G43" s="281" t="s">
        <v>165</v>
      </c>
      <c r="H43" s="263">
        <v>0.05</v>
      </c>
      <c r="I43" s="270"/>
      <c r="J43" s="270"/>
      <c r="K43" s="269"/>
      <c r="L43" s="257"/>
      <c r="P43" s="14"/>
      <c r="Q43" s="14"/>
      <c r="R43" s="15"/>
      <c r="S43" s="14"/>
    </row>
    <row r="44" spans="1:19" s="9" customFormat="1" ht="16.5" customHeight="1">
      <c r="A44" s="232" t="str">
        <f>B5</f>
        <v>五</v>
      </c>
      <c r="B44" s="203" t="s">
        <v>103</v>
      </c>
      <c r="C44" s="268"/>
      <c r="D44" s="240" t="str">
        <f t="shared" ref="D44:D107" si="4">IF(C44,"公斤","")</f>
        <v/>
      </c>
      <c r="E44" s="249" t="s">
        <v>389</v>
      </c>
      <c r="F44" s="257"/>
      <c r="G44" s="279" t="s">
        <v>390</v>
      </c>
      <c r="H44" s="257"/>
      <c r="I44" s="270" t="s">
        <v>2</v>
      </c>
      <c r="J44" s="271"/>
      <c r="K44" s="269" t="s">
        <v>392</v>
      </c>
      <c r="L44" s="257"/>
      <c r="M44" s="211" t="s">
        <v>262</v>
      </c>
      <c r="P44" s="64"/>
      <c r="Q44" s="16"/>
      <c r="R44" s="16"/>
      <c r="S44" s="14"/>
    </row>
    <row r="45" spans="1:19" s="9" customFormat="1" ht="16.5" customHeight="1">
      <c r="A45" s="235">
        <f>A5</f>
        <v>45170</v>
      </c>
      <c r="B45" s="268" t="s">
        <v>13</v>
      </c>
      <c r="C45" s="268">
        <v>10</v>
      </c>
      <c r="D45" s="240" t="str">
        <f t="shared" si="4"/>
        <v>公斤</v>
      </c>
      <c r="E45" s="243" t="s">
        <v>393</v>
      </c>
      <c r="F45" s="257">
        <v>6</v>
      </c>
      <c r="G45" s="243" t="s">
        <v>198</v>
      </c>
      <c r="H45" s="257">
        <v>2.7</v>
      </c>
      <c r="I45" s="270" t="s">
        <v>12</v>
      </c>
      <c r="J45" s="246">
        <v>7</v>
      </c>
      <c r="K45" s="269" t="s">
        <v>395</v>
      </c>
      <c r="L45" s="257">
        <v>0.1</v>
      </c>
      <c r="P45" s="65"/>
      <c r="Q45" s="66"/>
      <c r="R45" s="15"/>
      <c r="S45" s="14"/>
    </row>
    <row r="46" spans="1:19" s="9" customFormat="1" ht="16.5" customHeight="1">
      <c r="A46" s="118"/>
      <c r="B46" s="268" t="s">
        <v>104</v>
      </c>
      <c r="C46" s="268">
        <v>0.2</v>
      </c>
      <c r="D46" s="240"/>
      <c r="E46" s="243" t="s">
        <v>400</v>
      </c>
      <c r="F46" s="257">
        <v>0.1</v>
      </c>
      <c r="G46" s="243" t="s">
        <v>199</v>
      </c>
      <c r="H46" s="257">
        <v>6</v>
      </c>
      <c r="I46" s="270" t="s">
        <v>165</v>
      </c>
      <c r="J46" s="270">
        <v>0.05</v>
      </c>
      <c r="K46" s="269" t="s">
        <v>398</v>
      </c>
      <c r="L46" s="257">
        <v>1</v>
      </c>
      <c r="P46" s="65"/>
      <c r="Q46" s="66"/>
      <c r="R46" s="15"/>
      <c r="S46" s="14"/>
    </row>
    <row r="47" spans="1:19" s="9" customFormat="1" ht="16.5" customHeight="1">
      <c r="A47" s="118"/>
      <c r="B47" s="202"/>
      <c r="C47" s="202"/>
      <c r="D47" s="240" t="str">
        <f t="shared" si="4"/>
        <v/>
      </c>
      <c r="E47" s="243" t="s">
        <v>132</v>
      </c>
      <c r="F47" s="257">
        <v>1</v>
      </c>
      <c r="G47" s="243" t="s">
        <v>200</v>
      </c>
      <c r="H47" s="257">
        <v>0.1</v>
      </c>
      <c r="I47" s="270"/>
      <c r="J47" s="270"/>
      <c r="K47" s="269" t="s">
        <v>165</v>
      </c>
      <c r="L47" s="257">
        <v>0.05</v>
      </c>
      <c r="P47" s="65"/>
      <c r="Q47" s="66"/>
      <c r="R47" s="15"/>
      <c r="S47" s="14"/>
    </row>
    <row r="48" spans="1:19" s="9" customFormat="1" ht="16.5" customHeight="1">
      <c r="A48" s="118"/>
      <c r="B48" s="202"/>
      <c r="C48" s="202"/>
      <c r="D48" s="240" t="str">
        <f t="shared" si="4"/>
        <v/>
      </c>
      <c r="E48" s="243" t="s">
        <v>278</v>
      </c>
      <c r="F48" s="257">
        <v>0.05</v>
      </c>
      <c r="G48" s="243" t="s">
        <v>165</v>
      </c>
      <c r="H48" s="257">
        <v>0.05</v>
      </c>
      <c r="I48" s="270"/>
      <c r="J48" s="270"/>
      <c r="K48" s="269"/>
      <c r="L48" s="257"/>
      <c r="P48" s="14"/>
      <c r="Q48" s="14"/>
      <c r="R48" s="15"/>
      <c r="S48" s="14"/>
    </row>
    <row r="49" spans="1:19" s="9" customFormat="1" ht="16.5" customHeight="1">
      <c r="A49" s="118"/>
      <c r="B49" s="268"/>
      <c r="C49" s="268"/>
      <c r="D49" s="240" t="str">
        <f t="shared" si="4"/>
        <v/>
      </c>
      <c r="E49" s="243"/>
      <c r="F49" s="257"/>
      <c r="G49" s="243"/>
      <c r="H49" s="257"/>
      <c r="I49" s="270"/>
      <c r="J49" s="270"/>
      <c r="K49" s="269"/>
      <c r="L49" s="257"/>
      <c r="P49" s="14"/>
      <c r="Q49" s="14"/>
      <c r="R49" s="15"/>
      <c r="S49" s="14"/>
    </row>
    <row r="50" spans="1:19" s="9" customFormat="1" ht="16.5" customHeight="1">
      <c r="A50" s="232" t="str">
        <f>B6</f>
        <v>一</v>
      </c>
      <c r="B50" s="193" t="s">
        <v>105</v>
      </c>
      <c r="C50" s="129"/>
      <c r="D50" s="240" t="str">
        <f t="shared" si="4"/>
        <v/>
      </c>
      <c r="E50" s="279" t="s">
        <v>401</v>
      </c>
      <c r="F50" s="257"/>
      <c r="G50" s="279" t="s">
        <v>402</v>
      </c>
      <c r="H50" s="257"/>
      <c r="I50" s="270" t="s">
        <v>2</v>
      </c>
      <c r="J50" s="271"/>
      <c r="K50" s="269" t="s">
        <v>403</v>
      </c>
      <c r="L50" s="257"/>
      <c r="M50" s="143" t="s">
        <v>260</v>
      </c>
      <c r="N50" s="171"/>
      <c r="O50" s="106"/>
      <c r="P50" s="67"/>
      <c r="Q50" s="68"/>
      <c r="R50" s="16"/>
      <c r="S50" s="14"/>
    </row>
    <row r="51" spans="1:19" s="9" customFormat="1" ht="16.5" customHeight="1">
      <c r="A51" s="111">
        <f>A6</f>
        <v>45173</v>
      </c>
      <c r="B51" s="268" t="s">
        <v>13</v>
      </c>
      <c r="C51" s="268">
        <v>10</v>
      </c>
      <c r="D51" s="240" t="str">
        <f t="shared" si="4"/>
        <v>公斤</v>
      </c>
      <c r="E51" s="243" t="s">
        <v>404</v>
      </c>
      <c r="F51" s="257">
        <v>6</v>
      </c>
      <c r="G51" s="243" t="s">
        <v>214</v>
      </c>
      <c r="H51" s="257">
        <v>1.2</v>
      </c>
      <c r="I51" s="270" t="s">
        <v>12</v>
      </c>
      <c r="J51" s="246">
        <v>7</v>
      </c>
      <c r="K51" s="269" t="s">
        <v>183</v>
      </c>
      <c r="L51" s="257">
        <v>2</v>
      </c>
      <c r="M51" s="180"/>
      <c r="N51" s="113"/>
      <c r="O51" s="113"/>
      <c r="P51" s="64"/>
      <c r="Q51" s="69"/>
      <c r="R51" s="15"/>
      <c r="S51" s="14"/>
    </row>
    <row r="52" spans="1:19" s="9" customFormat="1" ht="16.5" customHeight="1">
      <c r="A52" s="101"/>
      <c r="B52" s="268"/>
      <c r="C52" s="268"/>
      <c r="D52" s="240" t="str">
        <f t="shared" si="4"/>
        <v/>
      </c>
      <c r="E52" s="243" t="s">
        <v>406</v>
      </c>
      <c r="F52" s="257">
        <v>3</v>
      </c>
      <c r="G52" s="243" t="s">
        <v>190</v>
      </c>
      <c r="H52" s="257">
        <v>5</v>
      </c>
      <c r="I52" s="270" t="s">
        <v>165</v>
      </c>
      <c r="J52" s="270">
        <v>0.05</v>
      </c>
      <c r="K52" s="269" t="s">
        <v>526</v>
      </c>
      <c r="L52" s="257">
        <v>1</v>
      </c>
      <c r="M52" s="161"/>
      <c r="N52" s="113"/>
      <c r="O52" s="113"/>
      <c r="P52" s="67"/>
      <c r="Q52" s="69"/>
      <c r="R52" s="15"/>
      <c r="S52" s="14"/>
    </row>
    <row r="53" spans="1:19" s="9" customFormat="1" ht="16.5" customHeight="1">
      <c r="A53" s="101"/>
      <c r="B53" s="202"/>
      <c r="C53" s="202"/>
      <c r="D53" s="240" t="str">
        <f t="shared" si="4"/>
        <v/>
      </c>
      <c r="E53" s="243"/>
      <c r="F53" s="257"/>
      <c r="G53" s="243" t="s">
        <v>132</v>
      </c>
      <c r="H53" s="257">
        <v>0.5</v>
      </c>
      <c r="I53" s="270"/>
      <c r="J53" s="270"/>
      <c r="K53" s="269" t="s">
        <v>163</v>
      </c>
      <c r="L53" s="257">
        <v>0.5</v>
      </c>
      <c r="M53" s="163"/>
      <c r="N53" s="102"/>
      <c r="O53" s="102"/>
      <c r="P53" s="67"/>
      <c r="Q53" s="69"/>
      <c r="R53" s="15"/>
      <c r="S53" s="14"/>
    </row>
    <row r="54" spans="1:19" s="9" customFormat="1" ht="16.5" customHeight="1">
      <c r="A54" s="101"/>
      <c r="B54" s="202"/>
      <c r="C54" s="202"/>
      <c r="D54" s="240" t="str">
        <f t="shared" si="4"/>
        <v/>
      </c>
      <c r="E54" s="243" t="s">
        <v>165</v>
      </c>
      <c r="F54" s="257">
        <v>0.05</v>
      </c>
      <c r="G54" s="243" t="s">
        <v>165</v>
      </c>
      <c r="H54" s="257">
        <v>0.05</v>
      </c>
      <c r="I54" s="270"/>
      <c r="J54" s="270"/>
      <c r="K54" s="269" t="s">
        <v>165</v>
      </c>
      <c r="L54" s="257">
        <v>0.05</v>
      </c>
      <c r="M54" s="163"/>
      <c r="N54" s="102"/>
      <c r="O54" s="102"/>
      <c r="P54" s="65"/>
      <c r="Q54" s="70"/>
      <c r="R54" s="15"/>
      <c r="S54" s="14"/>
    </row>
    <row r="55" spans="1:19" s="9" customFormat="1" ht="16.5" customHeight="1">
      <c r="A55" s="101"/>
      <c r="B55" s="268"/>
      <c r="C55" s="268"/>
      <c r="D55" s="240" t="str">
        <f t="shared" si="4"/>
        <v/>
      </c>
      <c r="E55" s="243"/>
      <c r="F55" s="257"/>
      <c r="G55" s="243"/>
      <c r="H55" s="257"/>
      <c r="I55" s="270"/>
      <c r="J55" s="270"/>
      <c r="K55" s="269"/>
      <c r="L55" s="257"/>
      <c r="P55" s="14"/>
      <c r="Q55" s="14"/>
      <c r="R55" s="15"/>
      <c r="S55" s="14"/>
    </row>
    <row r="56" spans="1:19" s="9" customFormat="1" ht="16.5" customHeight="1">
      <c r="A56" s="232" t="str">
        <f>B7</f>
        <v>二</v>
      </c>
      <c r="B56" s="203" t="s">
        <v>1</v>
      </c>
      <c r="C56" s="268"/>
      <c r="D56" s="240" t="str">
        <f t="shared" si="4"/>
        <v/>
      </c>
      <c r="E56" s="279" t="s">
        <v>408</v>
      </c>
      <c r="F56" s="257"/>
      <c r="G56" s="280" t="s">
        <v>409</v>
      </c>
      <c r="H56" s="262"/>
      <c r="I56" s="270" t="s">
        <v>2</v>
      </c>
      <c r="J56" s="271"/>
      <c r="K56" s="269" t="s">
        <v>410</v>
      </c>
      <c r="L56" s="257"/>
      <c r="M56" s="211" t="s">
        <v>262</v>
      </c>
      <c r="P56" s="14"/>
      <c r="Q56" s="14"/>
      <c r="R56" s="16"/>
      <c r="S56" s="14"/>
    </row>
    <row r="57" spans="1:19" s="9" customFormat="1" ht="16.5" customHeight="1">
      <c r="A57" s="111">
        <f>A7</f>
        <v>45174</v>
      </c>
      <c r="B57" s="268" t="s">
        <v>13</v>
      </c>
      <c r="C57" s="268">
        <v>7</v>
      </c>
      <c r="D57" s="240" t="str">
        <f t="shared" si="4"/>
        <v>公斤</v>
      </c>
      <c r="E57" s="243" t="s">
        <v>411</v>
      </c>
      <c r="F57" s="257">
        <v>5.5</v>
      </c>
      <c r="G57" s="243" t="s">
        <v>219</v>
      </c>
      <c r="H57" s="262">
        <v>4</v>
      </c>
      <c r="I57" s="270" t="s">
        <v>12</v>
      </c>
      <c r="J57" s="246">
        <v>7</v>
      </c>
      <c r="K57" s="269" t="s">
        <v>183</v>
      </c>
      <c r="L57" s="257">
        <v>3</v>
      </c>
      <c r="P57" s="14"/>
      <c r="Q57" s="14"/>
      <c r="R57" s="15"/>
      <c r="S57" s="14"/>
    </row>
    <row r="58" spans="1:19" s="9" customFormat="1" ht="16.5" customHeight="1">
      <c r="A58" s="118"/>
      <c r="B58" s="268" t="s">
        <v>15</v>
      </c>
      <c r="C58" s="268">
        <v>3</v>
      </c>
      <c r="D58" s="240" t="str">
        <f t="shared" si="4"/>
        <v>公斤</v>
      </c>
      <c r="E58" s="243"/>
      <c r="F58" s="257"/>
      <c r="G58" s="248" t="s">
        <v>220</v>
      </c>
      <c r="H58" s="262">
        <v>2</v>
      </c>
      <c r="I58" s="270" t="s">
        <v>165</v>
      </c>
      <c r="J58" s="270">
        <v>0.05</v>
      </c>
      <c r="K58" s="250" t="s">
        <v>413</v>
      </c>
      <c r="L58" s="259">
        <v>0.1</v>
      </c>
      <c r="P58" s="14"/>
      <c r="Q58" s="14"/>
      <c r="R58" s="15"/>
      <c r="S58" s="14"/>
    </row>
    <row r="59" spans="1:19" s="9" customFormat="1" ht="16.5" customHeight="1">
      <c r="A59" s="118"/>
      <c r="B59" s="202"/>
      <c r="C59" s="202"/>
      <c r="D59" s="240" t="str">
        <f t="shared" si="4"/>
        <v/>
      </c>
      <c r="E59" s="243"/>
      <c r="F59" s="257"/>
      <c r="G59" s="248" t="s">
        <v>200</v>
      </c>
      <c r="H59" s="262">
        <v>0.01</v>
      </c>
      <c r="I59" s="270"/>
      <c r="J59" s="270"/>
      <c r="K59" s="250" t="s">
        <v>165</v>
      </c>
      <c r="L59" s="259">
        <v>0.05</v>
      </c>
      <c r="P59" s="14"/>
      <c r="Q59" s="14"/>
      <c r="R59" s="15"/>
      <c r="S59" s="14"/>
    </row>
    <row r="60" spans="1:19" s="9" customFormat="1" ht="16.5" customHeight="1">
      <c r="A60" s="118"/>
      <c r="B60" s="202"/>
      <c r="C60" s="202"/>
      <c r="D60" s="240" t="str">
        <f t="shared" si="4"/>
        <v/>
      </c>
      <c r="E60" s="243"/>
      <c r="F60" s="257"/>
      <c r="G60" s="243" t="s">
        <v>165</v>
      </c>
      <c r="H60" s="257">
        <v>0.05</v>
      </c>
      <c r="I60" s="270"/>
      <c r="J60" s="270"/>
      <c r="K60" s="269"/>
      <c r="L60" s="257"/>
      <c r="P60" s="14"/>
      <c r="Q60" s="14"/>
      <c r="R60" s="15"/>
      <c r="S60" s="14"/>
    </row>
    <row r="61" spans="1:19" s="9" customFormat="1" ht="16.5" customHeight="1">
      <c r="A61" s="118"/>
      <c r="B61" s="202"/>
      <c r="C61" s="202"/>
      <c r="D61" s="240" t="str">
        <f t="shared" si="4"/>
        <v/>
      </c>
      <c r="P61" s="14"/>
      <c r="Q61" s="14"/>
      <c r="R61" s="15"/>
      <c r="S61" s="14"/>
    </row>
    <row r="62" spans="1:19" s="9" customFormat="1" ht="16.5" customHeight="1">
      <c r="A62" s="232" t="str">
        <f>B8</f>
        <v>三</v>
      </c>
      <c r="B62" s="303" t="s">
        <v>106</v>
      </c>
      <c r="C62" s="303"/>
      <c r="D62" s="240" t="str">
        <f t="shared" si="4"/>
        <v/>
      </c>
      <c r="E62" s="279" t="s">
        <v>414</v>
      </c>
      <c r="F62" s="257"/>
      <c r="G62" s="279" t="s">
        <v>415</v>
      </c>
      <c r="H62" s="257"/>
      <c r="I62" s="270" t="s">
        <v>2</v>
      </c>
      <c r="J62" s="271"/>
      <c r="K62" s="269" t="s">
        <v>232</v>
      </c>
      <c r="L62" s="257"/>
      <c r="M62" s="211" t="s">
        <v>264</v>
      </c>
      <c r="P62" s="14"/>
      <c r="S62" s="14"/>
    </row>
    <row r="63" spans="1:19" s="9" customFormat="1" ht="16.5" customHeight="1">
      <c r="A63" s="123">
        <f>A8</f>
        <v>45175</v>
      </c>
      <c r="B63" s="268" t="s">
        <v>107</v>
      </c>
      <c r="C63" s="268">
        <v>6</v>
      </c>
      <c r="D63" s="240" t="str">
        <f t="shared" si="4"/>
        <v>公斤</v>
      </c>
      <c r="E63" s="243" t="s">
        <v>373</v>
      </c>
      <c r="F63" s="257">
        <v>1</v>
      </c>
      <c r="G63" s="243" t="s">
        <v>224</v>
      </c>
      <c r="H63" s="257">
        <v>6</v>
      </c>
      <c r="I63" s="270" t="s">
        <v>12</v>
      </c>
      <c r="J63" s="246">
        <v>7</v>
      </c>
      <c r="K63" s="269" t="s">
        <v>198</v>
      </c>
      <c r="L63" s="257">
        <v>1.1000000000000001</v>
      </c>
      <c r="P63" s="14"/>
      <c r="S63" s="14"/>
    </row>
    <row r="64" spans="1:19" s="9" customFormat="1" ht="16.5" customHeight="1">
      <c r="A64" s="101"/>
      <c r="B64" s="268"/>
      <c r="C64" s="268"/>
      <c r="D64" s="240" t="str">
        <f t="shared" si="4"/>
        <v/>
      </c>
      <c r="E64" s="243" t="s">
        <v>146</v>
      </c>
      <c r="F64" s="257">
        <v>4.5</v>
      </c>
      <c r="G64" s="243" t="s">
        <v>132</v>
      </c>
      <c r="H64" s="257">
        <v>1</v>
      </c>
      <c r="I64" s="270" t="s">
        <v>165</v>
      </c>
      <c r="J64" s="270">
        <v>0.05</v>
      </c>
      <c r="K64" s="269" t="s">
        <v>233</v>
      </c>
      <c r="L64" s="257">
        <v>2</v>
      </c>
      <c r="P64" s="14"/>
      <c r="S64" s="14"/>
    </row>
    <row r="65" spans="1:21" s="9" customFormat="1" ht="16.5" customHeight="1">
      <c r="A65" s="101"/>
      <c r="B65" s="268"/>
      <c r="C65" s="268"/>
      <c r="D65" s="240" t="str">
        <f t="shared" si="4"/>
        <v/>
      </c>
      <c r="E65" s="243"/>
      <c r="F65" s="257"/>
      <c r="G65" s="243" t="s">
        <v>418</v>
      </c>
      <c r="H65" s="257"/>
      <c r="I65" s="270"/>
      <c r="J65" s="270"/>
      <c r="K65" s="269" t="s">
        <v>234</v>
      </c>
      <c r="L65" s="257">
        <v>2</v>
      </c>
      <c r="P65" s="14"/>
      <c r="S65" s="14"/>
    </row>
    <row r="66" spans="1:21" s="9" customFormat="1" ht="16.5" customHeight="1">
      <c r="A66" s="101"/>
      <c r="B66" s="268"/>
      <c r="C66" s="268"/>
      <c r="D66" s="240" t="str">
        <f t="shared" si="4"/>
        <v/>
      </c>
      <c r="E66" s="243" t="s">
        <v>147</v>
      </c>
      <c r="F66" s="257"/>
      <c r="G66" s="243" t="s">
        <v>165</v>
      </c>
      <c r="H66" s="257">
        <v>0.05</v>
      </c>
      <c r="I66" s="270"/>
      <c r="J66" s="270"/>
      <c r="K66" s="269" t="s">
        <v>419</v>
      </c>
      <c r="L66" s="257">
        <v>2</v>
      </c>
      <c r="P66" s="14"/>
      <c r="S66" s="14"/>
    </row>
    <row r="67" spans="1:21" s="9" customFormat="1" ht="16.5" customHeight="1">
      <c r="A67" s="101"/>
      <c r="B67" s="202"/>
      <c r="C67" s="202"/>
      <c r="D67" s="240" t="str">
        <f t="shared" si="4"/>
        <v/>
      </c>
      <c r="P67" s="14"/>
      <c r="S67" s="14"/>
    </row>
    <row r="68" spans="1:21" s="9" customFormat="1" ht="16.5" customHeight="1">
      <c r="A68" s="232" t="str">
        <f>B9</f>
        <v>四</v>
      </c>
      <c r="B68" s="303" t="s">
        <v>1</v>
      </c>
      <c r="C68" s="303"/>
      <c r="D68" s="240" t="str">
        <f t="shared" si="4"/>
        <v/>
      </c>
      <c r="E68" s="279" t="s">
        <v>420</v>
      </c>
      <c r="F68" s="257"/>
      <c r="G68" s="279" t="s">
        <v>527</v>
      </c>
      <c r="H68" s="257"/>
      <c r="I68" s="270" t="s">
        <v>2</v>
      </c>
      <c r="J68" s="271"/>
      <c r="K68" s="242" t="s">
        <v>422</v>
      </c>
      <c r="L68" s="260"/>
      <c r="M68" s="211" t="s">
        <v>261</v>
      </c>
      <c r="N68" s="294" t="s">
        <v>574</v>
      </c>
      <c r="O68" s="82"/>
      <c r="P68" s="83"/>
      <c r="Q68" s="84"/>
      <c r="R68" s="68"/>
      <c r="S68" s="84"/>
      <c r="U68" s="68"/>
    </row>
    <row r="69" spans="1:21" s="9" customFormat="1" ht="16.5" customHeight="1">
      <c r="A69" s="111">
        <f>A9</f>
        <v>45176</v>
      </c>
      <c r="B69" s="268" t="s">
        <v>13</v>
      </c>
      <c r="C69" s="268">
        <v>7</v>
      </c>
      <c r="D69" s="240" t="str">
        <f t="shared" si="4"/>
        <v>公斤</v>
      </c>
      <c r="E69" s="243" t="s">
        <v>384</v>
      </c>
      <c r="F69" s="257">
        <v>6</v>
      </c>
      <c r="G69" s="243" t="s">
        <v>194</v>
      </c>
      <c r="H69" s="257">
        <v>5</v>
      </c>
      <c r="I69" s="270" t="s">
        <v>12</v>
      </c>
      <c r="J69" s="246">
        <v>7</v>
      </c>
      <c r="K69" s="251" t="s">
        <v>423</v>
      </c>
      <c r="L69" s="260">
        <v>0.1</v>
      </c>
      <c r="N69" s="82"/>
      <c r="O69" s="82"/>
      <c r="P69" s="70"/>
      <c r="Q69" s="64"/>
      <c r="R69" s="69"/>
      <c r="S69" s="64"/>
      <c r="U69" s="69"/>
    </row>
    <row r="70" spans="1:21" s="9" customFormat="1" ht="16.5" customHeight="1">
      <c r="A70" s="118"/>
      <c r="B70" s="268" t="s">
        <v>15</v>
      </c>
      <c r="C70" s="268">
        <v>3</v>
      </c>
      <c r="D70" s="240" t="str">
        <f t="shared" si="4"/>
        <v>公斤</v>
      </c>
      <c r="E70" s="243" t="s">
        <v>133</v>
      </c>
      <c r="F70" s="257">
        <v>4</v>
      </c>
      <c r="G70" s="243"/>
      <c r="H70" s="257"/>
      <c r="I70" s="270" t="s">
        <v>165</v>
      </c>
      <c r="J70" s="270">
        <v>0.05</v>
      </c>
      <c r="K70" s="269" t="s">
        <v>528</v>
      </c>
      <c r="L70" s="257">
        <v>1.3</v>
      </c>
      <c r="N70" s="82"/>
      <c r="O70" s="82"/>
      <c r="P70" s="70"/>
      <c r="Q70" s="85"/>
      <c r="R70" s="85"/>
      <c r="S70" s="85"/>
      <c r="U70" s="86"/>
    </row>
    <row r="71" spans="1:21" s="9" customFormat="1" ht="16.5" customHeight="1">
      <c r="A71" s="118"/>
      <c r="B71" s="268"/>
      <c r="C71" s="268"/>
      <c r="D71" s="240" t="str">
        <f t="shared" si="4"/>
        <v/>
      </c>
      <c r="E71" s="243" t="s">
        <v>132</v>
      </c>
      <c r="F71" s="257">
        <v>0.5</v>
      </c>
      <c r="G71" s="243" t="s">
        <v>165</v>
      </c>
      <c r="H71" s="257">
        <v>0.05</v>
      </c>
      <c r="I71" s="270"/>
      <c r="J71" s="270"/>
      <c r="K71" s="269" t="s">
        <v>388</v>
      </c>
      <c r="L71" s="257">
        <v>1</v>
      </c>
      <c r="N71" s="82"/>
      <c r="O71" s="82"/>
      <c r="P71" s="70"/>
      <c r="Q71" s="67"/>
      <c r="R71" s="69"/>
      <c r="S71" s="67"/>
      <c r="U71" s="69"/>
    </row>
    <row r="72" spans="1:21" s="9" customFormat="1" ht="16.5" customHeight="1">
      <c r="A72" s="118"/>
      <c r="B72" s="268"/>
      <c r="C72" s="268"/>
      <c r="D72" s="240" t="str">
        <f t="shared" si="4"/>
        <v/>
      </c>
      <c r="E72" s="243" t="s">
        <v>424</v>
      </c>
      <c r="F72" s="257"/>
      <c r="G72" s="243"/>
      <c r="H72" s="257"/>
      <c r="I72" s="270"/>
      <c r="J72" s="270"/>
      <c r="K72" s="269"/>
      <c r="L72" s="257"/>
      <c r="N72" s="82"/>
      <c r="O72" s="82"/>
      <c r="P72" s="70"/>
      <c r="Q72" s="85"/>
      <c r="R72" s="85"/>
      <c r="S72" s="67"/>
      <c r="U72" s="69"/>
    </row>
    <row r="73" spans="1:21" s="9" customFormat="1" ht="16.5" customHeight="1">
      <c r="A73" s="118"/>
      <c r="B73" s="268"/>
      <c r="C73" s="268"/>
      <c r="D73" s="240" t="str">
        <f t="shared" si="4"/>
        <v/>
      </c>
      <c r="N73" s="87"/>
      <c r="O73" s="87"/>
      <c r="P73" s="83"/>
      <c r="Q73" s="65"/>
      <c r="R73" s="88"/>
      <c r="S73" s="89"/>
      <c r="U73" s="89"/>
    </row>
    <row r="74" spans="1:21" s="9" customFormat="1" ht="16.5" customHeight="1">
      <c r="A74" s="232" t="str">
        <f>B10</f>
        <v>五</v>
      </c>
      <c r="B74" s="303" t="s">
        <v>108</v>
      </c>
      <c r="C74" s="303"/>
      <c r="D74" s="240" t="str">
        <f t="shared" si="4"/>
        <v/>
      </c>
      <c r="E74" s="279" t="s">
        <v>425</v>
      </c>
      <c r="F74" s="257"/>
      <c r="G74" s="279" t="s">
        <v>426</v>
      </c>
      <c r="H74" s="257"/>
      <c r="I74" s="270" t="s">
        <v>2</v>
      </c>
      <c r="J74" s="271"/>
      <c r="K74" s="269" t="s">
        <v>427</v>
      </c>
      <c r="L74" s="257"/>
      <c r="M74" s="211" t="s">
        <v>577</v>
      </c>
      <c r="N74" s="89"/>
      <c r="O74" s="89"/>
      <c r="P74" s="81"/>
      <c r="Q74" s="81"/>
      <c r="R74" s="15"/>
      <c r="S74" s="81"/>
      <c r="U74" s="89"/>
    </row>
    <row r="75" spans="1:21" s="9" customFormat="1" ht="16.5" customHeight="1">
      <c r="A75" s="111">
        <f>A10</f>
        <v>45177</v>
      </c>
      <c r="B75" s="268" t="s">
        <v>13</v>
      </c>
      <c r="C75" s="268">
        <v>10</v>
      </c>
      <c r="D75" s="240" t="str">
        <f t="shared" si="4"/>
        <v>公斤</v>
      </c>
      <c r="E75" s="243" t="s">
        <v>404</v>
      </c>
      <c r="F75" s="257">
        <v>6</v>
      </c>
      <c r="G75" s="243" t="s">
        <v>360</v>
      </c>
      <c r="H75" s="257">
        <v>2.7</v>
      </c>
      <c r="I75" s="270" t="s">
        <v>12</v>
      </c>
      <c r="J75" s="246">
        <v>7</v>
      </c>
      <c r="K75" s="269" t="s">
        <v>39</v>
      </c>
      <c r="L75" s="257">
        <v>0.2</v>
      </c>
      <c r="P75" s="14"/>
      <c r="Q75" s="14"/>
      <c r="R75" s="15"/>
      <c r="S75" s="14"/>
    </row>
    <row r="76" spans="1:21" s="9" customFormat="1" ht="16.5" customHeight="1">
      <c r="A76" s="101"/>
      <c r="B76" s="268" t="s">
        <v>109</v>
      </c>
      <c r="C76" s="268">
        <v>0.4</v>
      </c>
      <c r="D76" s="240"/>
      <c r="E76" s="243" t="s">
        <v>149</v>
      </c>
      <c r="F76" s="257">
        <v>1</v>
      </c>
      <c r="G76" s="243" t="s">
        <v>133</v>
      </c>
      <c r="H76" s="257">
        <v>3</v>
      </c>
      <c r="I76" s="270" t="s">
        <v>165</v>
      </c>
      <c r="J76" s="270">
        <v>0.05</v>
      </c>
      <c r="K76" s="269" t="s">
        <v>411</v>
      </c>
      <c r="L76" s="257">
        <v>0.6</v>
      </c>
      <c r="P76" s="14"/>
      <c r="Q76" s="14"/>
      <c r="R76" s="15"/>
      <c r="S76" s="14"/>
    </row>
    <row r="77" spans="1:21" s="9" customFormat="1" ht="16.5" customHeight="1">
      <c r="A77" s="101"/>
      <c r="B77" s="268"/>
      <c r="C77" s="268"/>
      <c r="D77" s="240" t="str">
        <f t="shared" si="4"/>
        <v/>
      </c>
      <c r="E77" s="243" t="s">
        <v>428</v>
      </c>
      <c r="F77" s="257">
        <v>4</v>
      </c>
      <c r="G77" s="243" t="s">
        <v>132</v>
      </c>
      <c r="H77" s="257">
        <v>0.5</v>
      </c>
      <c r="I77" s="270"/>
      <c r="J77" s="270"/>
      <c r="K77" s="269" t="s">
        <v>165</v>
      </c>
      <c r="L77" s="257">
        <v>0.05</v>
      </c>
      <c r="P77" s="14"/>
      <c r="Q77" s="14"/>
      <c r="R77" s="15"/>
      <c r="S77" s="14"/>
    </row>
    <row r="78" spans="1:21" s="9" customFormat="1" ht="16.5" customHeight="1">
      <c r="A78" s="101"/>
      <c r="B78" s="268"/>
      <c r="C78" s="268"/>
      <c r="D78" s="240" t="str">
        <f t="shared" si="4"/>
        <v/>
      </c>
      <c r="E78" s="243" t="s">
        <v>165</v>
      </c>
      <c r="F78" s="257">
        <v>0.05</v>
      </c>
      <c r="G78" s="243" t="s">
        <v>165</v>
      </c>
      <c r="H78" s="257">
        <v>0.05</v>
      </c>
      <c r="I78" s="270"/>
      <c r="J78" s="270"/>
      <c r="K78" s="269"/>
      <c r="L78" s="257"/>
      <c r="P78" s="14"/>
      <c r="Q78" s="14"/>
      <c r="R78" s="15"/>
      <c r="S78" s="14"/>
    </row>
    <row r="79" spans="1:21" s="9" customFormat="1" ht="16.5" customHeight="1">
      <c r="A79" s="101"/>
      <c r="B79" s="268"/>
      <c r="C79" s="268"/>
      <c r="D79" s="240"/>
      <c r="E79" s="243"/>
      <c r="F79" s="257"/>
      <c r="G79" s="243"/>
      <c r="H79" s="257"/>
      <c r="I79" s="270"/>
      <c r="J79" s="270"/>
      <c r="K79" s="269"/>
      <c r="L79" s="257"/>
      <c r="P79" s="14"/>
      <c r="Q79" s="14"/>
      <c r="R79" s="15"/>
      <c r="S79" s="14"/>
    </row>
    <row r="80" spans="1:21" s="9" customFormat="1" ht="16.5" customHeight="1">
      <c r="A80" s="232" t="str">
        <f>B11</f>
        <v>一</v>
      </c>
      <c r="B80" s="203" t="s">
        <v>105</v>
      </c>
      <c r="C80" s="268"/>
      <c r="D80" s="240" t="str">
        <f t="shared" ref="D80:D85" si="5">IF(C80,"公斤","")</f>
        <v/>
      </c>
      <c r="E80" s="279" t="s">
        <v>429</v>
      </c>
      <c r="F80" s="257"/>
      <c r="G80" s="279" t="s">
        <v>430</v>
      </c>
      <c r="H80" s="257"/>
      <c r="I80" s="270" t="s">
        <v>2</v>
      </c>
      <c r="J80" s="271"/>
      <c r="K80" s="269" t="s">
        <v>432</v>
      </c>
      <c r="L80" s="257"/>
      <c r="M80" s="143" t="s">
        <v>260</v>
      </c>
      <c r="N80" s="82"/>
      <c r="O80" s="82"/>
      <c r="P80" s="83"/>
      <c r="Q80" s="84"/>
      <c r="R80" s="68"/>
      <c r="S80" s="84"/>
      <c r="U80" s="68"/>
    </row>
    <row r="81" spans="1:21" s="9" customFormat="1" ht="16.5" customHeight="1">
      <c r="A81" s="111">
        <f>A11</f>
        <v>45180</v>
      </c>
      <c r="B81" s="268" t="s">
        <v>13</v>
      </c>
      <c r="C81" s="268">
        <v>10</v>
      </c>
      <c r="D81" s="240" t="str">
        <f t="shared" si="5"/>
        <v>公斤</v>
      </c>
      <c r="E81" s="243" t="s">
        <v>373</v>
      </c>
      <c r="F81" s="257">
        <v>1</v>
      </c>
      <c r="G81" s="243" t="s">
        <v>198</v>
      </c>
      <c r="H81" s="257">
        <v>2.7</v>
      </c>
      <c r="I81" s="270" t="s">
        <v>12</v>
      </c>
      <c r="J81" s="246">
        <v>7</v>
      </c>
      <c r="K81" s="269" t="s">
        <v>375</v>
      </c>
      <c r="L81" s="257">
        <v>4</v>
      </c>
      <c r="M81" s="180"/>
      <c r="N81" s="82"/>
      <c r="O81" s="82"/>
      <c r="P81" s="70"/>
      <c r="Q81" s="64"/>
      <c r="R81" s="69"/>
      <c r="S81" s="64"/>
      <c r="U81" s="69"/>
    </row>
    <row r="82" spans="1:21" s="9" customFormat="1" ht="16.5" customHeight="1">
      <c r="A82" s="118"/>
      <c r="B82" s="202"/>
      <c r="C82" s="202"/>
      <c r="D82" s="240" t="str">
        <f t="shared" si="5"/>
        <v/>
      </c>
      <c r="E82" s="243" t="s">
        <v>151</v>
      </c>
      <c r="F82" s="257">
        <v>2</v>
      </c>
      <c r="G82" s="243" t="s">
        <v>2</v>
      </c>
      <c r="H82" s="257">
        <v>4</v>
      </c>
      <c r="I82" s="270" t="s">
        <v>165</v>
      </c>
      <c r="J82" s="270">
        <v>0.05</v>
      </c>
      <c r="K82" s="269" t="s">
        <v>433</v>
      </c>
      <c r="L82" s="257">
        <v>0.01</v>
      </c>
      <c r="M82" s="161"/>
      <c r="N82" s="82"/>
      <c r="O82" s="82"/>
      <c r="P82" s="70"/>
      <c r="Q82" s="85"/>
      <c r="R82" s="85"/>
      <c r="S82" s="85"/>
      <c r="U82" s="86"/>
    </row>
    <row r="83" spans="1:21" s="9" customFormat="1" ht="16.5" customHeight="1">
      <c r="A83" s="118"/>
      <c r="B83" s="202"/>
      <c r="C83" s="202"/>
      <c r="D83" s="240" t="str">
        <f t="shared" si="5"/>
        <v/>
      </c>
      <c r="E83" s="243" t="s">
        <v>132</v>
      </c>
      <c r="F83" s="257">
        <v>1</v>
      </c>
      <c r="G83" s="243" t="s">
        <v>601</v>
      </c>
      <c r="H83" s="257">
        <v>1</v>
      </c>
      <c r="I83" s="270"/>
      <c r="J83" s="270"/>
      <c r="K83" s="269" t="s">
        <v>165</v>
      </c>
      <c r="L83" s="257">
        <v>0.05</v>
      </c>
      <c r="M83" s="163"/>
      <c r="N83" s="82"/>
      <c r="O83" s="82"/>
      <c r="P83" s="70"/>
      <c r="Q83" s="67"/>
      <c r="R83" s="69"/>
      <c r="S83" s="67"/>
      <c r="U83" s="69"/>
    </row>
    <row r="84" spans="1:21" s="9" customFormat="1" ht="16.5" customHeight="1">
      <c r="A84" s="118"/>
      <c r="B84" s="268"/>
      <c r="C84" s="268"/>
      <c r="D84" s="240" t="str">
        <f t="shared" si="5"/>
        <v/>
      </c>
      <c r="E84" s="243" t="s">
        <v>165</v>
      </c>
      <c r="F84" s="257">
        <v>0.05</v>
      </c>
      <c r="G84" s="243" t="s">
        <v>165</v>
      </c>
      <c r="H84" s="257">
        <v>0.05</v>
      </c>
      <c r="I84" s="270"/>
      <c r="J84" s="270"/>
      <c r="K84" s="269"/>
      <c r="L84" s="257"/>
      <c r="M84" s="163"/>
      <c r="N84" s="82"/>
      <c r="O84" s="82"/>
      <c r="P84" s="70"/>
      <c r="Q84" s="85"/>
      <c r="R84" s="85"/>
      <c r="S84" s="67"/>
      <c r="U84" s="69"/>
    </row>
    <row r="85" spans="1:21" s="9" customFormat="1" ht="16.5" customHeight="1">
      <c r="A85" s="118"/>
      <c r="B85" s="268"/>
      <c r="C85" s="268"/>
      <c r="D85" s="240" t="str">
        <f t="shared" si="5"/>
        <v/>
      </c>
      <c r="E85" s="243"/>
      <c r="F85" s="257"/>
      <c r="G85" s="243"/>
      <c r="H85" s="257"/>
      <c r="I85" s="270"/>
      <c r="J85" s="270"/>
      <c r="K85" s="269"/>
      <c r="L85" s="257"/>
      <c r="N85" s="87"/>
      <c r="O85" s="87"/>
      <c r="P85" s="83"/>
      <c r="Q85" s="65"/>
      <c r="R85" s="88"/>
      <c r="S85" s="89"/>
      <c r="U85" s="89"/>
    </row>
    <row r="86" spans="1:21" s="9" customFormat="1" ht="16.5" customHeight="1">
      <c r="A86" s="233" t="str">
        <f>B12</f>
        <v>二</v>
      </c>
      <c r="B86" s="203" t="s">
        <v>1</v>
      </c>
      <c r="C86" s="268"/>
      <c r="D86" s="240"/>
      <c r="E86" s="279" t="s">
        <v>434</v>
      </c>
      <c r="F86" s="257"/>
      <c r="G86" s="279" t="s">
        <v>436</v>
      </c>
      <c r="H86" s="257"/>
      <c r="I86" s="270" t="s">
        <v>2</v>
      </c>
      <c r="J86" s="271"/>
      <c r="K86" s="269" t="s">
        <v>437</v>
      </c>
      <c r="L86" s="257"/>
      <c r="M86" s="211" t="s">
        <v>262</v>
      </c>
      <c r="N86" s="16"/>
      <c r="O86" s="274"/>
      <c r="P86" s="275"/>
      <c r="S86" s="14"/>
    </row>
    <row r="87" spans="1:21" s="9" customFormat="1" ht="16.5" customHeight="1">
      <c r="A87" s="111">
        <f>A12</f>
        <v>45181</v>
      </c>
      <c r="B87" s="268" t="s">
        <v>13</v>
      </c>
      <c r="C87" s="268">
        <v>7</v>
      </c>
      <c r="D87" s="240" t="str">
        <f>IF(C86,"公斤","")</f>
        <v/>
      </c>
      <c r="E87" s="243" t="s">
        <v>438</v>
      </c>
      <c r="F87" s="257">
        <v>6.3</v>
      </c>
      <c r="G87" s="243" t="s">
        <v>219</v>
      </c>
      <c r="H87" s="257">
        <v>8</v>
      </c>
      <c r="I87" s="270" t="s">
        <v>12</v>
      </c>
      <c r="J87" s="246">
        <v>7</v>
      </c>
      <c r="K87" s="269" t="s">
        <v>134</v>
      </c>
      <c r="L87" s="257">
        <v>4</v>
      </c>
      <c r="N87" s="66"/>
      <c r="O87" s="276"/>
      <c r="P87" s="275"/>
      <c r="S87" s="14"/>
    </row>
    <row r="88" spans="1:21" s="9" customFormat="1" ht="16.5" customHeight="1">
      <c r="A88" s="133"/>
      <c r="B88" s="268" t="s">
        <v>15</v>
      </c>
      <c r="C88" s="268">
        <v>3</v>
      </c>
      <c r="D88" s="240"/>
      <c r="E88" s="243"/>
      <c r="F88" s="257"/>
      <c r="G88" s="243" t="s">
        <v>605</v>
      </c>
      <c r="H88" s="257">
        <v>1</v>
      </c>
      <c r="I88" s="270" t="s">
        <v>165</v>
      </c>
      <c r="J88" s="270">
        <v>0.05</v>
      </c>
      <c r="K88" s="242" t="s">
        <v>163</v>
      </c>
      <c r="L88" s="257">
        <v>1</v>
      </c>
      <c r="N88" s="66"/>
      <c r="O88" s="276"/>
      <c r="P88" s="275"/>
      <c r="S88" s="14"/>
    </row>
    <row r="89" spans="1:21" s="9" customFormat="1" ht="16.5" customHeight="1">
      <c r="A89" s="202"/>
      <c r="B89" s="202"/>
      <c r="C89" s="202"/>
      <c r="D89" s="240"/>
      <c r="E89" s="243"/>
      <c r="F89" s="257"/>
      <c r="G89" s="243" t="s">
        <v>440</v>
      </c>
      <c r="H89" s="257">
        <v>2</v>
      </c>
      <c r="I89" s="270"/>
      <c r="J89" s="270"/>
      <c r="K89" s="269"/>
      <c r="L89" s="257"/>
      <c r="N89" s="66"/>
      <c r="O89" s="276"/>
      <c r="P89" s="275"/>
      <c r="S89" s="14"/>
    </row>
    <row r="90" spans="1:21" s="9" customFormat="1" ht="16.5" customHeight="1">
      <c r="A90" s="133"/>
      <c r="B90" s="268"/>
      <c r="C90" s="268"/>
      <c r="D90" s="240" t="str">
        <f t="shared" ref="D90:D91" si="6">IF(C90,"公斤","")</f>
        <v/>
      </c>
      <c r="E90" s="243"/>
      <c r="F90" s="257"/>
      <c r="G90" s="243" t="s">
        <v>147</v>
      </c>
      <c r="H90" s="257"/>
      <c r="I90" s="270"/>
      <c r="J90" s="270"/>
      <c r="K90" s="269"/>
      <c r="L90" s="257"/>
      <c r="N90" s="66"/>
      <c r="O90" s="276"/>
      <c r="P90" s="275"/>
      <c r="S90" s="14"/>
    </row>
    <row r="91" spans="1:21" s="9" customFormat="1" ht="16.5" customHeight="1">
      <c r="A91" s="133"/>
      <c r="B91" s="268"/>
      <c r="C91" s="268"/>
      <c r="D91" s="240" t="str">
        <f t="shared" si="6"/>
        <v/>
      </c>
      <c r="E91" s="243"/>
      <c r="F91" s="257"/>
      <c r="G91" s="243" t="s">
        <v>165</v>
      </c>
      <c r="H91" s="257">
        <v>0.05</v>
      </c>
      <c r="I91" s="270"/>
      <c r="J91" s="270"/>
      <c r="K91" s="269"/>
      <c r="L91" s="257"/>
      <c r="P91" s="14"/>
      <c r="Q91" s="14"/>
      <c r="R91" s="15"/>
      <c r="S91" s="14"/>
    </row>
    <row r="92" spans="1:21" s="9" customFormat="1" ht="16.5" customHeight="1">
      <c r="A92" s="232" t="str">
        <f>B13</f>
        <v>三</v>
      </c>
      <c r="B92" s="193" t="s">
        <v>110</v>
      </c>
      <c r="C92" s="129"/>
      <c r="D92" s="240"/>
      <c r="E92" s="279" t="s">
        <v>441</v>
      </c>
      <c r="F92" s="257"/>
      <c r="G92" s="279" t="s">
        <v>540</v>
      </c>
      <c r="H92" s="257"/>
      <c r="I92" s="270" t="s">
        <v>2</v>
      </c>
      <c r="J92" s="271"/>
      <c r="K92" s="269" t="s">
        <v>443</v>
      </c>
      <c r="L92" s="257"/>
      <c r="M92" s="211" t="s">
        <v>264</v>
      </c>
    </row>
    <row r="93" spans="1:21" s="9" customFormat="1" ht="16.5" customHeight="1">
      <c r="A93" s="111">
        <f>A13</f>
        <v>45182</v>
      </c>
      <c r="B93" s="268" t="s">
        <v>111</v>
      </c>
      <c r="C93" s="268">
        <v>6</v>
      </c>
      <c r="D93" s="240"/>
      <c r="E93" s="243" t="s">
        <v>404</v>
      </c>
      <c r="F93" s="257">
        <v>6.3</v>
      </c>
      <c r="G93" s="243" t="s">
        <v>373</v>
      </c>
      <c r="H93" s="257">
        <v>1</v>
      </c>
      <c r="I93" s="270" t="s">
        <v>12</v>
      </c>
      <c r="J93" s="246">
        <v>7</v>
      </c>
      <c r="K93" s="269" t="s">
        <v>533</v>
      </c>
      <c r="L93" s="257">
        <v>2</v>
      </c>
    </row>
    <row r="94" spans="1:21" s="9" customFormat="1" ht="16.5" customHeight="1">
      <c r="A94" s="202"/>
      <c r="B94" s="202"/>
      <c r="C94" s="202"/>
      <c r="D94" s="240" t="str">
        <f>IF(C92,"公斤","")</f>
        <v/>
      </c>
      <c r="E94" s="243" t="s">
        <v>601</v>
      </c>
      <c r="F94" s="257">
        <v>1</v>
      </c>
      <c r="G94" s="243" t="s">
        <v>444</v>
      </c>
      <c r="H94" s="257">
        <v>6</v>
      </c>
      <c r="I94" s="270" t="s">
        <v>165</v>
      </c>
      <c r="J94" s="270">
        <v>0.05</v>
      </c>
      <c r="K94" s="269" t="s">
        <v>446</v>
      </c>
      <c r="L94" s="257">
        <v>3</v>
      </c>
    </row>
    <row r="95" spans="1:21" s="9" customFormat="1" ht="16.5" customHeight="1">
      <c r="A95" s="202"/>
      <c r="B95" s="202"/>
      <c r="C95" s="202"/>
      <c r="D95" s="240"/>
      <c r="E95" s="243" t="s">
        <v>132</v>
      </c>
      <c r="F95" s="257">
        <v>0.5</v>
      </c>
      <c r="G95" s="248" t="s">
        <v>132</v>
      </c>
      <c r="H95" s="262">
        <v>0.5</v>
      </c>
      <c r="I95" s="270"/>
      <c r="J95" s="270"/>
      <c r="K95" s="269" t="s">
        <v>546</v>
      </c>
      <c r="L95" s="257"/>
    </row>
    <row r="96" spans="1:21" s="9" customFormat="1" ht="16.5" customHeight="1">
      <c r="A96" s="118"/>
      <c r="B96" s="202"/>
      <c r="C96" s="202"/>
      <c r="D96" s="240" t="str">
        <f t="shared" si="4"/>
        <v/>
      </c>
      <c r="E96" s="243" t="s">
        <v>155</v>
      </c>
      <c r="F96" s="257"/>
      <c r="G96" s="243" t="s">
        <v>380</v>
      </c>
      <c r="H96" s="257"/>
      <c r="I96" s="270"/>
      <c r="J96" s="270"/>
      <c r="K96" s="243" t="s">
        <v>448</v>
      </c>
      <c r="L96" s="260"/>
    </row>
    <row r="97" spans="1:18" s="9" customFormat="1" ht="16.5" customHeight="1">
      <c r="A97" s="118"/>
      <c r="B97" s="202"/>
      <c r="C97" s="202"/>
      <c r="D97" s="240" t="str">
        <f t="shared" si="4"/>
        <v/>
      </c>
      <c r="E97" s="243" t="s">
        <v>165</v>
      </c>
      <c r="F97" s="257">
        <v>0.05</v>
      </c>
      <c r="G97" s="243"/>
      <c r="H97" s="257"/>
      <c r="I97" s="270"/>
      <c r="J97" s="270"/>
      <c r="K97" s="269" t="s">
        <v>449</v>
      </c>
      <c r="L97" s="260"/>
    </row>
    <row r="98" spans="1:18" ht="16.5" customHeight="1">
      <c r="A98" s="233" t="str">
        <f>B14</f>
        <v>四</v>
      </c>
      <c r="B98" s="303" t="s">
        <v>1</v>
      </c>
      <c r="C98" s="303"/>
      <c r="D98" s="240"/>
      <c r="E98" s="279" t="s">
        <v>450</v>
      </c>
      <c r="F98" s="257"/>
      <c r="G98" s="279" t="s">
        <v>451</v>
      </c>
      <c r="H98" s="257"/>
      <c r="I98" s="270" t="s">
        <v>2</v>
      </c>
      <c r="J98" s="271"/>
      <c r="K98" s="269" t="s">
        <v>453</v>
      </c>
      <c r="L98" s="257"/>
      <c r="M98" s="211" t="s">
        <v>261</v>
      </c>
      <c r="N98" s="294" t="s">
        <v>574</v>
      </c>
      <c r="O98" s="66"/>
    </row>
    <row r="99" spans="1:18" ht="16.5" customHeight="1">
      <c r="A99" s="123">
        <f>A14</f>
        <v>45183</v>
      </c>
      <c r="B99" s="268" t="s">
        <v>13</v>
      </c>
      <c r="C99" s="268">
        <v>7</v>
      </c>
      <c r="D99" s="240"/>
      <c r="E99" s="243" t="s">
        <v>384</v>
      </c>
      <c r="F99" s="257">
        <v>6</v>
      </c>
      <c r="G99" s="243" t="s">
        <v>224</v>
      </c>
      <c r="H99" s="257">
        <v>6</v>
      </c>
      <c r="I99" s="270" t="s">
        <v>12</v>
      </c>
      <c r="J99" s="246">
        <v>7</v>
      </c>
      <c r="K99" s="269" t="s">
        <v>454</v>
      </c>
      <c r="L99" s="257">
        <v>2</v>
      </c>
      <c r="M99" s="9"/>
      <c r="N99" s="66"/>
      <c r="O99" s="66"/>
    </row>
    <row r="100" spans="1:18" ht="16.5" customHeight="1">
      <c r="A100" s="133"/>
      <c r="B100" s="268" t="s">
        <v>15</v>
      </c>
      <c r="C100" s="268">
        <v>3</v>
      </c>
      <c r="D100" s="240"/>
      <c r="E100" s="243" t="s">
        <v>146</v>
      </c>
      <c r="F100" s="257">
        <v>4.5</v>
      </c>
      <c r="G100" s="243" t="s">
        <v>132</v>
      </c>
      <c r="H100" s="257">
        <v>1</v>
      </c>
      <c r="I100" s="270" t="s">
        <v>165</v>
      </c>
      <c r="J100" s="270">
        <v>0.05</v>
      </c>
      <c r="K100" s="269" t="s">
        <v>388</v>
      </c>
      <c r="L100" s="257">
        <v>1</v>
      </c>
      <c r="M100" s="9"/>
      <c r="N100" s="66"/>
      <c r="O100" s="66"/>
    </row>
    <row r="101" spans="1:18" ht="16.5" customHeight="1">
      <c r="A101" s="31"/>
      <c r="B101" s="31"/>
      <c r="C101" s="31"/>
      <c r="D101" s="240"/>
      <c r="E101" s="243" t="s">
        <v>601</v>
      </c>
      <c r="F101" s="257">
        <v>1</v>
      </c>
      <c r="G101" s="243" t="s">
        <v>165</v>
      </c>
      <c r="H101" s="257">
        <v>0.05</v>
      </c>
      <c r="I101" s="270"/>
      <c r="J101" s="270"/>
      <c r="K101" s="269"/>
      <c r="L101" s="257"/>
      <c r="M101" s="9"/>
    </row>
    <row r="102" spans="1:18" ht="16.5" customHeight="1">
      <c r="A102" s="31"/>
      <c r="B102" s="31"/>
      <c r="C102" s="31"/>
      <c r="D102" s="240"/>
      <c r="E102" s="243" t="s">
        <v>157</v>
      </c>
      <c r="F102" s="257"/>
      <c r="G102" s="243" t="s">
        <v>606</v>
      </c>
      <c r="H102" s="262">
        <v>0.01</v>
      </c>
      <c r="I102" s="270"/>
      <c r="J102" s="270"/>
      <c r="K102" s="269"/>
      <c r="L102" s="257"/>
      <c r="M102" s="9"/>
    </row>
    <row r="103" spans="1:18" ht="16.5" customHeight="1">
      <c r="A103" s="31"/>
      <c r="B103" s="31"/>
      <c r="C103" s="31"/>
      <c r="D103" s="240"/>
      <c r="E103" s="1"/>
      <c r="F103" s="1"/>
      <c r="L103" s="1"/>
      <c r="M103" s="9"/>
    </row>
    <row r="104" spans="1:18" ht="16.5" customHeight="1">
      <c r="A104" s="233" t="str">
        <f>B15</f>
        <v>五</v>
      </c>
      <c r="B104" s="303" t="s">
        <v>112</v>
      </c>
      <c r="C104" s="303"/>
      <c r="D104" s="240" t="str">
        <f>IF(C104,"公斤","")</f>
        <v/>
      </c>
      <c r="E104" s="279" t="s">
        <v>458</v>
      </c>
      <c r="F104" s="257"/>
      <c r="G104" s="280" t="s">
        <v>421</v>
      </c>
      <c r="H104" s="262"/>
      <c r="I104" s="270" t="s">
        <v>2</v>
      </c>
      <c r="J104" s="271"/>
      <c r="K104" s="269" t="s">
        <v>459</v>
      </c>
      <c r="L104" s="257"/>
      <c r="M104" s="211" t="s">
        <v>577</v>
      </c>
    </row>
    <row r="105" spans="1:18" ht="16.5" customHeight="1">
      <c r="A105" s="135">
        <f>A15</f>
        <v>45184</v>
      </c>
      <c r="B105" s="268" t="s">
        <v>13</v>
      </c>
      <c r="C105" s="268">
        <v>10</v>
      </c>
      <c r="D105" s="240" t="str">
        <f>IF(C105,"公斤","")</f>
        <v>公斤</v>
      </c>
      <c r="E105" s="243" t="s">
        <v>460</v>
      </c>
      <c r="F105" s="257">
        <v>6</v>
      </c>
      <c r="G105" s="243" t="s">
        <v>373</v>
      </c>
      <c r="H105" s="262">
        <v>1</v>
      </c>
      <c r="I105" s="270" t="s">
        <v>12</v>
      </c>
      <c r="J105" s="246">
        <v>7</v>
      </c>
      <c r="K105" s="269" t="s">
        <v>183</v>
      </c>
      <c r="L105" s="257">
        <v>3</v>
      </c>
    </row>
    <row r="106" spans="1:18" ht="16.5" customHeight="1">
      <c r="A106" s="31"/>
      <c r="B106" s="268" t="s">
        <v>113</v>
      </c>
      <c r="C106" s="268">
        <v>0.4</v>
      </c>
      <c r="D106" s="240" t="str">
        <f>IF(C106,"公斤","")</f>
        <v>公斤</v>
      </c>
      <c r="E106" s="243" t="s">
        <v>439</v>
      </c>
      <c r="F106" s="257">
        <v>4</v>
      </c>
      <c r="G106" s="248" t="s">
        <v>237</v>
      </c>
      <c r="H106" s="262">
        <v>7</v>
      </c>
      <c r="I106" s="270" t="s">
        <v>165</v>
      </c>
      <c r="J106" s="270">
        <v>0.05</v>
      </c>
      <c r="K106" s="269" t="s">
        <v>413</v>
      </c>
      <c r="L106" s="257">
        <v>0.1</v>
      </c>
    </row>
    <row r="107" spans="1:18" ht="16.5" customHeight="1">
      <c r="A107" s="133"/>
      <c r="B107" s="268"/>
      <c r="C107" s="268"/>
      <c r="D107" s="240" t="str">
        <f t="shared" si="4"/>
        <v/>
      </c>
      <c r="E107" s="243" t="s">
        <v>132</v>
      </c>
      <c r="F107" s="257">
        <v>1</v>
      </c>
      <c r="G107" s="248" t="s">
        <v>309</v>
      </c>
      <c r="H107" s="262">
        <v>0.01</v>
      </c>
      <c r="I107" s="270"/>
      <c r="J107" s="270"/>
      <c r="K107" s="269" t="s">
        <v>165</v>
      </c>
      <c r="L107" s="257">
        <v>0.05</v>
      </c>
    </row>
    <row r="108" spans="1:18" ht="16.5" customHeight="1">
      <c r="A108" s="31"/>
      <c r="B108" s="31"/>
      <c r="C108" s="31"/>
      <c r="D108" s="241"/>
      <c r="E108" s="243" t="s">
        <v>462</v>
      </c>
      <c r="F108" s="257"/>
      <c r="G108" s="243" t="s">
        <v>165</v>
      </c>
      <c r="H108" s="257">
        <v>0.05</v>
      </c>
      <c r="I108" s="270"/>
      <c r="J108" s="270"/>
      <c r="K108" s="269"/>
      <c r="L108" s="257"/>
    </row>
    <row r="109" spans="1:18" ht="16.5" customHeight="1">
      <c r="A109" s="31"/>
      <c r="B109" s="31"/>
      <c r="C109" s="31"/>
      <c r="D109" s="241"/>
      <c r="E109" s="1"/>
      <c r="F109" s="1"/>
      <c r="L109" s="1"/>
    </row>
    <row r="110" spans="1:18" ht="16.5" customHeight="1">
      <c r="A110" s="233" t="str">
        <f>B16</f>
        <v>一</v>
      </c>
      <c r="B110" s="303" t="s">
        <v>105</v>
      </c>
      <c r="C110" s="303"/>
      <c r="D110" s="240" t="str">
        <f>IF(C110,"公斤","")</f>
        <v/>
      </c>
      <c r="E110" s="279" t="s">
        <v>463</v>
      </c>
      <c r="F110" s="257"/>
      <c r="G110" s="279" t="s">
        <v>464</v>
      </c>
      <c r="H110" s="257"/>
      <c r="I110" s="270" t="s">
        <v>2</v>
      </c>
      <c r="J110" s="271"/>
      <c r="K110" s="269" t="s">
        <v>466</v>
      </c>
      <c r="L110" s="257"/>
      <c r="M110" s="143" t="s">
        <v>260</v>
      </c>
      <c r="Q110" s="64"/>
      <c r="R110" s="16"/>
    </row>
    <row r="111" spans="1:18" ht="16.5" customHeight="1">
      <c r="A111" s="123">
        <f>A16</f>
        <v>45187</v>
      </c>
      <c r="B111" s="268" t="s">
        <v>13</v>
      </c>
      <c r="C111" s="268">
        <v>10</v>
      </c>
      <c r="D111" s="240" t="str">
        <f>IF(C111,"公斤","")</f>
        <v>公斤</v>
      </c>
      <c r="E111" s="243" t="s">
        <v>404</v>
      </c>
      <c r="F111" s="257">
        <v>7</v>
      </c>
      <c r="G111" s="243" t="s">
        <v>417</v>
      </c>
      <c r="H111" s="257">
        <v>1</v>
      </c>
      <c r="I111" s="270" t="s">
        <v>12</v>
      </c>
      <c r="J111" s="246">
        <v>7</v>
      </c>
      <c r="K111" s="269" t="s">
        <v>467</v>
      </c>
      <c r="L111" s="257">
        <v>1</v>
      </c>
      <c r="M111" s="180"/>
      <c r="Q111" s="65"/>
      <c r="R111" s="66"/>
    </row>
    <row r="112" spans="1:18" ht="16.5" customHeight="1">
      <c r="A112" s="133"/>
      <c r="B112" s="202"/>
      <c r="C112" s="202"/>
      <c r="D112" s="240"/>
      <c r="E112" s="243" t="s">
        <v>601</v>
      </c>
      <c r="F112" s="257">
        <v>1</v>
      </c>
      <c r="G112" s="248" t="s">
        <v>190</v>
      </c>
      <c r="H112" s="262">
        <v>5</v>
      </c>
      <c r="I112" s="270" t="s">
        <v>165</v>
      </c>
      <c r="J112" s="270">
        <v>0.05</v>
      </c>
      <c r="K112" s="269" t="s">
        <v>2</v>
      </c>
      <c r="L112" s="257">
        <v>2</v>
      </c>
      <c r="M112" s="161"/>
      <c r="Q112" s="65"/>
      <c r="R112" s="66"/>
    </row>
    <row r="113" spans="1:18" ht="16.5" customHeight="1">
      <c r="A113" s="133"/>
      <c r="B113" s="202"/>
      <c r="C113" s="202"/>
      <c r="D113" s="240" t="str">
        <f t="shared" ref="D113:D114" si="7">IF(C113,"公斤","")</f>
        <v/>
      </c>
      <c r="E113" s="243" t="s">
        <v>132</v>
      </c>
      <c r="F113" s="257">
        <v>1</v>
      </c>
      <c r="G113" s="248" t="s">
        <v>132</v>
      </c>
      <c r="H113" s="262">
        <v>1</v>
      </c>
      <c r="I113" s="270"/>
      <c r="J113" s="270"/>
      <c r="K113" s="269" t="s">
        <v>165</v>
      </c>
      <c r="L113" s="257">
        <v>0.05</v>
      </c>
      <c r="M113" s="163"/>
      <c r="Q113" s="65"/>
      <c r="R113" s="66"/>
    </row>
    <row r="114" spans="1:18" ht="16.5" customHeight="1">
      <c r="A114" s="133"/>
      <c r="B114" s="202"/>
      <c r="C114" s="202"/>
      <c r="D114" s="240" t="str">
        <f t="shared" si="7"/>
        <v/>
      </c>
      <c r="E114" s="243" t="s">
        <v>160</v>
      </c>
      <c r="F114" s="257"/>
      <c r="G114" s="243" t="s">
        <v>165</v>
      </c>
      <c r="H114" s="257">
        <v>0.05</v>
      </c>
      <c r="I114" s="270"/>
      <c r="J114" s="270"/>
      <c r="K114" s="269"/>
      <c r="L114" s="257"/>
      <c r="M114" s="163"/>
      <c r="Q114" s="65"/>
      <c r="R114" s="66"/>
    </row>
    <row r="115" spans="1:18" ht="16.5" customHeight="1">
      <c r="A115" s="31"/>
      <c r="B115" s="31"/>
      <c r="C115" s="31"/>
      <c r="D115" s="241"/>
      <c r="E115" s="1"/>
      <c r="F115" s="1"/>
      <c r="L115" s="1"/>
      <c r="M115" s="9"/>
    </row>
    <row r="116" spans="1:18" ht="16.5" customHeight="1">
      <c r="A116" s="233" t="str">
        <f>B17</f>
        <v>二</v>
      </c>
      <c r="B116" s="303" t="s">
        <v>1</v>
      </c>
      <c r="C116" s="303"/>
      <c r="D116" s="240" t="str">
        <f t="shared" ref="D116:D157" si="8">IF(C116,"公斤","")</f>
        <v/>
      </c>
      <c r="E116" s="279" t="s">
        <v>547</v>
      </c>
      <c r="F116" s="257"/>
      <c r="G116" s="280" t="s">
        <v>469</v>
      </c>
      <c r="H116" s="262"/>
      <c r="I116" s="270" t="s">
        <v>2</v>
      </c>
      <c r="J116" s="271"/>
      <c r="K116" s="269" t="s">
        <v>432</v>
      </c>
      <c r="L116" s="257"/>
      <c r="M116" s="211" t="s">
        <v>262</v>
      </c>
    </row>
    <row r="117" spans="1:18" ht="16.5" customHeight="1">
      <c r="A117" s="135">
        <f>A17</f>
        <v>45188</v>
      </c>
      <c r="B117" s="268" t="s">
        <v>13</v>
      </c>
      <c r="C117" s="268">
        <v>7</v>
      </c>
      <c r="D117" s="240" t="str">
        <f t="shared" si="8"/>
        <v>公斤</v>
      </c>
      <c r="E117" s="243" t="s">
        <v>411</v>
      </c>
      <c r="F117" s="257">
        <v>5.5</v>
      </c>
      <c r="G117" s="243" t="s">
        <v>219</v>
      </c>
      <c r="H117" s="262">
        <v>4</v>
      </c>
      <c r="I117" s="270" t="s">
        <v>12</v>
      </c>
      <c r="J117" s="246">
        <v>7</v>
      </c>
      <c r="K117" s="269" t="s">
        <v>473</v>
      </c>
      <c r="L117" s="257">
        <v>4</v>
      </c>
      <c r="M117" s="9"/>
    </row>
    <row r="118" spans="1:18" ht="16.5" customHeight="1">
      <c r="A118" s="133"/>
      <c r="B118" s="268" t="s">
        <v>15</v>
      </c>
      <c r="C118" s="268">
        <v>3</v>
      </c>
      <c r="D118" s="240" t="str">
        <f t="shared" si="8"/>
        <v>公斤</v>
      </c>
      <c r="E118" s="243"/>
      <c r="F118" s="257"/>
      <c r="G118" s="248" t="s">
        <v>474</v>
      </c>
      <c r="H118" s="262">
        <v>2</v>
      </c>
      <c r="I118" s="270" t="s">
        <v>165</v>
      </c>
      <c r="J118" s="270">
        <v>0.05</v>
      </c>
      <c r="K118" s="269" t="s">
        <v>433</v>
      </c>
      <c r="L118" s="257">
        <v>0.01</v>
      </c>
      <c r="M118" s="9"/>
    </row>
    <row r="119" spans="1:18" ht="16.5" customHeight="1">
      <c r="A119" s="133"/>
      <c r="B119" s="268"/>
      <c r="C119" s="268"/>
      <c r="D119" s="240" t="str">
        <f t="shared" si="8"/>
        <v/>
      </c>
      <c r="E119" s="243"/>
      <c r="F119" s="257"/>
      <c r="G119" s="248" t="s">
        <v>192</v>
      </c>
      <c r="H119" s="262">
        <v>0.01</v>
      </c>
      <c r="I119" s="270"/>
      <c r="J119" s="270"/>
      <c r="K119" s="269" t="s">
        <v>165</v>
      </c>
      <c r="L119" s="257">
        <v>0.05</v>
      </c>
      <c r="M119" s="9"/>
    </row>
    <row r="120" spans="1:18" ht="16.5" customHeight="1">
      <c r="A120" s="133"/>
      <c r="B120" s="268"/>
      <c r="C120" s="268"/>
      <c r="D120" s="240" t="str">
        <f t="shared" si="8"/>
        <v/>
      </c>
      <c r="E120" s="243"/>
      <c r="F120" s="257"/>
      <c r="G120" s="243" t="s">
        <v>165</v>
      </c>
      <c r="H120" s="257">
        <v>0.05</v>
      </c>
      <c r="I120" s="270"/>
      <c r="J120" s="270"/>
      <c r="K120" s="269"/>
      <c r="L120" s="257"/>
      <c r="M120" s="9"/>
    </row>
    <row r="121" spans="1:18" ht="16.5" customHeight="1">
      <c r="A121" s="133"/>
      <c r="B121" s="202"/>
      <c r="C121" s="202"/>
      <c r="D121" s="240" t="str">
        <f t="shared" si="8"/>
        <v/>
      </c>
      <c r="E121" s="243"/>
      <c r="F121" s="257"/>
      <c r="G121" s="242"/>
      <c r="H121" s="260"/>
      <c r="I121" s="270"/>
      <c r="J121" s="270"/>
      <c r="K121" s="269"/>
      <c r="L121" s="257"/>
      <c r="M121" s="9"/>
    </row>
    <row r="122" spans="1:18" ht="16.5" customHeight="1">
      <c r="A122" s="233" t="str">
        <f>B18</f>
        <v>三</v>
      </c>
      <c r="B122" s="303" t="s">
        <v>114</v>
      </c>
      <c r="C122" s="303"/>
      <c r="D122" s="240" t="str">
        <f>IF(C122,"公斤","")</f>
        <v/>
      </c>
      <c r="E122" s="279" t="s">
        <v>476</v>
      </c>
      <c r="F122" s="257"/>
      <c r="G122" s="279" t="s">
        <v>477</v>
      </c>
      <c r="H122" s="257"/>
      <c r="I122" s="270" t="s">
        <v>2</v>
      </c>
      <c r="J122" s="271"/>
      <c r="K122" s="269" t="s">
        <v>478</v>
      </c>
      <c r="L122" s="257"/>
      <c r="M122" s="211" t="s">
        <v>264</v>
      </c>
    </row>
    <row r="123" spans="1:18" ht="16.5" customHeight="1">
      <c r="A123" s="135">
        <f>A18</f>
        <v>45189</v>
      </c>
      <c r="B123" s="268" t="s">
        <v>13</v>
      </c>
      <c r="C123" s="268">
        <v>8</v>
      </c>
      <c r="D123" s="240"/>
      <c r="E123" s="243" t="s">
        <v>384</v>
      </c>
      <c r="F123" s="257">
        <v>6</v>
      </c>
      <c r="G123" s="243" t="s">
        <v>373</v>
      </c>
      <c r="H123" s="257">
        <v>1</v>
      </c>
      <c r="I123" s="270" t="s">
        <v>12</v>
      </c>
      <c r="J123" s="246">
        <v>7</v>
      </c>
      <c r="K123" s="269" t="s">
        <v>2</v>
      </c>
      <c r="L123" s="257">
        <v>3</v>
      </c>
      <c r="M123" s="9"/>
    </row>
    <row r="124" spans="1:18" ht="16.5" customHeight="1">
      <c r="A124" s="133"/>
      <c r="B124" s="268" t="s">
        <v>15</v>
      </c>
      <c r="C124" s="268">
        <v>3</v>
      </c>
      <c r="D124" s="240" t="str">
        <f>IF(C124,"公斤","")</f>
        <v>公斤</v>
      </c>
      <c r="E124" s="243" t="s">
        <v>146</v>
      </c>
      <c r="F124" s="257">
        <v>4.5</v>
      </c>
      <c r="G124" s="243" t="s">
        <v>601</v>
      </c>
      <c r="H124" s="257">
        <v>1</v>
      </c>
      <c r="I124" s="270" t="s">
        <v>165</v>
      </c>
      <c r="J124" s="270">
        <v>0.05</v>
      </c>
      <c r="K124" s="269" t="s">
        <v>563</v>
      </c>
      <c r="L124" s="257">
        <v>1</v>
      </c>
      <c r="M124" s="9"/>
    </row>
    <row r="125" spans="1:18" ht="16.5" customHeight="1">
      <c r="A125" s="133"/>
      <c r="B125" s="268"/>
      <c r="C125" s="268"/>
      <c r="D125" s="240" t="str">
        <f t="shared" si="8"/>
        <v/>
      </c>
      <c r="E125" s="242" t="s">
        <v>407</v>
      </c>
      <c r="F125" s="257">
        <v>0.5</v>
      </c>
      <c r="G125" s="243" t="s">
        <v>480</v>
      </c>
      <c r="H125" s="257"/>
      <c r="I125" s="270"/>
      <c r="J125" s="270"/>
      <c r="K125" s="269" t="s">
        <v>481</v>
      </c>
      <c r="L125" s="257"/>
      <c r="M125" s="9"/>
    </row>
    <row r="126" spans="1:18" ht="16.5" customHeight="1">
      <c r="A126" s="133"/>
      <c r="B126" s="268"/>
      <c r="C126" s="268"/>
      <c r="D126" s="240" t="str">
        <f t="shared" si="8"/>
        <v/>
      </c>
      <c r="E126" s="243" t="s">
        <v>482</v>
      </c>
      <c r="F126" s="257"/>
      <c r="G126" s="243" t="s">
        <v>483</v>
      </c>
      <c r="H126" s="257"/>
      <c r="I126" s="270"/>
      <c r="J126" s="270"/>
      <c r="K126" s="269"/>
      <c r="L126" s="257"/>
      <c r="M126" s="9"/>
    </row>
    <row r="127" spans="1:18" ht="16.5" customHeight="1">
      <c r="A127" s="133"/>
      <c r="B127" s="268"/>
      <c r="C127" s="268"/>
      <c r="D127" s="240" t="str">
        <f t="shared" si="8"/>
        <v/>
      </c>
      <c r="E127" s="243" t="s">
        <v>165</v>
      </c>
      <c r="F127" s="257">
        <v>0.05</v>
      </c>
      <c r="G127" s="243" t="s">
        <v>165</v>
      </c>
      <c r="H127" s="257">
        <v>1.05</v>
      </c>
      <c r="I127" s="270"/>
      <c r="J127" s="270"/>
      <c r="K127" s="269"/>
      <c r="L127" s="257"/>
      <c r="M127" s="9"/>
    </row>
    <row r="128" spans="1:18" ht="16.5" customHeight="1">
      <c r="A128" s="233" t="str">
        <f>B19</f>
        <v>四</v>
      </c>
      <c r="B128" s="303" t="s">
        <v>1</v>
      </c>
      <c r="C128" s="303"/>
      <c r="D128" s="240" t="str">
        <f>IF(C128,"公斤","")</f>
        <v/>
      </c>
      <c r="E128" s="279" t="s">
        <v>484</v>
      </c>
      <c r="F128" s="257"/>
      <c r="G128" s="279" t="s">
        <v>485</v>
      </c>
      <c r="H128" s="257"/>
      <c r="I128" s="270" t="s">
        <v>2</v>
      </c>
      <c r="J128" s="271"/>
      <c r="K128" s="269" t="s">
        <v>487</v>
      </c>
      <c r="L128" s="257"/>
      <c r="M128" s="211" t="s">
        <v>261</v>
      </c>
      <c r="N128" s="294" t="s">
        <v>574</v>
      </c>
    </row>
    <row r="129" spans="1:21" ht="16.5" customHeight="1">
      <c r="A129" s="135">
        <f>A19</f>
        <v>45190</v>
      </c>
      <c r="B129" s="268" t="s">
        <v>13</v>
      </c>
      <c r="C129" s="268">
        <v>7</v>
      </c>
      <c r="D129" s="240" t="str">
        <f>IF(C129,"公斤","")</f>
        <v>公斤</v>
      </c>
      <c r="E129" s="243" t="s">
        <v>404</v>
      </c>
      <c r="F129" s="257">
        <v>6</v>
      </c>
      <c r="G129" s="243" t="s">
        <v>397</v>
      </c>
      <c r="H129" s="257">
        <v>5</v>
      </c>
      <c r="I129" s="270" t="s">
        <v>12</v>
      </c>
      <c r="J129" s="246">
        <v>7</v>
      </c>
      <c r="K129" s="269" t="s">
        <v>489</v>
      </c>
      <c r="L129" s="257">
        <v>6</v>
      </c>
      <c r="M129" s="9"/>
    </row>
    <row r="130" spans="1:21" ht="16.5" customHeight="1">
      <c r="A130" s="133"/>
      <c r="B130" s="268" t="s">
        <v>15</v>
      </c>
      <c r="C130" s="268">
        <v>3</v>
      </c>
      <c r="D130" s="240" t="str">
        <f>IF(C130,"公斤","")</f>
        <v>公斤</v>
      </c>
      <c r="E130" s="243" t="s">
        <v>167</v>
      </c>
      <c r="F130" s="257">
        <v>3</v>
      </c>
      <c r="G130" s="243" t="s">
        <v>490</v>
      </c>
      <c r="H130" s="257">
        <v>1.5</v>
      </c>
      <c r="I130" s="270" t="s">
        <v>165</v>
      </c>
      <c r="J130" s="270">
        <v>0.05</v>
      </c>
      <c r="K130" s="269" t="s">
        <v>457</v>
      </c>
      <c r="L130" s="257">
        <v>1</v>
      </c>
      <c r="M130" s="9"/>
    </row>
    <row r="131" spans="1:21" ht="16.5" customHeight="1">
      <c r="A131" s="31"/>
      <c r="B131" s="31"/>
      <c r="C131" s="31"/>
      <c r="D131" s="241"/>
      <c r="E131" s="243" t="s">
        <v>165</v>
      </c>
      <c r="F131" s="257">
        <v>0.05</v>
      </c>
      <c r="G131" s="243" t="s">
        <v>165</v>
      </c>
      <c r="H131" s="257">
        <v>0.05</v>
      </c>
      <c r="I131" s="270"/>
      <c r="J131" s="270"/>
      <c r="K131" s="269"/>
      <c r="L131" s="257"/>
      <c r="M131" s="9"/>
    </row>
    <row r="132" spans="1:21" ht="16.5" customHeight="1">
      <c r="A132" s="133"/>
      <c r="B132" s="268"/>
      <c r="C132" s="268"/>
      <c r="D132" s="240" t="str">
        <f t="shared" ref="D132:D133" si="9">IF(C132,"公斤","")</f>
        <v/>
      </c>
      <c r="E132" s="243"/>
      <c r="F132" s="257"/>
      <c r="G132" s="243"/>
      <c r="H132" s="257"/>
      <c r="I132" s="270"/>
      <c r="J132" s="270"/>
      <c r="K132" s="269"/>
      <c r="L132" s="257"/>
      <c r="M132" s="9"/>
    </row>
    <row r="133" spans="1:21" ht="16.5" customHeight="1">
      <c r="A133" s="133"/>
      <c r="B133" s="268"/>
      <c r="C133" s="268"/>
      <c r="D133" s="240" t="str">
        <f t="shared" si="9"/>
        <v/>
      </c>
      <c r="E133" s="1"/>
      <c r="F133" s="1"/>
      <c r="L133" s="1"/>
      <c r="M133" s="9"/>
    </row>
    <row r="134" spans="1:21" ht="16.5" customHeight="1">
      <c r="A134" s="233" t="str">
        <f>B20</f>
        <v>五</v>
      </c>
      <c r="B134" s="303" t="s">
        <v>115</v>
      </c>
      <c r="C134" s="303"/>
      <c r="D134" s="240" t="str">
        <f>IF(C134,"公斤","")</f>
        <v/>
      </c>
      <c r="E134" s="279" t="s">
        <v>491</v>
      </c>
      <c r="F134" s="257"/>
      <c r="G134" s="280" t="s">
        <v>493</v>
      </c>
      <c r="H134" s="262"/>
      <c r="I134" s="270" t="s">
        <v>2</v>
      </c>
      <c r="J134" s="271"/>
      <c r="K134" s="269" t="s">
        <v>494</v>
      </c>
      <c r="L134" s="257"/>
      <c r="M134" s="211" t="s">
        <v>577</v>
      </c>
      <c r="O134" s="274"/>
      <c r="P134" s="275"/>
    </row>
    <row r="135" spans="1:21" ht="16.5" customHeight="1">
      <c r="A135" s="135">
        <f>A20</f>
        <v>45191</v>
      </c>
      <c r="B135" s="268" t="s">
        <v>13</v>
      </c>
      <c r="C135" s="268">
        <v>10</v>
      </c>
      <c r="D135" s="240" t="str">
        <f>IF(C135,"公斤","")</f>
        <v>公斤</v>
      </c>
      <c r="E135" s="243" t="s">
        <v>384</v>
      </c>
      <c r="F135" s="257">
        <v>6</v>
      </c>
      <c r="G135" s="243" t="s">
        <v>373</v>
      </c>
      <c r="H135" s="262">
        <v>1</v>
      </c>
      <c r="I135" s="270" t="s">
        <v>12</v>
      </c>
      <c r="J135" s="246">
        <v>7</v>
      </c>
      <c r="K135" s="269" t="s">
        <v>496</v>
      </c>
      <c r="L135" s="257">
        <v>0.1</v>
      </c>
      <c r="O135" s="276"/>
      <c r="P135" s="275"/>
    </row>
    <row r="136" spans="1:21" ht="16.5" customHeight="1">
      <c r="A136" s="133"/>
      <c r="B136" s="268" t="s">
        <v>116</v>
      </c>
      <c r="C136" s="268">
        <v>0.4</v>
      </c>
      <c r="D136" s="240" t="str">
        <f>IF(C136,"公斤","")</f>
        <v>公斤</v>
      </c>
      <c r="E136" s="243" t="s">
        <v>601</v>
      </c>
      <c r="F136" s="257">
        <v>3</v>
      </c>
      <c r="G136" s="248" t="s">
        <v>217</v>
      </c>
      <c r="H136" s="262">
        <v>0.6</v>
      </c>
      <c r="I136" s="270" t="s">
        <v>165</v>
      </c>
      <c r="J136" s="270">
        <v>0.05</v>
      </c>
      <c r="K136" s="269" t="s">
        <v>198</v>
      </c>
      <c r="L136" s="257">
        <v>0.6</v>
      </c>
      <c r="O136" s="276"/>
      <c r="P136" s="275"/>
    </row>
    <row r="137" spans="1:21" ht="16.5" customHeight="1">
      <c r="A137" s="31"/>
      <c r="B137" s="31"/>
      <c r="C137" s="31"/>
      <c r="D137" s="241"/>
      <c r="E137" s="243" t="s">
        <v>132</v>
      </c>
      <c r="F137" s="257">
        <v>1</v>
      </c>
      <c r="G137" s="248" t="s">
        <v>2</v>
      </c>
      <c r="H137" s="262">
        <v>3</v>
      </c>
      <c r="I137" s="238"/>
      <c r="J137" s="238"/>
      <c r="K137" s="269" t="s">
        <v>165</v>
      </c>
      <c r="L137" s="257">
        <v>0.05</v>
      </c>
      <c r="O137" s="276"/>
      <c r="P137" s="275"/>
    </row>
    <row r="138" spans="1:21" ht="16.5" customHeight="1">
      <c r="A138" s="31"/>
      <c r="B138" s="31"/>
      <c r="C138" s="31"/>
      <c r="D138" s="241"/>
      <c r="E138" s="243" t="s">
        <v>169</v>
      </c>
      <c r="F138" s="257">
        <v>0.01</v>
      </c>
      <c r="G138" s="243" t="s">
        <v>192</v>
      </c>
      <c r="H138" s="257">
        <v>0.01</v>
      </c>
      <c r="I138" s="270"/>
      <c r="J138" s="270"/>
      <c r="K138" s="269"/>
      <c r="L138" s="257"/>
      <c r="O138" s="276"/>
      <c r="P138" s="275"/>
    </row>
    <row r="139" spans="1:21" ht="16.5" customHeight="1">
      <c r="A139" s="133"/>
      <c r="B139" s="202"/>
      <c r="C139" s="202"/>
      <c r="D139" s="240" t="str">
        <f t="shared" si="8"/>
        <v/>
      </c>
      <c r="E139" s="243" t="s">
        <v>165</v>
      </c>
      <c r="F139" s="257">
        <v>0.05</v>
      </c>
      <c r="G139" s="243" t="s">
        <v>165</v>
      </c>
      <c r="H139" s="257">
        <v>0.05</v>
      </c>
      <c r="I139" s="270"/>
      <c r="J139" s="270"/>
      <c r="K139" s="269"/>
      <c r="L139" s="257"/>
    </row>
    <row r="140" spans="1:21" ht="16.5" customHeight="1">
      <c r="A140" s="233" t="str">
        <f>B21</f>
        <v>六</v>
      </c>
      <c r="B140" s="303" t="s">
        <v>117</v>
      </c>
      <c r="C140" s="303"/>
      <c r="D140" s="240" t="str">
        <f>IF(C140,"公斤","")</f>
        <v/>
      </c>
      <c r="E140" s="308" t="s">
        <v>570</v>
      </c>
      <c r="F140" s="309"/>
      <c r="G140" s="308" t="s">
        <v>517</v>
      </c>
      <c r="H140" s="309"/>
      <c r="I140" s="270" t="s">
        <v>2</v>
      </c>
      <c r="J140" s="271"/>
      <c r="K140" s="272" t="s">
        <v>392</v>
      </c>
      <c r="L140" s="273"/>
      <c r="M140" s="211" t="s">
        <v>262</v>
      </c>
      <c r="N140" s="91"/>
      <c r="O140" s="91"/>
      <c r="P140" s="65"/>
      <c r="Q140" s="88"/>
      <c r="R140" s="90"/>
      <c r="S140" s="91"/>
      <c r="U140" s="91"/>
    </row>
    <row r="141" spans="1:21" ht="16.5" customHeight="1">
      <c r="A141" s="135">
        <f>A21</f>
        <v>45192</v>
      </c>
      <c r="B141" s="268" t="s">
        <v>13</v>
      </c>
      <c r="C141" s="268">
        <v>10</v>
      </c>
      <c r="D141" s="240" t="str">
        <f>IF(C141,"公斤","")</f>
        <v>公斤</v>
      </c>
      <c r="E141" s="243" t="s">
        <v>568</v>
      </c>
      <c r="F141" s="257">
        <v>6</v>
      </c>
      <c r="G141" s="243" t="s">
        <v>198</v>
      </c>
      <c r="H141" s="257">
        <v>2.7</v>
      </c>
      <c r="I141" s="270" t="s">
        <v>12</v>
      </c>
      <c r="J141" s="246">
        <v>7</v>
      </c>
      <c r="K141" s="269" t="s">
        <v>395</v>
      </c>
      <c r="L141" s="257">
        <v>0.1</v>
      </c>
      <c r="M141" s="143"/>
      <c r="N141" s="92"/>
      <c r="O141" s="92"/>
      <c r="P141" s="65"/>
      <c r="Q141" s="70"/>
      <c r="R141" s="90"/>
      <c r="S141" s="92"/>
      <c r="U141" s="92"/>
    </row>
    <row r="142" spans="1:21" ht="16.5" customHeight="1">
      <c r="A142" s="133"/>
      <c r="B142" s="268" t="s">
        <v>118</v>
      </c>
      <c r="C142" s="268">
        <v>0.05</v>
      </c>
      <c r="D142" s="240" t="str">
        <f>IF(C142,"公斤","")</f>
        <v>公斤</v>
      </c>
      <c r="E142" s="243" t="s">
        <v>468</v>
      </c>
      <c r="F142" s="257">
        <v>4</v>
      </c>
      <c r="G142" s="243" t="s">
        <v>132</v>
      </c>
      <c r="H142" s="257">
        <v>5</v>
      </c>
      <c r="I142" s="270" t="s">
        <v>165</v>
      </c>
      <c r="J142" s="270">
        <v>0.05</v>
      </c>
      <c r="K142" s="269" t="s">
        <v>398</v>
      </c>
      <c r="L142" s="257">
        <v>1</v>
      </c>
      <c r="M142" s="161"/>
      <c r="N142" s="69"/>
      <c r="O142" s="69"/>
      <c r="P142" s="93"/>
      <c r="Q142" s="70"/>
      <c r="R142" s="67"/>
      <c r="S142" s="69"/>
      <c r="U142" s="69"/>
    </row>
    <row r="143" spans="1:21" ht="16.5" customHeight="1">
      <c r="A143" s="31"/>
      <c r="B143" s="31"/>
      <c r="C143" s="31"/>
      <c r="D143" s="241"/>
      <c r="E143" s="243" t="s">
        <v>165</v>
      </c>
      <c r="F143" s="257">
        <v>0.05</v>
      </c>
      <c r="G143" s="243" t="s">
        <v>165</v>
      </c>
      <c r="H143" s="257">
        <v>0.05</v>
      </c>
      <c r="I143" s="238"/>
      <c r="J143" s="238"/>
      <c r="K143" s="269" t="s">
        <v>165</v>
      </c>
      <c r="L143" s="257">
        <v>0.05</v>
      </c>
      <c r="M143" s="163"/>
      <c r="N143" s="70"/>
      <c r="O143" s="70"/>
      <c r="P143" s="65"/>
      <c r="Q143" s="70"/>
      <c r="R143" s="94"/>
      <c r="S143" s="70"/>
      <c r="U143" s="70"/>
    </row>
    <row r="144" spans="1:21" ht="16.5" customHeight="1">
      <c r="A144" s="31"/>
      <c r="B144" s="31"/>
      <c r="C144" s="31"/>
      <c r="D144" s="241"/>
      <c r="E144" s="243" t="s">
        <v>171</v>
      </c>
      <c r="F144" s="257"/>
      <c r="G144" s="243"/>
      <c r="H144" s="257"/>
      <c r="I144" s="238"/>
      <c r="J144" s="238"/>
      <c r="K144" s="269"/>
      <c r="L144" s="257"/>
      <c r="M144" s="163"/>
      <c r="N144" s="70"/>
      <c r="O144" s="70"/>
      <c r="P144" s="65"/>
      <c r="Q144" s="70"/>
      <c r="R144" s="65"/>
      <c r="S144" s="70"/>
      <c r="U144" s="70"/>
    </row>
    <row r="145" spans="1:21" ht="16.5" customHeight="1">
      <c r="A145" s="31"/>
      <c r="B145" s="31"/>
      <c r="C145" s="31"/>
      <c r="D145" s="241"/>
      <c r="E145" s="1"/>
      <c r="F145" s="1"/>
      <c r="L145" s="1"/>
      <c r="M145" s="9"/>
      <c r="N145" s="70"/>
      <c r="O145" s="70"/>
      <c r="P145" s="95"/>
      <c r="Q145" s="88"/>
      <c r="R145" s="65"/>
      <c r="S145" s="70"/>
      <c r="U145" s="70"/>
    </row>
    <row r="146" spans="1:21" ht="16.5" customHeight="1">
      <c r="A146" s="233" t="str">
        <f>B22</f>
        <v>一</v>
      </c>
      <c r="B146" s="303" t="s">
        <v>105</v>
      </c>
      <c r="C146" s="303"/>
      <c r="D146" s="240" t="str">
        <f>IF(C146,"公斤","")</f>
        <v/>
      </c>
      <c r="E146" s="279" t="s">
        <v>497</v>
      </c>
      <c r="F146" s="257"/>
      <c r="G146" s="279" t="s">
        <v>464</v>
      </c>
      <c r="H146" s="257"/>
      <c r="I146" s="270" t="s">
        <v>2</v>
      </c>
      <c r="J146" s="271"/>
      <c r="K146" s="269" t="s">
        <v>499</v>
      </c>
      <c r="L146" s="257"/>
      <c r="M146" s="143" t="s">
        <v>260</v>
      </c>
      <c r="N146" s="82"/>
      <c r="O146" s="82"/>
      <c r="P146" s="88"/>
      <c r="Q146" s="65"/>
      <c r="R146" s="88"/>
      <c r="S146" s="90"/>
      <c r="U146" s="91"/>
    </row>
    <row r="147" spans="1:21" ht="16.5" customHeight="1">
      <c r="A147" s="135">
        <f>A22</f>
        <v>45194</v>
      </c>
      <c r="B147" s="268" t="s">
        <v>13</v>
      </c>
      <c r="C147" s="268">
        <v>10</v>
      </c>
      <c r="D147" s="240" t="str">
        <f>IF(C147,"公斤","")</f>
        <v>公斤</v>
      </c>
      <c r="E147" s="243" t="s">
        <v>373</v>
      </c>
      <c r="F147" s="257">
        <v>6</v>
      </c>
      <c r="G147" s="243" t="s">
        <v>417</v>
      </c>
      <c r="H147" s="257">
        <v>1</v>
      </c>
      <c r="I147" s="270" t="s">
        <v>12</v>
      </c>
      <c r="J147" s="246">
        <v>7</v>
      </c>
      <c r="K147" s="269" t="s">
        <v>2</v>
      </c>
      <c r="L147" s="257">
        <v>3</v>
      </c>
      <c r="M147" s="9"/>
      <c r="N147" s="96"/>
      <c r="O147" s="96"/>
      <c r="P147" s="97"/>
      <c r="Q147" s="65"/>
      <c r="R147" s="70"/>
      <c r="S147" s="65"/>
      <c r="U147" s="69"/>
    </row>
    <row r="148" spans="1:21" ht="16.5" customHeight="1">
      <c r="A148" s="133"/>
      <c r="B148" s="268"/>
      <c r="C148" s="268"/>
      <c r="D148" s="240" t="str">
        <f t="shared" si="8"/>
        <v/>
      </c>
      <c r="E148" s="243" t="s">
        <v>146</v>
      </c>
      <c r="F148" s="257">
        <v>4.5</v>
      </c>
      <c r="G148" s="248" t="s">
        <v>190</v>
      </c>
      <c r="H148" s="262">
        <v>5</v>
      </c>
      <c r="I148" s="270" t="s">
        <v>165</v>
      </c>
      <c r="J148" s="270">
        <v>0.05</v>
      </c>
      <c r="K148" s="242" t="s">
        <v>163</v>
      </c>
      <c r="L148" s="260">
        <v>0.5</v>
      </c>
      <c r="M148" s="9"/>
      <c r="N148" s="82"/>
      <c r="O148" s="82"/>
      <c r="P148" s="97"/>
      <c r="Q148" s="93"/>
      <c r="R148" s="70"/>
      <c r="S148" s="67"/>
      <c r="U148" s="69"/>
    </row>
    <row r="149" spans="1:21" ht="16.5" customHeight="1">
      <c r="A149" s="31"/>
      <c r="B149" s="31"/>
      <c r="C149" s="31"/>
      <c r="D149" s="241"/>
      <c r="E149" s="243" t="s">
        <v>132</v>
      </c>
      <c r="F149" s="257">
        <v>0.5</v>
      </c>
      <c r="G149" s="248" t="s">
        <v>132</v>
      </c>
      <c r="H149" s="262">
        <v>1</v>
      </c>
      <c r="I149" s="238"/>
      <c r="J149" s="238"/>
      <c r="K149" s="269" t="s">
        <v>165</v>
      </c>
      <c r="L149" s="257">
        <v>0.05</v>
      </c>
      <c r="M149" s="9"/>
      <c r="N149" s="96"/>
      <c r="O149" s="96"/>
      <c r="P149" s="97"/>
      <c r="Q149" s="65"/>
      <c r="R149" s="70"/>
      <c r="S149" s="67"/>
      <c r="U149" s="69"/>
    </row>
    <row r="150" spans="1:21" ht="16.5" customHeight="1">
      <c r="A150" s="31"/>
      <c r="B150" s="31"/>
      <c r="C150" s="31"/>
      <c r="D150" s="241"/>
      <c r="E150" s="243" t="s">
        <v>157</v>
      </c>
      <c r="F150" s="257"/>
      <c r="G150" s="243" t="s">
        <v>165</v>
      </c>
      <c r="H150" s="257">
        <v>0.05</v>
      </c>
      <c r="I150" s="238"/>
      <c r="J150" s="238"/>
      <c r="K150" s="269"/>
      <c r="L150" s="257"/>
      <c r="M150" s="9"/>
      <c r="N150" s="65"/>
      <c r="O150" s="65"/>
      <c r="P150" s="70"/>
      <c r="Q150" s="65"/>
      <c r="R150" s="70"/>
      <c r="S150" s="67"/>
      <c r="U150" s="69"/>
    </row>
    <row r="151" spans="1:21" ht="16.5" customHeight="1">
      <c r="A151" s="31"/>
      <c r="B151" s="31"/>
      <c r="C151" s="31"/>
      <c r="D151" s="241"/>
      <c r="E151" s="1"/>
      <c r="F151" s="1"/>
      <c r="L151" s="1"/>
      <c r="M151" s="9"/>
      <c r="N151" s="98"/>
      <c r="O151" s="98"/>
      <c r="P151" s="88"/>
      <c r="Q151" s="95"/>
      <c r="R151" s="88"/>
      <c r="S151" s="99"/>
      <c r="U151" s="88"/>
    </row>
    <row r="152" spans="1:21" ht="16.5" customHeight="1">
      <c r="A152" s="233" t="str">
        <f>B23</f>
        <v>二</v>
      </c>
      <c r="B152" s="303" t="s">
        <v>1</v>
      </c>
      <c r="C152" s="303"/>
      <c r="D152" s="240"/>
      <c r="E152" s="279" t="s">
        <v>501</v>
      </c>
      <c r="F152" s="257"/>
      <c r="G152" s="279" t="s">
        <v>409</v>
      </c>
      <c r="H152" s="257"/>
      <c r="I152" s="270" t="s">
        <v>2</v>
      </c>
      <c r="J152" s="271"/>
      <c r="K152" s="269" t="s">
        <v>503</v>
      </c>
      <c r="L152" s="257"/>
      <c r="M152" s="211" t="s">
        <v>577</v>
      </c>
    </row>
    <row r="153" spans="1:21" ht="16.5" customHeight="1">
      <c r="A153" s="135">
        <f>A23</f>
        <v>45195</v>
      </c>
      <c r="B153" s="268" t="s">
        <v>13</v>
      </c>
      <c r="C153" s="268">
        <v>7</v>
      </c>
      <c r="D153" s="240"/>
      <c r="E153" s="243" t="s">
        <v>504</v>
      </c>
      <c r="F153" s="257">
        <v>6</v>
      </c>
      <c r="G153" s="243" t="s">
        <v>219</v>
      </c>
      <c r="H153" s="257">
        <v>4</v>
      </c>
      <c r="I153" s="270" t="s">
        <v>12</v>
      </c>
      <c r="J153" s="246">
        <v>7</v>
      </c>
      <c r="K153" s="269" t="s">
        <v>534</v>
      </c>
      <c r="L153" s="257">
        <v>3</v>
      </c>
    </row>
    <row r="154" spans="1:21" ht="16.5" customHeight="1">
      <c r="A154" s="140"/>
      <c r="B154" s="268" t="s">
        <v>15</v>
      </c>
      <c r="C154" s="268">
        <v>3</v>
      </c>
      <c r="D154" s="240"/>
      <c r="E154" s="243" t="s">
        <v>176</v>
      </c>
      <c r="F154" s="257"/>
      <c r="G154" s="105" t="s">
        <v>336</v>
      </c>
      <c r="H154" s="257">
        <v>2</v>
      </c>
      <c r="I154" s="270" t="s">
        <v>165</v>
      </c>
      <c r="J154" s="270">
        <v>0.05</v>
      </c>
      <c r="K154" s="269" t="s">
        <v>411</v>
      </c>
      <c r="L154" s="257">
        <v>1.1000000000000001</v>
      </c>
      <c r="M154" s="9"/>
    </row>
    <row r="155" spans="1:21" ht="16.5" customHeight="1">
      <c r="A155" s="31"/>
      <c r="B155" s="31"/>
      <c r="C155" s="31"/>
      <c r="D155" s="241"/>
      <c r="E155" s="243"/>
      <c r="F155" s="257"/>
      <c r="G155" s="243" t="s">
        <v>378</v>
      </c>
      <c r="H155" s="257">
        <v>0.01</v>
      </c>
      <c r="I155" s="270"/>
      <c r="J155" s="270"/>
      <c r="K155" s="238"/>
      <c r="L155" s="260"/>
      <c r="M155" s="9"/>
    </row>
    <row r="156" spans="1:21" ht="16.5" customHeight="1">
      <c r="A156" s="31"/>
      <c r="B156" s="31"/>
      <c r="C156" s="31"/>
      <c r="D156" s="241"/>
      <c r="E156" s="243"/>
      <c r="F156" s="257"/>
      <c r="G156" s="243" t="s">
        <v>132</v>
      </c>
      <c r="H156" s="257">
        <v>0.5</v>
      </c>
      <c r="I156" s="238"/>
      <c r="J156" s="238"/>
      <c r="K156" s="238"/>
      <c r="L156" s="260"/>
      <c r="M156" s="9"/>
    </row>
    <row r="157" spans="1:21" ht="16.5" customHeight="1">
      <c r="A157" s="133"/>
      <c r="B157" s="268"/>
      <c r="C157" s="268"/>
      <c r="D157" s="240" t="str">
        <f t="shared" si="8"/>
        <v/>
      </c>
      <c r="E157" s="243"/>
      <c r="F157" s="257"/>
      <c r="G157" s="243" t="s">
        <v>165</v>
      </c>
      <c r="H157" s="257">
        <v>0.05</v>
      </c>
      <c r="I157" s="238"/>
      <c r="J157" s="238"/>
      <c r="K157" s="269"/>
      <c r="L157" s="257"/>
      <c r="M157" s="9"/>
    </row>
    <row r="158" spans="1:21" ht="15.9" customHeight="1">
      <c r="A158" s="234" t="str">
        <f>B24</f>
        <v>三</v>
      </c>
      <c r="B158" s="303" t="s">
        <v>119</v>
      </c>
      <c r="C158" s="303"/>
      <c r="D158" s="240"/>
      <c r="E158" s="253" t="s">
        <v>506</v>
      </c>
      <c r="F158" s="257"/>
      <c r="G158" s="279" t="s">
        <v>507</v>
      </c>
      <c r="H158" s="257"/>
      <c r="I158" s="270" t="s">
        <v>2</v>
      </c>
      <c r="J158" s="271"/>
      <c r="K158" s="269" t="s">
        <v>508</v>
      </c>
      <c r="L158" s="257"/>
      <c r="M158" s="211" t="s">
        <v>264</v>
      </c>
      <c r="N158" s="24"/>
    </row>
    <row r="159" spans="1:21" ht="15.9" customHeight="1">
      <c r="A159" s="135">
        <f>A24</f>
        <v>45196</v>
      </c>
      <c r="B159" s="268" t="s">
        <v>120</v>
      </c>
      <c r="C159" s="268">
        <v>4</v>
      </c>
      <c r="D159" s="240"/>
      <c r="E159" s="243" t="s">
        <v>404</v>
      </c>
      <c r="F159" s="257">
        <v>7</v>
      </c>
      <c r="G159" s="243" t="s">
        <v>237</v>
      </c>
      <c r="H159" s="257">
        <v>6</v>
      </c>
      <c r="I159" s="270" t="s">
        <v>12</v>
      </c>
      <c r="J159" s="246">
        <v>7</v>
      </c>
      <c r="K159" s="269" t="s">
        <v>198</v>
      </c>
      <c r="L159" s="257">
        <v>1.1000000000000001</v>
      </c>
      <c r="M159" s="9"/>
      <c r="N159" s="24"/>
    </row>
    <row r="160" spans="1:21" ht="16.5" customHeight="1">
      <c r="A160" s="140"/>
      <c r="B160" s="202"/>
      <c r="C160" s="202"/>
      <c r="D160" s="240"/>
      <c r="E160" s="243" t="s">
        <v>178</v>
      </c>
      <c r="F160" s="257">
        <v>3</v>
      </c>
      <c r="G160" s="243" t="s">
        <v>556</v>
      </c>
      <c r="H160" s="257">
        <v>1</v>
      </c>
      <c r="I160" s="270" t="s">
        <v>165</v>
      </c>
      <c r="J160" s="270">
        <v>0.05</v>
      </c>
      <c r="K160" s="269" t="s">
        <v>15</v>
      </c>
      <c r="L160" s="257">
        <v>4</v>
      </c>
      <c r="M160" s="24"/>
      <c r="N160" s="24"/>
    </row>
    <row r="161" spans="1:14" ht="16.5" customHeight="1">
      <c r="A161" s="140"/>
      <c r="B161" s="140"/>
      <c r="C161" s="140"/>
      <c r="D161" s="240"/>
      <c r="E161" s="243" t="s">
        <v>165</v>
      </c>
      <c r="F161" s="257">
        <v>0.05</v>
      </c>
      <c r="G161" s="243" t="s">
        <v>165</v>
      </c>
      <c r="H161" s="257">
        <v>0.05</v>
      </c>
      <c r="I161" s="270"/>
      <c r="J161" s="270"/>
      <c r="K161" s="269" t="s">
        <v>132</v>
      </c>
      <c r="L161" s="257">
        <v>1</v>
      </c>
      <c r="M161" s="9"/>
      <c r="N161" s="24"/>
    </row>
    <row r="162" spans="1:14" ht="16.5" customHeight="1">
      <c r="A162" s="140"/>
      <c r="B162" s="140"/>
      <c r="C162" s="140"/>
      <c r="D162" s="240"/>
      <c r="E162" s="243"/>
      <c r="F162" s="257"/>
      <c r="G162" s="243"/>
      <c r="H162" s="257"/>
      <c r="I162" s="270"/>
      <c r="J162" s="270"/>
      <c r="K162" s="269" t="s">
        <v>378</v>
      </c>
      <c r="L162" s="257">
        <v>0.05</v>
      </c>
      <c r="M162" s="9"/>
      <c r="N162" s="24"/>
    </row>
    <row r="163" spans="1:14" ht="16.5" customHeight="1">
      <c r="A163" s="140"/>
      <c r="B163" s="140"/>
      <c r="C163" s="140"/>
      <c r="D163" s="240"/>
      <c r="E163" s="243"/>
      <c r="F163" s="257"/>
      <c r="G163" s="243"/>
      <c r="H163" s="257"/>
      <c r="I163" s="270"/>
      <c r="J163" s="270"/>
      <c r="K163" s="269" t="s">
        <v>2</v>
      </c>
      <c r="L163" s="257">
        <v>3</v>
      </c>
      <c r="M163" s="9"/>
      <c r="N163" s="24"/>
    </row>
    <row r="164" spans="1:14" ht="16.5" customHeight="1">
      <c r="A164" s="234" t="str">
        <f>B25</f>
        <v>四</v>
      </c>
      <c r="B164" s="303" t="s">
        <v>1</v>
      </c>
      <c r="C164" s="303"/>
      <c r="D164" s="240"/>
      <c r="E164" s="279" t="s">
        <v>571</v>
      </c>
      <c r="F164" s="257"/>
      <c r="G164" s="279" t="s">
        <v>510</v>
      </c>
      <c r="H164" s="257"/>
      <c r="I164" s="270" t="s">
        <v>2</v>
      </c>
      <c r="J164" s="271"/>
      <c r="K164" s="269" t="s">
        <v>511</v>
      </c>
      <c r="L164" s="257"/>
      <c r="M164" s="211" t="s">
        <v>261</v>
      </c>
      <c r="N164" s="294" t="s">
        <v>574</v>
      </c>
    </row>
    <row r="165" spans="1:14" ht="16.5" customHeight="1">
      <c r="A165" s="135">
        <f>A25</f>
        <v>45197</v>
      </c>
      <c r="B165" s="268" t="s">
        <v>13</v>
      </c>
      <c r="C165" s="268">
        <v>7</v>
      </c>
      <c r="D165" s="240"/>
      <c r="E165" s="243" t="s">
        <v>572</v>
      </c>
      <c r="F165" s="257">
        <v>6</v>
      </c>
      <c r="G165" s="243" t="s">
        <v>373</v>
      </c>
      <c r="H165" s="257">
        <v>1</v>
      </c>
      <c r="I165" s="270" t="s">
        <v>12</v>
      </c>
      <c r="J165" s="246">
        <v>7</v>
      </c>
      <c r="K165" s="269" t="s">
        <v>513</v>
      </c>
      <c r="L165" s="257">
        <v>0.01</v>
      </c>
      <c r="M165" s="24"/>
      <c r="N165" s="24"/>
    </row>
    <row r="166" spans="1:14" ht="16.5" customHeight="1">
      <c r="A166" s="140"/>
      <c r="B166" s="268" t="s">
        <v>15</v>
      </c>
      <c r="C166" s="268">
        <v>3</v>
      </c>
      <c r="D166" s="240"/>
      <c r="E166" s="243" t="s">
        <v>133</v>
      </c>
      <c r="F166" s="257">
        <v>4</v>
      </c>
      <c r="G166" s="243" t="s">
        <v>199</v>
      </c>
      <c r="H166" s="257">
        <v>7</v>
      </c>
      <c r="I166" s="270" t="s">
        <v>165</v>
      </c>
      <c r="J166" s="270">
        <v>0.05</v>
      </c>
      <c r="K166" s="269" t="s">
        <v>515</v>
      </c>
      <c r="L166" s="257">
        <v>0.2</v>
      </c>
      <c r="M166" s="24"/>
      <c r="N166" s="24"/>
    </row>
    <row r="167" spans="1:14" ht="16.5" customHeight="1">
      <c r="A167" s="140"/>
      <c r="B167" s="140"/>
      <c r="C167" s="140"/>
      <c r="D167" s="240"/>
      <c r="E167" s="243" t="s">
        <v>132</v>
      </c>
      <c r="F167" s="257">
        <v>0.5</v>
      </c>
      <c r="G167" s="243" t="s">
        <v>200</v>
      </c>
      <c r="H167" s="257">
        <v>0.01</v>
      </c>
      <c r="I167" s="270"/>
      <c r="J167" s="270"/>
      <c r="K167" s="269" t="s">
        <v>388</v>
      </c>
      <c r="L167" s="257">
        <v>1</v>
      </c>
      <c r="M167" s="24"/>
      <c r="N167" s="24"/>
    </row>
    <row r="168" spans="1:14" ht="16.5" customHeight="1">
      <c r="A168" s="140"/>
      <c r="B168" s="140"/>
      <c r="C168" s="140"/>
      <c r="D168" s="240"/>
      <c r="E168" s="243" t="s">
        <v>181</v>
      </c>
      <c r="F168" s="257">
        <v>0.01</v>
      </c>
      <c r="G168" s="243" t="s">
        <v>165</v>
      </c>
      <c r="H168" s="257">
        <v>0.05</v>
      </c>
      <c r="I168" s="238"/>
      <c r="J168" s="238"/>
      <c r="K168" s="269"/>
      <c r="L168" s="257"/>
      <c r="M168" s="24"/>
      <c r="N168" s="24"/>
    </row>
    <row r="169" spans="1:14" ht="16.5" customHeight="1">
      <c r="A169" s="210"/>
      <c r="B169" s="268"/>
      <c r="C169" s="268"/>
      <c r="D169" s="240"/>
      <c r="E169" s="243" t="s">
        <v>165</v>
      </c>
      <c r="F169" s="257">
        <v>0.05</v>
      </c>
      <c r="G169" s="243"/>
      <c r="H169" s="257"/>
      <c r="I169" s="238"/>
      <c r="J169" s="238"/>
      <c r="K169" s="269"/>
      <c r="L169" s="257"/>
      <c r="M169" s="24"/>
      <c r="N169" s="24"/>
    </row>
  </sheetData>
  <mergeCells count="21">
    <mergeCell ref="B68:C68"/>
    <mergeCell ref="E32:F32"/>
    <mergeCell ref="G32:H32"/>
    <mergeCell ref="I32:J32"/>
    <mergeCell ref="K32:L32"/>
    <mergeCell ref="B62:C62"/>
    <mergeCell ref="E140:F140"/>
    <mergeCell ref="G140:H140"/>
    <mergeCell ref="B74:C74"/>
    <mergeCell ref="B98:C98"/>
    <mergeCell ref="B104:C104"/>
    <mergeCell ref="B110:C110"/>
    <mergeCell ref="B116:C116"/>
    <mergeCell ref="B122:C122"/>
    <mergeCell ref="B146:C146"/>
    <mergeCell ref="B152:C152"/>
    <mergeCell ref="B158:C158"/>
    <mergeCell ref="B164:C164"/>
    <mergeCell ref="B128:C128"/>
    <mergeCell ref="B134:C134"/>
    <mergeCell ref="B140:C140"/>
  </mergeCells>
  <phoneticPr fontId="1" type="noConversion"/>
  <printOptions horizontalCentered="1"/>
  <pageMargins left="3.937007874015748E-2" right="3.937007874015748E-2" top="0" bottom="0" header="0.11811023622047245" footer="0.11811023622047245"/>
  <pageSetup paperSize="9" scale="98" orientation="landscape" r:id="rId1"/>
  <rowBreaks count="5" manualBreakCount="5">
    <brk id="29" max="16383" man="1"/>
    <brk id="49" max="16383" man="1"/>
    <brk id="79" max="16383" man="1"/>
    <brk id="109" max="16383" man="1"/>
    <brk id="139" max="16383" man="1"/>
  </rowBreaks>
  <colBreaks count="1" manualBreakCount="1">
    <brk id="2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F10" sqref="F10"/>
    </sheetView>
  </sheetViews>
  <sheetFormatPr defaultRowHeight="16.2"/>
  <cols>
    <col min="1" max="1" width="6.33203125" bestFit="1" customWidth="1"/>
    <col min="2" max="3" width="10.44140625" bestFit="1" customWidth="1"/>
    <col min="4" max="4" width="11.5546875" bestFit="1" customWidth="1"/>
    <col min="5" max="5" width="20.21875" bestFit="1" customWidth="1"/>
    <col min="6" max="6" width="11.5546875" bestFit="1" customWidth="1"/>
  </cols>
  <sheetData>
    <row r="1" spans="1:6">
      <c r="B1">
        <f>國中!D1</f>
        <v>112</v>
      </c>
      <c r="C1" t="str">
        <f>國中!E1</f>
        <v>學年度</v>
      </c>
      <c r="D1">
        <f>國中!H1</f>
        <v>9</v>
      </c>
      <c r="E1" t="s">
        <v>585</v>
      </c>
    </row>
    <row r="2" spans="1:6" ht="24.9" customHeight="1">
      <c r="A2" s="302" t="s">
        <v>591</v>
      </c>
      <c r="B2" s="302" t="s">
        <v>586</v>
      </c>
      <c r="C2" s="302" t="s">
        <v>587</v>
      </c>
      <c r="D2" s="302" t="s">
        <v>588</v>
      </c>
      <c r="E2" s="302" t="s">
        <v>589</v>
      </c>
      <c r="F2" s="302" t="s">
        <v>590</v>
      </c>
    </row>
    <row r="3" spans="1:6" ht="24.9" customHeight="1">
      <c r="A3" s="302" t="s">
        <v>599</v>
      </c>
      <c r="B3" s="302" t="s">
        <v>600</v>
      </c>
      <c r="C3" s="302" t="s">
        <v>594</v>
      </c>
      <c r="D3" s="302" t="s">
        <v>595</v>
      </c>
      <c r="E3" s="302" t="s">
        <v>596</v>
      </c>
      <c r="F3" s="302"/>
    </row>
    <row r="4" spans="1:6" ht="24.9" customHeight="1">
      <c r="A4" s="302" t="s">
        <v>592</v>
      </c>
      <c r="B4" s="302" t="s">
        <v>593</v>
      </c>
      <c r="C4" s="302" t="s">
        <v>594</v>
      </c>
      <c r="D4" s="302" t="s">
        <v>595</v>
      </c>
      <c r="E4" s="302" t="s">
        <v>596</v>
      </c>
      <c r="F4" s="302"/>
    </row>
    <row r="5" spans="1:6" ht="24.9" customHeight="1">
      <c r="A5" s="302" t="s">
        <v>597</v>
      </c>
      <c r="B5" s="302" t="s">
        <v>598</v>
      </c>
      <c r="C5" s="302" t="s">
        <v>594</v>
      </c>
      <c r="D5" s="302" t="s">
        <v>595</v>
      </c>
      <c r="E5" s="302" t="s">
        <v>596</v>
      </c>
      <c r="F5" s="302"/>
    </row>
    <row r="6" spans="1:6" ht="24.9" customHeight="1"/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4</vt:i4>
      </vt:variant>
    </vt:vector>
  </HeadingPairs>
  <TitlesOfParts>
    <vt:vector size="10" baseType="lpstr">
      <vt:lpstr>國中</vt:lpstr>
      <vt:lpstr>國小</vt:lpstr>
      <vt:lpstr>和平國小</vt:lpstr>
      <vt:lpstr>國中素</vt:lpstr>
      <vt:lpstr>國小素</vt:lpstr>
      <vt:lpstr>替代食材</vt:lpstr>
      <vt:lpstr>和平國小!Print_Area</vt:lpstr>
      <vt:lpstr>國小!Print_Area</vt:lpstr>
      <vt:lpstr>國小素!Print_Area</vt:lpstr>
      <vt:lpstr>國中!Print_Area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shaoj</dc:creator>
  <cp:lastModifiedBy>張韶容</cp:lastModifiedBy>
  <cp:lastPrinted>2023-08-25T07:00:53Z</cp:lastPrinted>
  <dcterms:created xsi:type="dcterms:W3CDTF">2022-02-02T14:26:32Z</dcterms:created>
  <dcterms:modified xsi:type="dcterms:W3CDTF">2023-08-26T06:30:53Z</dcterms:modified>
</cp:coreProperties>
</file>