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805" yWindow="0" windowWidth="13785" windowHeight="12420"/>
  </bookViews>
  <sheets>
    <sheet name="國中" sheetId="1" r:id="rId1"/>
    <sheet name="國中D" sheetId="2" r:id="rId2"/>
    <sheet name="國中E" sheetId="11" r:id="rId3"/>
    <sheet name="國中F" sheetId="12" r:id="rId4"/>
    <sheet name="國中G" sheetId="17" r:id="rId5"/>
    <sheet name="國中H" sheetId="18" r:id="rId6"/>
    <sheet name="國小" sheetId="8" r:id="rId7"/>
    <sheet name="國小D" sheetId="19" r:id="rId8"/>
    <sheet name="國小E" sheetId="20" r:id="rId9"/>
    <sheet name="國小F" sheetId="21" r:id="rId10"/>
    <sheet name="國小G" sheetId="23" r:id="rId11"/>
    <sheet name="國小H" sheetId="22" r:id="rId12"/>
  </sheets>
  <definedNames>
    <definedName name="_xlnm.Print_Area" localSheetId="7">國小D!$A$1:$AA$35</definedName>
    <definedName name="_xlnm.Print_Area" localSheetId="8">國小E!$A$1:$AA$37</definedName>
    <definedName name="_xlnm.Print_Area" localSheetId="9">國小F!$A$1:$AA$36</definedName>
    <definedName name="_xlnm.Print_Area" localSheetId="10">國小G!$A$1:$AA$36</definedName>
    <definedName name="_xlnm.Print_Area" localSheetId="11">國小H!$A$1:$AA$36</definedName>
    <definedName name="_xlnm.Print_Area" localSheetId="0">國中!$A$1:$X$31</definedName>
    <definedName name="_xlnm.Print_Area" localSheetId="1">國中D!$A$1:$AE$35</definedName>
    <definedName name="_xlnm.Print_Area" localSheetId="2">國中E!$A$1:$AE$37</definedName>
    <definedName name="_xlnm.Print_Area" localSheetId="3">國中F!$A$1:$AE$36</definedName>
    <definedName name="_xlnm.Print_Area" localSheetId="4">國中G!$A$1:$AE$36</definedName>
    <definedName name="_xlnm.Print_Area" localSheetId="5">國中H!$A$1:$AE$36</definedName>
  </definedNames>
  <calcPr calcId="144525"/>
</workbook>
</file>

<file path=xl/calcChain.xml><?xml version="1.0" encoding="utf-8"?>
<calcChain xmlns="http://schemas.openxmlformats.org/spreadsheetml/2006/main">
  <c r="G18" i="18" l="1"/>
  <c r="G18" i="22"/>
  <c r="N33" i="22"/>
  <c r="Q32" i="22"/>
  <c r="N32" i="22"/>
  <c r="N27" i="22"/>
  <c r="R26" i="22"/>
  <c r="Q26" i="22"/>
  <c r="N21" i="22"/>
  <c r="Q20" i="22"/>
  <c r="N16" i="22"/>
  <c r="Q15" i="22"/>
  <c r="N11" i="22"/>
  <c r="Q10" i="22"/>
  <c r="K34" i="22"/>
  <c r="J32" i="22"/>
  <c r="G32" i="22"/>
  <c r="F32" i="22"/>
  <c r="K28" i="22"/>
  <c r="K24" i="22"/>
  <c r="K12" i="22"/>
  <c r="G12" i="22"/>
  <c r="N33" i="23"/>
  <c r="Q32" i="23"/>
  <c r="N32" i="23"/>
  <c r="N27" i="23"/>
  <c r="Q26" i="23"/>
  <c r="N21" i="23"/>
  <c r="Q20" i="23"/>
  <c r="N16" i="23"/>
  <c r="Q15" i="23"/>
  <c r="N11" i="23"/>
  <c r="Q10" i="23"/>
  <c r="K35" i="23"/>
  <c r="G34" i="23"/>
  <c r="J32" i="23"/>
  <c r="G32" i="23"/>
  <c r="F32" i="23"/>
  <c r="K28" i="23"/>
  <c r="J26" i="23"/>
  <c r="F26" i="23"/>
  <c r="K24" i="23"/>
  <c r="J20" i="23"/>
  <c r="G20" i="23"/>
  <c r="F20" i="23"/>
  <c r="K16" i="23"/>
  <c r="J15" i="23"/>
  <c r="G15" i="23"/>
  <c r="F15" i="23"/>
  <c r="K12" i="23"/>
  <c r="K10" i="23"/>
  <c r="J10" i="23"/>
  <c r="G10" i="23"/>
  <c r="F10" i="23"/>
  <c r="N33" i="21"/>
  <c r="Q32" i="21"/>
  <c r="N32" i="21"/>
  <c r="N27" i="21"/>
  <c r="Q26" i="21"/>
  <c r="N21" i="21"/>
  <c r="Q20" i="21"/>
  <c r="N16" i="21"/>
  <c r="Q15" i="21"/>
  <c r="N11" i="21"/>
  <c r="Q10" i="21"/>
  <c r="K36" i="21"/>
  <c r="G34" i="21"/>
  <c r="J32" i="21"/>
  <c r="G32" i="21"/>
  <c r="F32" i="21"/>
  <c r="K29" i="21"/>
  <c r="J26" i="21"/>
  <c r="G26" i="21"/>
  <c r="F26" i="21"/>
  <c r="K22" i="21"/>
  <c r="J20" i="21"/>
  <c r="G20" i="21"/>
  <c r="F20" i="21"/>
  <c r="K18" i="21"/>
  <c r="J15" i="21"/>
  <c r="G15" i="21"/>
  <c r="F15" i="21"/>
  <c r="K12" i="21"/>
  <c r="K10" i="21"/>
  <c r="J10" i="21"/>
  <c r="G10" i="21"/>
  <c r="F10" i="21"/>
  <c r="N34" i="20"/>
  <c r="Q33" i="20"/>
  <c r="N33" i="20"/>
  <c r="R28" i="20"/>
  <c r="N28" i="20"/>
  <c r="Q27" i="20"/>
  <c r="N23" i="20"/>
  <c r="Q22" i="20"/>
  <c r="N17" i="20"/>
  <c r="Q16" i="20"/>
  <c r="N11" i="20"/>
  <c r="Q10" i="20"/>
  <c r="G35" i="20"/>
  <c r="K29" i="20"/>
  <c r="K25" i="20"/>
  <c r="K12" i="20"/>
  <c r="G11" i="20"/>
  <c r="N33" i="19"/>
  <c r="S32" i="19"/>
  <c r="N28" i="19"/>
  <c r="N22" i="19"/>
  <c r="N16" i="19"/>
  <c r="K35" i="19"/>
  <c r="G34" i="19"/>
  <c r="K31" i="19"/>
  <c r="K25" i="19"/>
  <c r="K18" i="19"/>
  <c r="G32" i="18"/>
  <c r="K20" i="18"/>
  <c r="R33" i="18"/>
  <c r="R27" i="18"/>
  <c r="R21" i="18"/>
  <c r="R16" i="18"/>
  <c r="R11" i="18"/>
  <c r="O14" i="18"/>
  <c r="O19" i="18"/>
  <c r="O28" i="18"/>
  <c r="O34" i="18"/>
  <c r="K34" i="18"/>
  <c r="K28" i="18"/>
  <c r="K24" i="18"/>
  <c r="K12" i="18"/>
  <c r="G12" i="18"/>
  <c r="G10" i="18"/>
  <c r="R33" i="17"/>
  <c r="R27" i="17"/>
  <c r="R21" i="17"/>
  <c r="R16" i="17"/>
  <c r="R11" i="17"/>
  <c r="O22" i="17"/>
  <c r="O30" i="17"/>
  <c r="O35" i="17"/>
  <c r="K35" i="17"/>
  <c r="K28" i="17"/>
  <c r="K24" i="17"/>
  <c r="K16" i="17"/>
  <c r="K12" i="17"/>
  <c r="G34" i="17"/>
  <c r="G32" i="17"/>
  <c r="G10" i="17"/>
  <c r="R11" i="12"/>
  <c r="R16" i="12"/>
  <c r="R21" i="12"/>
  <c r="R27" i="12"/>
  <c r="R33" i="12"/>
  <c r="O35" i="12"/>
  <c r="O28" i="12"/>
  <c r="O24" i="12"/>
  <c r="O17" i="12"/>
  <c r="O12" i="12"/>
  <c r="K36" i="12"/>
  <c r="K29" i="12"/>
  <c r="K18" i="12"/>
  <c r="K22" i="12"/>
  <c r="K12" i="12"/>
  <c r="G32" i="12"/>
  <c r="G34" i="12"/>
  <c r="G26" i="12"/>
  <c r="G15" i="12"/>
  <c r="G10" i="12"/>
  <c r="G10" i="11"/>
  <c r="G22" i="11"/>
  <c r="G16" i="11"/>
  <c r="R34" i="11"/>
  <c r="R28" i="11"/>
  <c r="R23" i="11"/>
  <c r="R17" i="11"/>
  <c r="R11" i="11"/>
  <c r="O14" i="11"/>
  <c r="O19" i="11"/>
  <c r="O31" i="11"/>
  <c r="O36" i="11"/>
  <c r="K29" i="11"/>
  <c r="K25" i="11"/>
  <c r="K12" i="11"/>
  <c r="G11" i="11"/>
  <c r="G35" i="11"/>
  <c r="G33" i="11"/>
  <c r="G27" i="11"/>
  <c r="G32" i="2"/>
  <c r="R33" i="2"/>
  <c r="R28" i="2"/>
  <c r="R22" i="2"/>
  <c r="R16" i="2"/>
  <c r="O18" i="2"/>
  <c r="O23" i="2"/>
  <c r="O30" i="2"/>
  <c r="O33" i="2"/>
  <c r="K35" i="2"/>
  <c r="K31" i="2"/>
  <c r="K25" i="2"/>
  <c r="K18" i="2"/>
  <c r="G34" i="2"/>
  <c r="G15" i="2"/>
  <c r="C1" i="23" l="1"/>
  <c r="A10" i="23"/>
  <c r="A15" i="23" s="1"/>
  <c r="R7" i="23"/>
  <c r="Q7" i="23"/>
  <c r="K7" i="23"/>
  <c r="J7" i="23"/>
  <c r="G7" i="23"/>
  <c r="F7" i="23"/>
  <c r="C7" i="23"/>
  <c r="B7" i="23"/>
  <c r="B32" i="23" s="1"/>
  <c r="C33" i="23" s="1"/>
  <c r="A7" i="23"/>
  <c r="A34" i="23" s="1"/>
  <c r="R6" i="23"/>
  <c r="Q6" i="23"/>
  <c r="K6" i="23"/>
  <c r="J6" i="23"/>
  <c r="G6" i="23"/>
  <c r="F6" i="23"/>
  <c r="C6" i="23"/>
  <c r="B6" i="23"/>
  <c r="B26" i="23" s="1"/>
  <c r="A6" i="23"/>
  <c r="A28" i="23" s="1"/>
  <c r="R5" i="23"/>
  <c r="Q5" i="23"/>
  <c r="K5" i="23"/>
  <c r="J5" i="23"/>
  <c r="G5" i="23"/>
  <c r="F5" i="23"/>
  <c r="C5" i="23"/>
  <c r="C20" i="23" s="1"/>
  <c r="B5" i="23"/>
  <c r="B20" i="23" s="1"/>
  <c r="A5" i="23"/>
  <c r="A22" i="23" s="1"/>
  <c r="R4" i="23"/>
  <c r="Q4" i="23"/>
  <c r="K4" i="23"/>
  <c r="J4" i="23"/>
  <c r="G4" i="23"/>
  <c r="F4" i="23"/>
  <c r="C4" i="23"/>
  <c r="B4" i="23"/>
  <c r="B15" i="23" s="1"/>
  <c r="A4" i="23"/>
  <c r="A17" i="23" s="1"/>
  <c r="R3" i="23"/>
  <c r="Q3" i="23"/>
  <c r="K3" i="23"/>
  <c r="J3" i="23"/>
  <c r="G3" i="23"/>
  <c r="F3" i="23"/>
  <c r="C3" i="23"/>
  <c r="C10" i="23" s="1"/>
  <c r="B3" i="23"/>
  <c r="B10" i="23" s="1"/>
  <c r="A3" i="23"/>
  <c r="A12" i="23" s="1"/>
  <c r="E1" i="23"/>
  <c r="K1" i="8"/>
  <c r="A20" i="23" l="1"/>
  <c r="A16" i="23"/>
  <c r="C32" i="23"/>
  <c r="A11" i="23"/>
  <c r="B27" i="1"/>
  <c r="E1" i="22"/>
  <c r="E1" i="21"/>
  <c r="E1" i="20"/>
  <c r="E1" i="19"/>
  <c r="A26" i="23" l="1"/>
  <c r="A21" i="23"/>
  <c r="E1" i="18"/>
  <c r="E1" i="17"/>
  <c r="E1" i="12"/>
  <c r="E1" i="11"/>
  <c r="E1" i="2"/>
  <c r="T15" i="8"/>
  <c r="C1" i="22"/>
  <c r="A34" i="22"/>
  <c r="B32" i="22"/>
  <c r="C33" i="22" s="1"/>
  <c r="R7" i="22"/>
  <c r="R6" i="22"/>
  <c r="Q6" i="22"/>
  <c r="K6" i="22"/>
  <c r="J6" i="22"/>
  <c r="J26" i="22" s="1"/>
  <c r="G6" i="22"/>
  <c r="G26" i="22" s="1"/>
  <c r="F6" i="22"/>
  <c r="F26" i="22" s="1"/>
  <c r="C6" i="22"/>
  <c r="B6" i="22"/>
  <c r="B26" i="22" s="1"/>
  <c r="A6" i="22"/>
  <c r="A28" i="22" s="1"/>
  <c r="R5" i="22"/>
  <c r="Q5" i="22"/>
  <c r="K5" i="22"/>
  <c r="K20" i="22" s="1"/>
  <c r="J5" i="22"/>
  <c r="J20" i="22" s="1"/>
  <c r="G5" i="22"/>
  <c r="G20" i="22" s="1"/>
  <c r="F5" i="22"/>
  <c r="F20" i="22" s="1"/>
  <c r="C5" i="22"/>
  <c r="C20" i="22" s="1"/>
  <c r="B5" i="22"/>
  <c r="B20" i="22" s="1"/>
  <c r="A5" i="22"/>
  <c r="A22" i="22" s="1"/>
  <c r="R4" i="22"/>
  <c r="Q4" i="22"/>
  <c r="K4" i="22"/>
  <c r="J4" i="22"/>
  <c r="J15" i="22" s="1"/>
  <c r="G4" i="22"/>
  <c r="G15" i="22" s="1"/>
  <c r="F4" i="22"/>
  <c r="F15" i="22" s="1"/>
  <c r="C4" i="22"/>
  <c r="B4" i="22"/>
  <c r="B15" i="22" s="1"/>
  <c r="A4" i="22"/>
  <c r="A17" i="22" s="1"/>
  <c r="R3" i="22"/>
  <c r="Q3" i="22"/>
  <c r="K3" i="22"/>
  <c r="K10" i="22" s="1"/>
  <c r="J3" i="22"/>
  <c r="J10" i="22" s="1"/>
  <c r="G3" i="22"/>
  <c r="G10" i="22" s="1"/>
  <c r="F3" i="22"/>
  <c r="F10" i="22" s="1"/>
  <c r="C3" i="22"/>
  <c r="C10" i="22" s="1"/>
  <c r="B3" i="22"/>
  <c r="B10" i="22" s="1"/>
  <c r="A3" i="22"/>
  <c r="A12" i="22" s="1"/>
  <c r="C1" i="21"/>
  <c r="R7" i="21"/>
  <c r="Q7" i="21"/>
  <c r="K7" i="21"/>
  <c r="J7" i="21"/>
  <c r="G7" i="21"/>
  <c r="F7" i="21"/>
  <c r="C7" i="21"/>
  <c r="B7" i="21"/>
  <c r="B32" i="21" s="1"/>
  <c r="C33" i="21" s="1"/>
  <c r="A7" i="21"/>
  <c r="A34" i="21" s="1"/>
  <c r="R6" i="21"/>
  <c r="Q6" i="21"/>
  <c r="K6" i="21"/>
  <c r="J6" i="21"/>
  <c r="G6" i="21"/>
  <c r="F6" i="21"/>
  <c r="C6" i="21"/>
  <c r="B6" i="21"/>
  <c r="B26" i="21" s="1"/>
  <c r="A6" i="21"/>
  <c r="A28" i="21" s="1"/>
  <c r="R5" i="21"/>
  <c r="Q5" i="21"/>
  <c r="K5" i="21"/>
  <c r="J5" i="21"/>
  <c r="G5" i="21"/>
  <c r="F5" i="21"/>
  <c r="C5" i="21"/>
  <c r="C20" i="21" s="1"/>
  <c r="B5" i="21"/>
  <c r="B20" i="21" s="1"/>
  <c r="A5" i="21"/>
  <c r="A22" i="21" s="1"/>
  <c r="R4" i="21"/>
  <c r="Q4" i="21"/>
  <c r="K4" i="21"/>
  <c r="J4" i="21"/>
  <c r="G4" i="21"/>
  <c r="F4" i="21"/>
  <c r="C4" i="21"/>
  <c r="B4" i="21"/>
  <c r="B15" i="21" s="1"/>
  <c r="A4" i="21"/>
  <c r="A17" i="21" s="1"/>
  <c r="R3" i="21"/>
  <c r="Q3" i="21"/>
  <c r="K3" i="21"/>
  <c r="J3" i="21"/>
  <c r="G3" i="21"/>
  <c r="F3" i="21"/>
  <c r="C3" i="21"/>
  <c r="C10" i="21" s="1"/>
  <c r="B3" i="21"/>
  <c r="B10" i="21" s="1"/>
  <c r="A3" i="21"/>
  <c r="A12" i="21" s="1"/>
  <c r="C1" i="20"/>
  <c r="R7" i="20"/>
  <c r="Q7" i="20"/>
  <c r="K7" i="20"/>
  <c r="K33" i="20" s="1"/>
  <c r="J7" i="20"/>
  <c r="J33" i="20" s="1"/>
  <c r="G7" i="20"/>
  <c r="G33" i="20" s="1"/>
  <c r="F7" i="20"/>
  <c r="F33" i="20" s="1"/>
  <c r="C7" i="20"/>
  <c r="B7" i="20"/>
  <c r="B33" i="20" s="1"/>
  <c r="C34" i="20" s="1"/>
  <c r="A7" i="20"/>
  <c r="A35" i="20" s="1"/>
  <c r="R6" i="20"/>
  <c r="Q6" i="20"/>
  <c r="K6" i="20"/>
  <c r="J6" i="20"/>
  <c r="J27" i="20" s="1"/>
  <c r="G6" i="20"/>
  <c r="G27" i="20" s="1"/>
  <c r="F6" i="20"/>
  <c r="F27" i="20" s="1"/>
  <c r="C6" i="20"/>
  <c r="B6" i="20"/>
  <c r="B27" i="20" s="1"/>
  <c r="A6" i="20"/>
  <c r="A29" i="20" s="1"/>
  <c r="R5" i="20"/>
  <c r="Q5" i="20"/>
  <c r="K5" i="20"/>
  <c r="J5" i="20"/>
  <c r="J22" i="20" s="1"/>
  <c r="G5" i="20"/>
  <c r="G22" i="20" s="1"/>
  <c r="F5" i="20"/>
  <c r="F22" i="20" s="1"/>
  <c r="C5" i="20"/>
  <c r="C22" i="20" s="1"/>
  <c r="B5" i="20"/>
  <c r="B22" i="20" s="1"/>
  <c r="A5" i="20"/>
  <c r="A24" i="20" s="1"/>
  <c r="R4" i="20"/>
  <c r="Q4" i="20"/>
  <c r="K4" i="20"/>
  <c r="J4" i="20"/>
  <c r="J16" i="20" s="1"/>
  <c r="G4" i="20"/>
  <c r="G16" i="20" s="1"/>
  <c r="F4" i="20"/>
  <c r="F16" i="20" s="1"/>
  <c r="C4" i="20"/>
  <c r="B4" i="20"/>
  <c r="B16" i="20" s="1"/>
  <c r="A4" i="20"/>
  <c r="A18" i="20" s="1"/>
  <c r="R3" i="20"/>
  <c r="Q3" i="20"/>
  <c r="K3" i="20"/>
  <c r="K10" i="20" s="1"/>
  <c r="J3" i="20"/>
  <c r="J10" i="20" s="1"/>
  <c r="G3" i="20"/>
  <c r="G10" i="20" s="1"/>
  <c r="F3" i="20"/>
  <c r="F10" i="20" s="1"/>
  <c r="C3" i="20"/>
  <c r="C10" i="20" s="1"/>
  <c r="B3" i="20"/>
  <c r="B10" i="20" s="1"/>
  <c r="A3" i="20"/>
  <c r="A12" i="20" s="1"/>
  <c r="C1" i="19"/>
  <c r="R7" i="19"/>
  <c r="Q7" i="19"/>
  <c r="Q32" i="19" s="1"/>
  <c r="K7" i="19"/>
  <c r="J7" i="19"/>
  <c r="J32" i="19" s="1"/>
  <c r="G7" i="19"/>
  <c r="G32" i="19" s="1"/>
  <c r="F7" i="19"/>
  <c r="F32" i="19" s="1"/>
  <c r="C7" i="19"/>
  <c r="C32" i="19" s="1"/>
  <c r="B7" i="19"/>
  <c r="B32" i="19" s="1"/>
  <c r="A7" i="19"/>
  <c r="A34" i="19" s="1"/>
  <c r="R6" i="19"/>
  <c r="Q6" i="19"/>
  <c r="Q27" i="19" s="1"/>
  <c r="K6" i="19"/>
  <c r="J6" i="19"/>
  <c r="J27" i="19" s="1"/>
  <c r="G6" i="19"/>
  <c r="F6" i="19"/>
  <c r="F27" i="19" s="1"/>
  <c r="C6" i="19"/>
  <c r="C28" i="19" s="1"/>
  <c r="B6" i="19"/>
  <c r="B27" i="19" s="1"/>
  <c r="A6" i="19"/>
  <c r="A29" i="19" s="1"/>
  <c r="R5" i="19"/>
  <c r="Q5" i="19"/>
  <c r="Q21" i="19" s="1"/>
  <c r="K5" i="19"/>
  <c r="J5" i="19"/>
  <c r="J21" i="19" s="1"/>
  <c r="G5" i="19"/>
  <c r="G21" i="19" s="1"/>
  <c r="F5" i="19"/>
  <c r="F21" i="19" s="1"/>
  <c r="C5" i="19"/>
  <c r="B5" i="19"/>
  <c r="B21" i="19" s="1"/>
  <c r="A5" i="19"/>
  <c r="A23" i="19" s="1"/>
  <c r="R4" i="19"/>
  <c r="Q4" i="19"/>
  <c r="Q15" i="19" s="1"/>
  <c r="K4" i="19"/>
  <c r="J4" i="19"/>
  <c r="J15" i="19" s="1"/>
  <c r="G4" i="19"/>
  <c r="G15" i="19" s="1"/>
  <c r="F4" i="19"/>
  <c r="F15" i="19" s="1"/>
  <c r="C4" i="19"/>
  <c r="C15" i="19" s="1"/>
  <c r="B4" i="19"/>
  <c r="B15" i="19" s="1"/>
  <c r="A4" i="19"/>
  <c r="A17" i="19" s="1"/>
  <c r="A27" i="8"/>
  <c r="B3" i="8"/>
  <c r="A3" i="8"/>
  <c r="A4" i="8" s="1"/>
  <c r="R32" i="17"/>
  <c r="R32" i="18"/>
  <c r="A32" i="23" l="1"/>
  <c r="A33" i="23" s="1"/>
  <c r="A27" i="23"/>
  <c r="C32" i="22"/>
  <c r="C32" i="21"/>
  <c r="C33" i="19"/>
  <c r="C27" i="19"/>
  <c r="A5" i="8"/>
  <c r="B4" i="8"/>
  <c r="U4" i="17"/>
  <c r="U5" i="17"/>
  <c r="U6" i="17"/>
  <c r="U7" i="17"/>
  <c r="B5" i="8" l="1"/>
  <c r="A6" i="8"/>
  <c r="V15" i="1"/>
  <c r="V6" i="18"/>
  <c r="V26" i="18" s="1"/>
  <c r="V5" i="18"/>
  <c r="V4" i="18"/>
  <c r="V3" i="18"/>
  <c r="N32" i="18"/>
  <c r="J32" i="18"/>
  <c r="U4" i="18"/>
  <c r="U15" i="18" s="1"/>
  <c r="U5" i="18"/>
  <c r="U20" i="18" s="1"/>
  <c r="U6" i="18"/>
  <c r="U26" i="18" s="1"/>
  <c r="U3" i="18"/>
  <c r="U10" i="18" s="1"/>
  <c r="O6" i="18"/>
  <c r="O5" i="18"/>
  <c r="O4" i="18"/>
  <c r="O3" i="18"/>
  <c r="N4" i="18"/>
  <c r="N15" i="18" s="1"/>
  <c r="N5" i="18"/>
  <c r="N20" i="18" s="1"/>
  <c r="N6" i="18"/>
  <c r="N26" i="18" s="1"/>
  <c r="N3" i="18"/>
  <c r="N10" i="18" s="1"/>
  <c r="K6" i="18"/>
  <c r="K5" i="18"/>
  <c r="K4" i="18"/>
  <c r="K3" i="18"/>
  <c r="K10" i="18" s="1"/>
  <c r="J4" i="18"/>
  <c r="J15" i="18" s="1"/>
  <c r="J5" i="18"/>
  <c r="J20" i="18" s="1"/>
  <c r="J6" i="18"/>
  <c r="J26" i="18" s="1"/>
  <c r="G6" i="18"/>
  <c r="G26" i="18" s="1"/>
  <c r="G5" i="18"/>
  <c r="G20" i="18" s="1"/>
  <c r="G4" i="18"/>
  <c r="G15" i="18" s="1"/>
  <c r="G3" i="18"/>
  <c r="J3" i="18"/>
  <c r="J10" i="18" s="1"/>
  <c r="F4" i="18"/>
  <c r="F15" i="18" s="1"/>
  <c r="F5" i="18"/>
  <c r="F20" i="18" s="1"/>
  <c r="F6" i="18"/>
  <c r="F26" i="18" s="1"/>
  <c r="F3" i="18"/>
  <c r="F10" i="18" s="1"/>
  <c r="C4" i="18"/>
  <c r="C5" i="18"/>
  <c r="C20" i="18" s="1"/>
  <c r="C6" i="18"/>
  <c r="C3" i="18"/>
  <c r="C10" i="18" s="1"/>
  <c r="B4" i="18"/>
  <c r="B15" i="18" s="1"/>
  <c r="B5" i="18"/>
  <c r="B20" i="18" s="1"/>
  <c r="B6" i="18"/>
  <c r="B26" i="18" s="1"/>
  <c r="B3" i="18"/>
  <c r="B10" i="18" s="1"/>
  <c r="A4" i="18"/>
  <c r="A17" i="18" s="1"/>
  <c r="A5" i="18"/>
  <c r="A22" i="18" s="1"/>
  <c r="A6" i="18"/>
  <c r="A28" i="18" s="1"/>
  <c r="A3" i="18"/>
  <c r="A12" i="18" s="1"/>
  <c r="A34" i="18"/>
  <c r="U32" i="18"/>
  <c r="F32" i="18"/>
  <c r="V7" i="18"/>
  <c r="B32" i="18"/>
  <c r="C33" i="18" s="1"/>
  <c r="C1" i="18"/>
  <c r="K6" i="17"/>
  <c r="V4" i="17"/>
  <c r="V6" i="17"/>
  <c r="V5" i="17"/>
  <c r="V7" i="17"/>
  <c r="V3" i="17"/>
  <c r="U3" i="17"/>
  <c r="O7" i="17"/>
  <c r="O6" i="17"/>
  <c r="O5" i="17"/>
  <c r="O4" i="17"/>
  <c r="O3" i="17"/>
  <c r="N4" i="17"/>
  <c r="N5" i="17"/>
  <c r="N6" i="17"/>
  <c r="N7" i="17"/>
  <c r="N3" i="17"/>
  <c r="K7" i="17"/>
  <c r="K5" i="17"/>
  <c r="K4" i="17"/>
  <c r="K3" i="17"/>
  <c r="J4" i="17"/>
  <c r="J5" i="17"/>
  <c r="J6" i="17"/>
  <c r="J7" i="17"/>
  <c r="J3" i="17"/>
  <c r="G7" i="17"/>
  <c r="G6" i="17"/>
  <c r="G5" i="17"/>
  <c r="G4" i="17"/>
  <c r="G15" i="17" s="1"/>
  <c r="G3" i="17"/>
  <c r="F4" i="17"/>
  <c r="F5" i="17"/>
  <c r="F6" i="17"/>
  <c r="F7" i="17"/>
  <c r="F3" i="17"/>
  <c r="C4" i="17"/>
  <c r="C5" i="17"/>
  <c r="C6" i="17"/>
  <c r="C7" i="17"/>
  <c r="C3" i="17"/>
  <c r="B4" i="17"/>
  <c r="B5" i="17"/>
  <c r="B6" i="17"/>
  <c r="B7" i="17"/>
  <c r="B3" i="17"/>
  <c r="A4" i="17"/>
  <c r="A5" i="17"/>
  <c r="A6" i="17"/>
  <c r="A7" i="17"/>
  <c r="A3" i="17"/>
  <c r="A7" i="8" l="1"/>
  <c r="B6" i="8"/>
  <c r="C32" i="18"/>
  <c r="W32" i="2"/>
  <c r="R32" i="12"/>
  <c r="R33" i="11"/>
  <c r="U26" i="17"/>
  <c r="B26" i="17"/>
  <c r="G20" i="17"/>
  <c r="F20" i="17"/>
  <c r="J15" i="17"/>
  <c r="N10" i="17"/>
  <c r="C10" i="17"/>
  <c r="U32" i="17"/>
  <c r="N32" i="17"/>
  <c r="J32" i="17"/>
  <c r="F32" i="17"/>
  <c r="B32" i="17"/>
  <c r="C33" i="17" s="1"/>
  <c r="A34" i="17"/>
  <c r="N26" i="17"/>
  <c r="J26" i="17"/>
  <c r="F26" i="17"/>
  <c r="A28" i="17"/>
  <c r="U20" i="17"/>
  <c r="N20" i="17"/>
  <c r="J20" i="17"/>
  <c r="C20" i="17"/>
  <c r="B20" i="17"/>
  <c r="A22" i="17"/>
  <c r="U15" i="17"/>
  <c r="N15" i="17"/>
  <c r="F15" i="17"/>
  <c r="B15" i="17"/>
  <c r="A17" i="17"/>
  <c r="U10" i="17"/>
  <c r="K10" i="17"/>
  <c r="J10" i="17"/>
  <c r="F10" i="17"/>
  <c r="C32" i="17"/>
  <c r="B10" i="17"/>
  <c r="A12" i="17"/>
  <c r="C1" i="17"/>
  <c r="K3" i="12"/>
  <c r="K10" i="12" s="1"/>
  <c r="V7" i="12"/>
  <c r="V6" i="12"/>
  <c r="V5" i="12"/>
  <c r="V4" i="12"/>
  <c r="V3" i="12"/>
  <c r="U4" i="12"/>
  <c r="U5" i="12"/>
  <c r="U6" i="12"/>
  <c r="U7" i="12"/>
  <c r="U3" i="12"/>
  <c r="O7" i="12"/>
  <c r="O6" i="12"/>
  <c r="O5" i="12"/>
  <c r="O4" i="12"/>
  <c r="O3" i="12"/>
  <c r="N4" i="12"/>
  <c r="N5" i="12"/>
  <c r="N6" i="12"/>
  <c r="N7" i="12"/>
  <c r="N3" i="12"/>
  <c r="K7" i="12"/>
  <c r="K6" i="12"/>
  <c r="K5" i="12"/>
  <c r="K4" i="12"/>
  <c r="J4" i="12"/>
  <c r="J5" i="12"/>
  <c r="J6" i="12"/>
  <c r="J7" i="12"/>
  <c r="J3" i="12"/>
  <c r="G7" i="12"/>
  <c r="G6" i="12"/>
  <c r="G5" i="12"/>
  <c r="G4" i="12"/>
  <c r="G3" i="12"/>
  <c r="F4" i="12"/>
  <c r="F5" i="12"/>
  <c r="F6" i="12"/>
  <c r="F7" i="12"/>
  <c r="F3" i="12"/>
  <c r="C4" i="12"/>
  <c r="C5" i="12"/>
  <c r="C6" i="12"/>
  <c r="C7" i="12"/>
  <c r="B4" i="12"/>
  <c r="B5" i="12"/>
  <c r="B6" i="12"/>
  <c r="B7" i="12"/>
  <c r="A4" i="12"/>
  <c r="A5" i="12"/>
  <c r="A6" i="12"/>
  <c r="A7" i="12"/>
  <c r="A3" i="12"/>
  <c r="V7" i="11"/>
  <c r="V5" i="11"/>
  <c r="V4" i="11"/>
  <c r="V3" i="11"/>
  <c r="U4" i="11"/>
  <c r="U5" i="11"/>
  <c r="U6" i="11"/>
  <c r="U7" i="11"/>
  <c r="U3" i="11"/>
  <c r="N4" i="11"/>
  <c r="N5" i="11"/>
  <c r="N6" i="11"/>
  <c r="N7" i="11"/>
  <c r="N3" i="11"/>
  <c r="O7" i="11"/>
  <c r="O6" i="11"/>
  <c r="O5" i="11"/>
  <c r="O22" i="11" s="1"/>
  <c r="O4" i="11"/>
  <c r="O3" i="11"/>
  <c r="K7" i="11"/>
  <c r="K33" i="11" s="1"/>
  <c r="K6" i="11"/>
  <c r="K5" i="11"/>
  <c r="K4" i="11"/>
  <c r="K3" i="11"/>
  <c r="K10" i="11" s="1"/>
  <c r="J4" i="11"/>
  <c r="J5" i="11"/>
  <c r="J6" i="11"/>
  <c r="J7" i="11"/>
  <c r="J3" i="11"/>
  <c r="G7" i="11"/>
  <c r="G6" i="11"/>
  <c r="G5" i="11"/>
  <c r="G3" i="11"/>
  <c r="F4" i="11"/>
  <c r="F5" i="11"/>
  <c r="F6" i="11"/>
  <c r="F7" i="11"/>
  <c r="F3" i="11"/>
  <c r="C4" i="11"/>
  <c r="C5" i="11"/>
  <c r="C22" i="11" s="1"/>
  <c r="C6" i="11"/>
  <c r="C7" i="11"/>
  <c r="B4" i="11"/>
  <c r="B5" i="11"/>
  <c r="B6" i="11"/>
  <c r="B7" i="11"/>
  <c r="A4" i="11"/>
  <c r="A5" i="11"/>
  <c r="A6" i="11"/>
  <c r="A7" i="11"/>
  <c r="A3" i="11"/>
  <c r="V7" i="2"/>
  <c r="V6" i="2"/>
  <c r="V5" i="2"/>
  <c r="U5" i="2"/>
  <c r="U6" i="2"/>
  <c r="U7" i="2"/>
  <c r="O7" i="2"/>
  <c r="O6" i="2"/>
  <c r="O5" i="2"/>
  <c r="N5" i="2"/>
  <c r="N6" i="2"/>
  <c r="N7" i="2"/>
  <c r="K7" i="2"/>
  <c r="K6" i="2"/>
  <c r="K5" i="2"/>
  <c r="J5" i="2"/>
  <c r="J6" i="2"/>
  <c r="J7" i="2"/>
  <c r="G7" i="2"/>
  <c r="G6" i="2"/>
  <c r="F6" i="2"/>
  <c r="F7" i="2"/>
  <c r="C6" i="2"/>
  <c r="C28" i="2" s="1"/>
  <c r="C7" i="2"/>
  <c r="C33" i="2" s="1"/>
  <c r="B6" i="2"/>
  <c r="B7" i="2"/>
  <c r="F5" i="2"/>
  <c r="C5" i="2"/>
  <c r="B5" i="2"/>
  <c r="V4" i="2"/>
  <c r="U4" i="2"/>
  <c r="U15" i="2" s="1"/>
  <c r="A8" i="8" l="1"/>
  <c r="B7" i="8"/>
  <c r="C32" i="2"/>
  <c r="C27" i="2"/>
  <c r="A3" i="1"/>
  <c r="A15" i="19" s="1"/>
  <c r="A16" i="19" s="1"/>
  <c r="B8" i="8" l="1"/>
  <c r="A9" i="8"/>
  <c r="G20" i="12"/>
  <c r="A10" i="8" l="1"/>
  <c r="B9" i="8"/>
  <c r="U15" i="12"/>
  <c r="U20" i="12"/>
  <c r="U26" i="12"/>
  <c r="U32" i="12"/>
  <c r="U10" i="12"/>
  <c r="N15" i="12"/>
  <c r="N20" i="12"/>
  <c r="N26" i="12"/>
  <c r="N32" i="12"/>
  <c r="N10" i="12"/>
  <c r="J15" i="12"/>
  <c r="J20" i="12"/>
  <c r="J26" i="12"/>
  <c r="J32" i="12"/>
  <c r="J10" i="12"/>
  <c r="F15" i="12"/>
  <c r="F20" i="12"/>
  <c r="F26" i="12"/>
  <c r="F32" i="12"/>
  <c r="F10" i="12"/>
  <c r="C20" i="12"/>
  <c r="C3" i="12"/>
  <c r="C32" i="12" s="1"/>
  <c r="B15" i="12"/>
  <c r="B20" i="12"/>
  <c r="B26" i="12"/>
  <c r="B32" i="12"/>
  <c r="C33" i="12" s="1"/>
  <c r="B3" i="12"/>
  <c r="B10" i="12" s="1"/>
  <c r="A17" i="12"/>
  <c r="A22" i="12"/>
  <c r="A28" i="12"/>
  <c r="A34" i="12"/>
  <c r="A12" i="12"/>
  <c r="V6" i="11"/>
  <c r="V28" i="11" s="1"/>
  <c r="U16" i="11"/>
  <c r="U22" i="11"/>
  <c r="U27" i="11"/>
  <c r="U33" i="11"/>
  <c r="U10" i="11"/>
  <c r="N16" i="11"/>
  <c r="N22" i="11"/>
  <c r="N27" i="11"/>
  <c r="N33" i="11"/>
  <c r="N10" i="11"/>
  <c r="J16" i="11"/>
  <c r="J22" i="11"/>
  <c r="J27" i="11"/>
  <c r="J33" i="11"/>
  <c r="J10" i="11"/>
  <c r="G4" i="11"/>
  <c r="F16" i="11"/>
  <c r="F22" i="11"/>
  <c r="F27" i="11"/>
  <c r="F33" i="11"/>
  <c r="F10" i="11"/>
  <c r="C3" i="11"/>
  <c r="C10" i="11" s="1"/>
  <c r="B16" i="11"/>
  <c r="B22" i="11"/>
  <c r="B27" i="11"/>
  <c r="B33" i="11"/>
  <c r="C34" i="11" s="1"/>
  <c r="B3" i="11"/>
  <c r="B10" i="11" s="1"/>
  <c r="A18" i="11"/>
  <c r="A24" i="11"/>
  <c r="A29" i="11"/>
  <c r="A35" i="11"/>
  <c r="A12" i="11"/>
  <c r="C1" i="12"/>
  <c r="C1" i="11"/>
  <c r="U21" i="2"/>
  <c r="U27" i="2"/>
  <c r="U32" i="2"/>
  <c r="O4" i="2"/>
  <c r="N21" i="2"/>
  <c r="N27" i="2"/>
  <c r="N32" i="2"/>
  <c r="N4" i="2"/>
  <c r="N15" i="2" s="1"/>
  <c r="K4" i="2"/>
  <c r="J21" i="2"/>
  <c r="J27" i="2"/>
  <c r="J32" i="2"/>
  <c r="J4" i="2"/>
  <c r="J15" i="2" s="1"/>
  <c r="G5" i="2"/>
  <c r="G21" i="2" s="1"/>
  <c r="G4" i="2"/>
  <c r="F21" i="2"/>
  <c r="F27" i="2"/>
  <c r="F32" i="2"/>
  <c r="F4" i="2"/>
  <c r="F15" i="2" s="1"/>
  <c r="C4" i="2"/>
  <c r="C15" i="2" s="1"/>
  <c r="B21" i="2"/>
  <c r="B27" i="2"/>
  <c r="B32" i="2"/>
  <c r="B4" i="2"/>
  <c r="B15" i="2" s="1"/>
  <c r="A5" i="2"/>
  <c r="A23" i="2" s="1"/>
  <c r="A6" i="2"/>
  <c r="A29" i="2" s="1"/>
  <c r="A7" i="2"/>
  <c r="A34" i="2" s="1"/>
  <c r="A4" i="2"/>
  <c r="A17" i="2" s="1"/>
  <c r="A11" i="8" l="1"/>
  <c r="B10" i="8"/>
  <c r="C10" i="12"/>
  <c r="C1" i="2"/>
  <c r="B11" i="8" l="1"/>
  <c r="A12" i="8"/>
  <c r="A15" i="2"/>
  <c r="A16" i="2" s="1"/>
  <c r="A4" i="1"/>
  <c r="A21" i="19" s="1"/>
  <c r="A22" i="19" s="1"/>
  <c r="B3" i="1"/>
  <c r="A13" i="8" l="1"/>
  <c r="B12" i="8"/>
  <c r="A21" i="2"/>
  <c r="A22" i="2" s="1"/>
  <c r="B4" i="1"/>
  <c r="A5" i="1"/>
  <c r="A27" i="19" s="1"/>
  <c r="A28" i="19" s="1"/>
  <c r="B13" i="8" l="1"/>
  <c r="A14" i="8"/>
  <c r="A6" i="1"/>
  <c r="A27" i="2"/>
  <c r="A28" i="2" s="1"/>
  <c r="B5" i="1"/>
  <c r="A7" i="1" l="1"/>
  <c r="A10" i="20" s="1"/>
  <c r="A11" i="20" s="1"/>
  <c r="A32" i="19"/>
  <c r="A33" i="19" s="1"/>
  <c r="A15" i="8"/>
  <c r="B14" i="8"/>
  <c r="A32" i="2"/>
  <c r="A33" i="2" s="1"/>
  <c r="B6" i="1"/>
  <c r="A8" i="1" l="1"/>
  <c r="A10" i="11"/>
  <c r="A11" i="11" s="1"/>
  <c r="A16" i="8"/>
  <c r="B15" i="8"/>
  <c r="B7" i="1"/>
  <c r="A16" i="11" l="1"/>
  <c r="A17" i="11" s="1"/>
  <c r="A16" i="20"/>
  <c r="A17" i="20" s="1"/>
  <c r="B16" i="8"/>
  <c r="A17" i="8"/>
  <c r="A9" i="1"/>
  <c r="B8" i="1"/>
  <c r="A22" i="11" l="1"/>
  <c r="A23" i="11" s="1"/>
  <c r="A22" i="20"/>
  <c r="A23" i="20" s="1"/>
  <c r="A18" i="8"/>
  <c r="B17" i="8"/>
  <c r="B9" i="1"/>
  <c r="A10" i="1"/>
  <c r="A27" i="11" l="1"/>
  <c r="A28" i="11" s="1"/>
  <c r="A27" i="20"/>
  <c r="A28" i="20" s="1"/>
  <c r="B18" i="8"/>
  <c r="A19" i="8"/>
  <c r="B10" i="1"/>
  <c r="A11" i="1"/>
  <c r="A33" i="20" s="1"/>
  <c r="A34" i="20" s="1"/>
  <c r="A20" i="8" l="1"/>
  <c r="B19" i="8"/>
  <c r="A12" i="1"/>
  <c r="A10" i="21" s="1"/>
  <c r="A11" i="21" s="1"/>
  <c r="A33" i="11"/>
  <c r="A34" i="11" s="1"/>
  <c r="B11" i="1"/>
  <c r="A21" i="8" l="1"/>
  <c r="B20" i="8"/>
  <c r="A13" i="1"/>
  <c r="A10" i="12"/>
  <c r="A11" i="12" s="1"/>
  <c r="B12" i="1"/>
  <c r="A15" i="12" l="1"/>
  <c r="A16" i="12" s="1"/>
  <c r="A15" i="21"/>
  <c r="A16" i="21" s="1"/>
  <c r="B21" i="8"/>
  <c r="A22" i="8"/>
  <c r="B13" i="1"/>
  <c r="A14" i="1"/>
  <c r="A20" i="12" l="1"/>
  <c r="A21" i="12" s="1"/>
  <c r="A20" i="21"/>
  <c r="A21" i="21" s="1"/>
  <c r="B22" i="8"/>
  <c r="A23" i="8"/>
  <c r="B14" i="1"/>
  <c r="A15" i="1"/>
  <c r="A26" i="12" l="1"/>
  <c r="A27" i="12" s="1"/>
  <c r="A26" i="21"/>
  <c r="A27" i="21" s="1"/>
  <c r="A24" i="8"/>
  <c r="B23" i="8"/>
  <c r="B15" i="1"/>
  <c r="A16" i="1"/>
  <c r="A32" i="21" s="1"/>
  <c r="A33" i="21" s="1"/>
  <c r="B24" i="8" l="1"/>
  <c r="A25" i="8"/>
  <c r="B25" i="8" s="1"/>
  <c r="A17" i="1"/>
  <c r="A32" i="12"/>
  <c r="A33" i="12" s="1"/>
  <c r="B16" i="1"/>
  <c r="A18" i="1" l="1"/>
  <c r="A10" i="17"/>
  <c r="B17" i="1"/>
  <c r="A15" i="17" l="1"/>
  <c r="A11" i="17"/>
  <c r="A19" i="1"/>
  <c r="B18" i="1"/>
  <c r="B19" i="1" l="1"/>
  <c r="A20" i="1"/>
  <c r="A20" i="17"/>
  <c r="A16" i="17"/>
  <c r="A26" i="17" l="1"/>
  <c r="A21" i="17"/>
  <c r="B20" i="1"/>
  <c r="A21" i="1"/>
  <c r="B21" i="1" l="1"/>
  <c r="A22" i="1"/>
  <c r="A10" i="22" s="1"/>
  <c r="A32" i="17"/>
  <c r="A33" i="17" s="1"/>
  <c r="A27" i="17"/>
  <c r="A15" i="22" l="1"/>
  <c r="A11" i="22"/>
  <c r="A10" i="18"/>
  <c r="A23" i="1"/>
  <c r="B22" i="1"/>
  <c r="A20" i="22" l="1"/>
  <c r="A16" i="22"/>
  <c r="A24" i="1"/>
  <c r="B23" i="1"/>
  <c r="A15" i="18"/>
  <c r="A11" i="18"/>
  <c r="A26" i="22" l="1"/>
  <c r="A21" i="22"/>
  <c r="A16" i="18"/>
  <c r="A20" i="18"/>
  <c r="A25" i="1"/>
  <c r="B25" i="1" s="1"/>
  <c r="B24" i="1"/>
  <c r="A32" i="22" l="1"/>
  <c r="A33" i="22" s="1"/>
  <c r="A27" i="22"/>
  <c r="A21" i="18"/>
  <c r="A26" i="18"/>
  <c r="A32" i="18" l="1"/>
  <c r="A33" i="18" s="1"/>
  <c r="A27" i="18"/>
</calcChain>
</file>

<file path=xl/sharedStrings.xml><?xml version="1.0" encoding="utf-8"?>
<sst xmlns="http://schemas.openxmlformats.org/spreadsheetml/2006/main" count="2094" uniqueCount="400">
  <si>
    <r>
      <rPr>
        <sz val="12"/>
        <color theme="1"/>
        <rFont val="標楷體"/>
        <family val="4"/>
        <charset val="136"/>
      </rPr>
      <t>國民中學</t>
    </r>
    <phoneticPr fontId="1" type="noConversion"/>
  </si>
  <si>
    <r>
      <rPr>
        <sz val="10"/>
        <color theme="1"/>
        <rFont val="標楷體"/>
        <family val="4"/>
        <charset val="136"/>
      </rPr>
      <t>日期</t>
    </r>
    <phoneticPr fontId="1" type="noConversion"/>
  </si>
  <si>
    <r>
      <rPr>
        <sz val="10"/>
        <color theme="1"/>
        <rFont val="標楷體"/>
        <family val="4"/>
        <charset val="136"/>
      </rPr>
      <t>主食</t>
    </r>
    <phoneticPr fontId="1" type="noConversion"/>
  </si>
  <si>
    <r>
      <rPr>
        <sz val="10"/>
        <color theme="1"/>
        <rFont val="標楷體"/>
        <family val="4"/>
        <charset val="136"/>
      </rPr>
      <t>主食食材明細</t>
    </r>
    <phoneticPr fontId="1" type="noConversion"/>
  </si>
  <si>
    <r>
      <rPr>
        <sz val="10"/>
        <color theme="1"/>
        <rFont val="標楷體"/>
        <family val="4"/>
        <charset val="136"/>
      </rPr>
      <t>主菜</t>
    </r>
    <phoneticPr fontId="1" type="noConversion"/>
  </si>
  <si>
    <r>
      <rPr>
        <sz val="10"/>
        <color theme="1"/>
        <rFont val="標楷體"/>
        <family val="4"/>
        <charset val="136"/>
      </rPr>
      <t>主菜食材明細</t>
    </r>
    <phoneticPr fontId="1" type="noConversion"/>
  </si>
  <si>
    <r>
      <rPr>
        <sz val="10"/>
        <color theme="1"/>
        <rFont val="標楷體"/>
        <family val="4"/>
        <charset val="136"/>
      </rPr>
      <t>副菜一</t>
    </r>
    <phoneticPr fontId="1" type="noConversion"/>
  </si>
  <si>
    <r>
      <rPr>
        <sz val="10"/>
        <color theme="1"/>
        <rFont val="標楷體"/>
        <family val="4"/>
        <charset val="136"/>
      </rPr>
      <t>副菜一食材明細</t>
    </r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</si>
  <si>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</si>
  <si>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</si>
  <si>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</si>
  <si>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</si>
  <si>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</si>
  <si>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</si>
  <si>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</si>
  <si>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</si>
  <si>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</si>
  <si>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</si>
  <si>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</si>
  <si>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</si>
  <si>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循環</t>
    <phoneticPr fontId="1" type="noConversion"/>
  </si>
  <si>
    <t>白米飯</t>
  </si>
  <si>
    <t>糙米飯</t>
  </si>
  <si>
    <t>紫米飯</t>
  </si>
  <si>
    <t>燕麥飯</t>
    <phoneticPr fontId="16" type="noConversion"/>
  </si>
  <si>
    <t>炊粉特餐</t>
  </si>
  <si>
    <t>小米飯</t>
    <phoneticPr fontId="16" type="noConversion"/>
  </si>
  <si>
    <t>米</t>
    <phoneticPr fontId="1" type="noConversion"/>
  </si>
  <si>
    <t>米 糙米</t>
    <phoneticPr fontId="1" type="noConversion"/>
  </si>
  <si>
    <t>義大利麵</t>
    <phoneticPr fontId="1" type="noConversion"/>
  </si>
  <si>
    <t>米 糙米</t>
    <phoneticPr fontId="1" type="noConversion"/>
  </si>
  <si>
    <t>米 紫米</t>
    <phoneticPr fontId="1" type="noConversion"/>
  </si>
  <si>
    <t>米 燕麥</t>
    <phoneticPr fontId="1" type="noConversion"/>
  </si>
  <si>
    <t>米粉</t>
    <phoneticPr fontId="1" type="noConversion"/>
  </si>
  <si>
    <t>米 小米</t>
    <phoneticPr fontId="1" type="noConversion"/>
  </si>
  <si>
    <t>蔬香冬粉</t>
    <phoneticPr fontId="1" type="noConversion"/>
  </si>
  <si>
    <t>金針湯</t>
    <phoneticPr fontId="1" type="noConversion"/>
  </si>
  <si>
    <t>味噌湯</t>
    <phoneticPr fontId="1" type="noConversion"/>
  </si>
  <si>
    <t>乾海帶 味噌 薑</t>
    <phoneticPr fontId="1" type="noConversion"/>
  </si>
  <si>
    <t>拌麵配料</t>
    <phoneticPr fontId="1" type="noConversion"/>
  </si>
  <si>
    <t>蜜汁豆干</t>
    <phoneticPr fontId="1" type="noConversion"/>
  </si>
  <si>
    <t>豆干 滷包</t>
    <phoneticPr fontId="1" type="noConversion"/>
  </si>
  <si>
    <t>三絲羹湯</t>
    <phoneticPr fontId="1" type="noConversion"/>
  </si>
  <si>
    <t>蛋 筍絲 時蔬 紅蘿蔔 乾木耳</t>
    <phoneticPr fontId="1" type="noConversion"/>
  </si>
  <si>
    <t>冷凍包子</t>
    <phoneticPr fontId="1" type="noConversion"/>
  </si>
  <si>
    <t>炊粉配料</t>
    <phoneticPr fontId="1" type="noConversion"/>
  </si>
  <si>
    <t>綠豆湯</t>
    <phoneticPr fontId="1" type="noConversion"/>
  </si>
  <si>
    <t>綠豆 二砂糖</t>
    <phoneticPr fontId="1" type="noConversion"/>
  </si>
  <si>
    <t>時瓜湯</t>
    <phoneticPr fontId="1" type="noConversion"/>
  </si>
  <si>
    <t>螞蟻上樹</t>
    <phoneticPr fontId="1" type="noConversion"/>
  </si>
  <si>
    <t>時蔬湯</t>
    <phoneticPr fontId="1" type="noConversion"/>
  </si>
  <si>
    <t>清炒花椰</t>
    <phoneticPr fontId="1" type="noConversion"/>
  </si>
  <si>
    <t>仙草甜湯</t>
    <phoneticPr fontId="1" type="noConversion"/>
  </si>
  <si>
    <t>仙草 二砂糖</t>
    <phoneticPr fontId="1" type="noConversion"/>
  </si>
  <si>
    <r>
      <rPr>
        <sz val="14"/>
        <color theme="1"/>
        <rFont val="標楷體"/>
        <family val="4"/>
        <charset val="136"/>
      </rPr>
      <t>學年度</t>
    </r>
    <phoneticPr fontId="1" type="noConversion"/>
  </si>
  <si>
    <t>包子</t>
    <phoneticPr fontId="1" type="noConversion"/>
  </si>
  <si>
    <t>蛋香時蔬</t>
    <phoneticPr fontId="1" type="noConversion"/>
  </si>
  <si>
    <t>豆皮白菜</t>
    <phoneticPr fontId="1" type="noConversion"/>
  </si>
  <si>
    <t>二、</t>
    <phoneticPr fontId="1" type="noConversion"/>
  </si>
  <si>
    <t>小餐包</t>
    <phoneticPr fontId="1" type="noConversion"/>
  </si>
  <si>
    <t>玉米濃湯</t>
    <phoneticPr fontId="1" type="noConversion"/>
  </si>
  <si>
    <t>蛋 玉米粒 玉米醬罐頭 玉米濃湯粉</t>
    <phoneticPr fontId="1" type="noConversion"/>
  </si>
  <si>
    <t>紫菜湯</t>
    <phoneticPr fontId="1" type="noConversion"/>
  </si>
  <si>
    <t>紅蘿蔔</t>
  </si>
  <si>
    <t>過敏警語:「本月產品含有蛋、芝麻、含麩之穀物、花生、大豆、魚類、亞硫酸鹽類及其相關製品，不適合其過敏體質者食用」</t>
    <phoneticPr fontId="1" type="noConversion"/>
  </si>
  <si>
    <t>三、</t>
    <phoneticPr fontId="1" type="noConversion"/>
  </si>
  <si>
    <t>每週五吃有機蔬菜</t>
    <phoneticPr fontId="1" type="noConversion"/>
  </si>
  <si>
    <r>
      <rPr>
        <sz val="9"/>
        <color theme="1"/>
        <rFont val="標楷體"/>
        <family val="4"/>
        <charset val="136"/>
      </rPr>
      <t>星期</t>
    </r>
    <phoneticPr fontId="1" type="noConversion"/>
  </si>
  <si>
    <t>學年度</t>
    <phoneticPr fontId="1" type="noConversion"/>
  </si>
  <si>
    <t>第二學期</t>
    <phoneticPr fontId="1" type="noConversion"/>
  </si>
  <si>
    <t>國民小學</t>
    <phoneticPr fontId="1" type="noConversion"/>
  </si>
  <si>
    <t>食材明細</t>
    <phoneticPr fontId="1" type="noConversion"/>
  </si>
  <si>
    <t>(食材明細以百人份計量，營養分析以個人計量)其中肉雞包含23%骨頭之採購量，每周供應特餐一次，當日主食及副菜一得混搭供應，國中4菜1湯，國小3菜1湯</t>
    <phoneticPr fontId="1" type="noConversion"/>
  </si>
  <si>
    <t>公斤</t>
    <phoneticPr fontId="1" type="noConversion"/>
  </si>
  <si>
    <t>豆腐</t>
    <phoneticPr fontId="1" type="noConversion"/>
  </si>
  <si>
    <t>三色豆</t>
    <phoneticPr fontId="1" type="noConversion"/>
  </si>
  <si>
    <t>紅蘿蔔</t>
    <phoneticPr fontId="1" type="noConversion"/>
  </si>
  <si>
    <t>乾金針</t>
    <phoneticPr fontId="1" type="noConversion"/>
  </si>
  <si>
    <t>榨菜</t>
    <phoneticPr fontId="1" type="noConversion"/>
  </si>
  <si>
    <t>鈣</t>
    <phoneticPr fontId="1" type="noConversion"/>
  </si>
  <si>
    <t>鈉</t>
    <phoneticPr fontId="1" type="noConversion"/>
  </si>
  <si>
    <t>油脂堅果種子*</t>
    <phoneticPr fontId="1" type="noConversion"/>
  </si>
  <si>
    <t>米</t>
    <phoneticPr fontId="1" type="noConversion"/>
  </si>
  <si>
    <t>糙米</t>
    <phoneticPr fontId="1" type="noConversion"/>
  </si>
  <si>
    <t>豆皮</t>
    <phoneticPr fontId="1" type="noConversion"/>
  </si>
  <si>
    <t>大白菜</t>
    <phoneticPr fontId="1" type="noConversion"/>
  </si>
  <si>
    <t>紅蘿蔔</t>
    <phoneticPr fontId="1" type="noConversion"/>
  </si>
  <si>
    <t>乾香菇</t>
    <phoneticPr fontId="1" type="noConversion"/>
  </si>
  <si>
    <t>乾木耳</t>
    <phoneticPr fontId="1" type="noConversion"/>
  </si>
  <si>
    <t>冬粉</t>
    <phoneticPr fontId="1" type="noConversion"/>
  </si>
  <si>
    <t>肉雞</t>
    <phoneticPr fontId="1" type="noConversion"/>
  </si>
  <si>
    <t>乾海帶</t>
    <phoneticPr fontId="1" type="noConversion"/>
  </si>
  <si>
    <t>九層塔</t>
    <phoneticPr fontId="1" type="noConversion"/>
  </si>
  <si>
    <t>蛋</t>
    <phoneticPr fontId="1" type="noConversion"/>
  </si>
  <si>
    <t>冷凍毛豆仁</t>
    <phoneticPr fontId="1" type="noConversion"/>
  </si>
  <si>
    <t>白蘿蔔</t>
    <phoneticPr fontId="1" type="noConversion"/>
  </si>
  <si>
    <t>豆干</t>
    <phoneticPr fontId="1" type="noConversion"/>
  </si>
  <si>
    <t>高麗菜</t>
    <phoneticPr fontId="1" type="noConversion"/>
  </si>
  <si>
    <t>時瓜</t>
    <phoneticPr fontId="1" type="noConversion"/>
  </si>
  <si>
    <t>二砂糖</t>
    <phoneticPr fontId="1" type="noConversion"/>
  </si>
  <si>
    <t>玉米粒</t>
    <phoneticPr fontId="1" type="noConversion"/>
  </si>
  <si>
    <t>玉米醬罐頭</t>
    <phoneticPr fontId="1" type="noConversion"/>
  </si>
  <si>
    <t>薑</t>
    <phoneticPr fontId="1" type="noConversion"/>
  </si>
  <si>
    <t>玉米濃湯粉</t>
    <phoneticPr fontId="1" type="noConversion"/>
  </si>
  <si>
    <t>味噌</t>
    <phoneticPr fontId="1" type="noConversion"/>
  </si>
  <si>
    <t>乾海帶</t>
    <phoneticPr fontId="1" type="noConversion"/>
  </si>
  <si>
    <t>白蘿蔔</t>
    <phoneticPr fontId="1" type="noConversion"/>
  </si>
  <si>
    <t>蛋</t>
    <phoneticPr fontId="1" type="noConversion"/>
  </si>
  <si>
    <t>番茄罐頭</t>
    <phoneticPr fontId="1" type="noConversion"/>
  </si>
  <si>
    <t>海帶結</t>
    <phoneticPr fontId="1" type="noConversion"/>
  </si>
  <si>
    <t>咖哩粉</t>
    <phoneticPr fontId="1" type="noConversion"/>
  </si>
  <si>
    <t>時蔬</t>
    <phoneticPr fontId="1" type="noConversion"/>
  </si>
  <si>
    <t>紅蘿蔔</t>
    <phoneticPr fontId="1" type="noConversion"/>
  </si>
  <si>
    <t>乾香菇</t>
    <phoneticPr fontId="1" type="noConversion"/>
  </si>
  <si>
    <t>薑</t>
    <phoneticPr fontId="1" type="noConversion"/>
  </si>
  <si>
    <t>時瓜</t>
    <phoneticPr fontId="1" type="noConversion"/>
  </si>
  <si>
    <t>西谷米</t>
    <phoneticPr fontId="1" type="noConversion"/>
  </si>
  <si>
    <t>二砂糖</t>
    <phoneticPr fontId="1" type="noConversion"/>
  </si>
  <si>
    <t>米</t>
    <phoneticPr fontId="1" type="noConversion"/>
  </si>
  <si>
    <t>豆皮白菜</t>
    <phoneticPr fontId="1" type="noConversion"/>
  </si>
  <si>
    <t>冷凍包子</t>
    <phoneticPr fontId="1" type="noConversion"/>
  </si>
  <si>
    <t>蘿蔔乾</t>
    <phoneticPr fontId="1" type="noConversion"/>
  </si>
  <si>
    <t>筍絲</t>
    <phoneticPr fontId="1" type="noConversion"/>
  </si>
  <si>
    <t>時蔬</t>
    <phoneticPr fontId="1" type="noConversion"/>
  </si>
  <si>
    <t>仙草</t>
    <phoneticPr fontId="1" type="noConversion"/>
  </si>
  <si>
    <t>冬粉</t>
    <phoneticPr fontId="1" type="noConversion"/>
  </si>
  <si>
    <t>豆腐</t>
    <phoneticPr fontId="1" type="noConversion"/>
  </si>
  <si>
    <t>D2</t>
    <phoneticPr fontId="1" type="noConversion"/>
  </si>
  <si>
    <t>D3</t>
  </si>
  <si>
    <t>D4</t>
  </si>
  <si>
    <t>D5</t>
  </si>
  <si>
    <t>E1</t>
    <phoneticPr fontId="1" type="noConversion"/>
  </si>
  <si>
    <t>E2</t>
  </si>
  <si>
    <t>E3</t>
  </si>
  <si>
    <t>E4</t>
  </si>
  <si>
    <t>E5</t>
  </si>
  <si>
    <t>F1</t>
    <phoneticPr fontId="1" type="noConversion"/>
  </si>
  <si>
    <t>F2</t>
  </si>
  <si>
    <t>F3</t>
  </si>
  <si>
    <t>F4</t>
  </si>
  <si>
    <t>F5</t>
  </si>
  <si>
    <t>G1</t>
    <phoneticPr fontId="1" type="noConversion"/>
  </si>
  <si>
    <t>G2</t>
  </si>
  <si>
    <t>G3</t>
  </si>
  <si>
    <t>G4</t>
  </si>
  <si>
    <t>G5</t>
  </si>
  <si>
    <t>油飯特餐</t>
    <phoneticPr fontId="1" type="noConversion"/>
  </si>
  <si>
    <t>米 糯米</t>
    <phoneticPr fontId="1" type="noConversion"/>
  </si>
  <si>
    <t>西式特餐</t>
    <phoneticPr fontId="1" type="noConversion"/>
  </si>
  <si>
    <t>刈包特餐</t>
    <phoneticPr fontId="1" type="noConversion"/>
  </si>
  <si>
    <t>刈包</t>
    <phoneticPr fontId="1" type="noConversion"/>
  </si>
  <si>
    <t>拌麵特餐</t>
    <phoneticPr fontId="1" type="noConversion"/>
  </si>
  <si>
    <t>芝麻飯</t>
    <phoneticPr fontId="1" type="noConversion"/>
  </si>
  <si>
    <t>米 芝麻(熟)</t>
    <phoneticPr fontId="1" type="noConversion"/>
  </si>
  <si>
    <t>清滷豆腐</t>
    <phoneticPr fontId="1" type="noConversion"/>
  </si>
  <si>
    <t>鐵板凍腐</t>
    <phoneticPr fontId="1" type="noConversion"/>
  </si>
  <si>
    <t>油飯配料</t>
    <phoneticPr fontId="1" type="noConversion"/>
  </si>
  <si>
    <t>海結油腐</t>
    <phoneticPr fontId="1" type="noConversion"/>
  </si>
  <si>
    <t>枸杞愛玉</t>
    <phoneticPr fontId="1" type="noConversion"/>
  </si>
  <si>
    <t>愛玉 枸杞 二砂糖</t>
    <phoneticPr fontId="1" type="noConversion"/>
  </si>
  <si>
    <t>蜜汁豆干</t>
    <phoneticPr fontId="1" type="noConversion"/>
  </si>
  <si>
    <t>咖哩毛豆</t>
    <phoneticPr fontId="1" type="noConversion"/>
  </si>
  <si>
    <t>家常豆腐</t>
    <phoneticPr fontId="1" type="noConversion"/>
  </si>
  <si>
    <t>紅豆西米露</t>
    <phoneticPr fontId="1" type="noConversion"/>
  </si>
  <si>
    <t>紅豆 西谷米 二砂糖</t>
    <phoneticPr fontId="1" type="noConversion"/>
  </si>
  <si>
    <t>清炒花椰</t>
    <phoneticPr fontId="1" type="noConversion"/>
  </si>
  <si>
    <t>蔬菜佃煮</t>
    <phoneticPr fontId="1" type="noConversion"/>
  </si>
  <si>
    <t>塔香佐蛋</t>
    <phoneticPr fontId="1" type="noConversion"/>
  </si>
  <si>
    <t>酸菜麵腸</t>
    <phoneticPr fontId="1" type="noConversion"/>
  </si>
  <si>
    <t>酸菜 麵腸 薑</t>
    <phoneticPr fontId="1" type="noConversion"/>
  </si>
  <si>
    <t>豆皮 大白菜 乾木耳 紅蘿蔔</t>
    <phoneticPr fontId="1" type="noConversion"/>
  </si>
  <si>
    <t>豆皮白菜</t>
    <phoneticPr fontId="1" type="noConversion"/>
  </si>
  <si>
    <t>糙米粥</t>
    <phoneticPr fontId="1" type="noConversion"/>
  </si>
  <si>
    <t>雞蛋 糙米 乾香菇 紅蘿蔔</t>
    <phoneticPr fontId="1" type="noConversion"/>
  </si>
  <si>
    <t>碎脯豆干</t>
    <phoneticPr fontId="1" type="noConversion"/>
  </si>
  <si>
    <t>H1</t>
    <phoneticPr fontId="1" type="noConversion"/>
  </si>
  <si>
    <t>H2</t>
  </si>
  <si>
    <t>H3</t>
  </si>
  <si>
    <t>H4</t>
  </si>
  <si>
    <t>粉圓甜湯</t>
    <phoneticPr fontId="1" type="noConversion"/>
  </si>
  <si>
    <t>粉圓 二砂糖</t>
    <phoneticPr fontId="1" type="noConversion"/>
  </si>
  <si>
    <t>茄汁豆腐</t>
    <phoneticPr fontId="1" type="noConversion"/>
  </si>
  <si>
    <t>拌麵配料</t>
    <phoneticPr fontId="1" type="noConversion"/>
  </si>
  <si>
    <t>針菇羹湯</t>
    <phoneticPr fontId="1" type="noConversion"/>
  </si>
  <si>
    <t>蛋 筍絲 金針菇 紅蘿蔔 乾木耳</t>
    <phoneticPr fontId="1" type="noConversion"/>
  </si>
  <si>
    <t>蘿蔔油腐</t>
    <phoneticPr fontId="1" type="noConversion"/>
  </si>
  <si>
    <t>奶香花椰</t>
    <phoneticPr fontId="1" type="noConversion"/>
  </si>
  <si>
    <t>毛豆西滷</t>
    <phoneticPr fontId="1" type="noConversion"/>
  </si>
  <si>
    <t>香滷凍腐</t>
    <phoneticPr fontId="1" type="noConversion"/>
  </si>
  <si>
    <t>菜脯蛋</t>
    <phoneticPr fontId="1" type="noConversion"/>
  </si>
  <si>
    <t>D循環</t>
    <phoneticPr fontId="1" type="noConversion"/>
  </si>
  <si>
    <t>乾海帶</t>
    <phoneticPr fontId="1" type="noConversion"/>
  </si>
  <si>
    <t>九層塔</t>
    <phoneticPr fontId="1" type="noConversion"/>
  </si>
  <si>
    <t>糯米</t>
    <phoneticPr fontId="1" type="noConversion"/>
  </si>
  <si>
    <t>白蘿蔔</t>
    <phoneticPr fontId="1" type="noConversion"/>
  </si>
  <si>
    <t>乾海帶</t>
    <phoneticPr fontId="1" type="noConversion"/>
  </si>
  <si>
    <t>味噌</t>
    <phoneticPr fontId="1" type="noConversion"/>
  </si>
  <si>
    <t>E循環</t>
    <phoneticPr fontId="1" type="noConversion"/>
  </si>
  <si>
    <t>時蔬湯</t>
    <phoneticPr fontId="1" type="noConversion"/>
  </si>
  <si>
    <t>時瓜湯</t>
    <phoneticPr fontId="1" type="noConversion"/>
  </si>
  <si>
    <t>紅蘿蔔</t>
    <phoneticPr fontId="1" type="noConversion"/>
  </si>
  <si>
    <t>麻竹筍干</t>
  </si>
  <si>
    <t>韭菜</t>
    <phoneticPr fontId="1" type="noConversion"/>
  </si>
  <si>
    <t>紅蘿蔔 乾木耳</t>
    <phoneticPr fontId="1" type="noConversion"/>
  </si>
  <si>
    <t>紅蘿蔔</t>
    <phoneticPr fontId="1" type="noConversion"/>
  </si>
  <si>
    <t>三色豆</t>
    <phoneticPr fontId="1" type="noConversion"/>
  </si>
  <si>
    <t>鳳梨豆醬</t>
    <phoneticPr fontId="1" type="noConversion"/>
  </si>
  <si>
    <t>豆皮</t>
    <phoneticPr fontId="1" type="noConversion"/>
  </si>
  <si>
    <t>F循環</t>
    <phoneticPr fontId="1" type="noConversion"/>
  </si>
  <si>
    <t>有機</t>
    <phoneticPr fontId="1" type="noConversion"/>
  </si>
  <si>
    <t>有機</t>
    <phoneticPr fontId="1" type="noConversion"/>
  </si>
  <si>
    <t>醬瓜</t>
    <phoneticPr fontId="1" type="noConversion"/>
  </si>
  <si>
    <t>蘿蔔乾</t>
    <phoneticPr fontId="1" type="noConversion"/>
  </si>
  <si>
    <t>回鍋油腐</t>
    <phoneticPr fontId="1" type="noConversion"/>
  </si>
  <si>
    <t>油豆腐 麻竹筍干 乾木耳 大蒜</t>
    <phoneticPr fontId="1" type="noConversion"/>
  </si>
  <si>
    <t>芝麻海結</t>
    <phoneticPr fontId="1" type="noConversion"/>
  </si>
  <si>
    <t>時蔬</t>
    <phoneticPr fontId="1" type="noConversion"/>
  </si>
  <si>
    <t>愛玉</t>
    <phoneticPr fontId="1" type="noConversion"/>
  </si>
  <si>
    <t>針菇瓜湯</t>
    <phoneticPr fontId="1" type="noConversion"/>
  </si>
  <si>
    <t>金針菇</t>
    <phoneticPr fontId="1" type="noConversion"/>
  </si>
  <si>
    <t>海帶結</t>
    <phoneticPr fontId="1" type="noConversion"/>
  </si>
  <si>
    <t>油豆腐</t>
    <phoneticPr fontId="1" type="noConversion"/>
  </si>
  <si>
    <t>凍豆腐</t>
    <phoneticPr fontId="1" type="noConversion"/>
  </si>
  <si>
    <t>筍片</t>
    <phoneticPr fontId="1" type="noConversion"/>
  </si>
  <si>
    <t>豆干</t>
    <phoneticPr fontId="1" type="noConversion"/>
  </si>
  <si>
    <t>大白菜</t>
    <phoneticPr fontId="1" type="noConversion"/>
  </si>
  <si>
    <r>
      <rPr>
        <sz val="10"/>
        <rFont val="標楷體"/>
        <family val="4"/>
        <charset val="136"/>
      </rPr>
      <t>主菜</t>
    </r>
    <phoneticPr fontId="1" type="noConversion"/>
  </si>
  <si>
    <r>
      <rPr>
        <sz val="10"/>
        <rFont val="標楷體"/>
        <family val="4"/>
        <charset val="136"/>
      </rPr>
      <t>主菜食材明細</t>
    </r>
    <phoneticPr fontId="1" type="noConversion"/>
  </si>
  <si>
    <r>
      <rPr>
        <sz val="10"/>
        <rFont val="標楷體"/>
        <family val="4"/>
        <charset val="136"/>
      </rPr>
      <t>副菜一食材明細</t>
    </r>
    <phoneticPr fontId="1" type="noConversion"/>
  </si>
  <si>
    <r>
      <rPr>
        <sz val="10"/>
        <rFont val="標楷體"/>
        <family val="4"/>
        <charset val="136"/>
      </rPr>
      <t>主食</t>
    </r>
    <phoneticPr fontId="1" type="noConversion"/>
  </si>
  <si>
    <r>
      <rPr>
        <sz val="10"/>
        <rFont val="標楷體"/>
        <family val="4"/>
        <charset val="136"/>
      </rPr>
      <t>主食食材明細</t>
    </r>
    <phoneticPr fontId="1" type="noConversion"/>
  </si>
  <si>
    <r>
      <rPr>
        <sz val="10"/>
        <rFont val="標楷體"/>
        <family val="4"/>
        <charset val="136"/>
      </rPr>
      <t>副菜一</t>
    </r>
    <phoneticPr fontId="1" type="noConversion"/>
  </si>
  <si>
    <t>奶油(固態)</t>
  </si>
  <si>
    <t>黃豆芽</t>
    <phoneticPr fontId="1" type="noConversion"/>
  </si>
  <si>
    <t>匈牙利紅椒</t>
    <phoneticPr fontId="1" type="noConversion"/>
  </si>
  <si>
    <t>海根絲</t>
    <phoneticPr fontId="1" type="noConversion"/>
  </si>
  <si>
    <t>時瓜湯</t>
    <phoneticPr fontId="1" type="noConversion"/>
  </si>
  <si>
    <t>味噌</t>
    <phoneticPr fontId="1" type="noConversion"/>
  </si>
  <si>
    <t>糙米</t>
    <phoneticPr fontId="1" type="noConversion"/>
  </si>
  <si>
    <t>酸菜</t>
    <phoneticPr fontId="1" type="noConversion"/>
  </si>
  <si>
    <t>麵腸</t>
    <phoneticPr fontId="1" type="noConversion"/>
  </si>
  <si>
    <t>粉圓</t>
    <phoneticPr fontId="1" type="noConversion"/>
  </si>
  <si>
    <t>海帶結</t>
    <phoneticPr fontId="1" type="noConversion"/>
  </si>
  <si>
    <t>芝麻(熟)</t>
    <phoneticPr fontId="1" type="noConversion"/>
  </si>
  <si>
    <t>冷凍青花</t>
    <phoneticPr fontId="1" type="noConversion"/>
  </si>
  <si>
    <t>油豆腐</t>
    <phoneticPr fontId="1" type="noConversion"/>
  </si>
  <si>
    <t>筍片</t>
    <phoneticPr fontId="1" type="noConversion"/>
  </si>
  <si>
    <t>乾木耳</t>
    <phoneticPr fontId="1" type="noConversion"/>
  </si>
  <si>
    <t>G循環</t>
    <phoneticPr fontId="1" type="noConversion"/>
  </si>
  <si>
    <t>紅蘿蔔</t>
    <phoneticPr fontId="1" type="noConversion"/>
  </si>
  <si>
    <t>黑胡椒</t>
    <phoneticPr fontId="1" type="noConversion"/>
  </si>
  <si>
    <t>豆腐</t>
    <phoneticPr fontId="1" type="noConversion"/>
  </si>
  <si>
    <t>番茄罐頭</t>
    <phoneticPr fontId="1" type="noConversion"/>
  </si>
  <si>
    <t>時蔬</t>
    <phoneticPr fontId="1" type="noConversion"/>
  </si>
  <si>
    <t>白蘿蔔</t>
    <phoneticPr fontId="1" type="noConversion"/>
  </si>
  <si>
    <t>筍乾</t>
    <phoneticPr fontId="1" type="noConversion"/>
  </si>
  <si>
    <t>H循環</t>
    <phoneticPr fontId="1" type="noConversion"/>
  </si>
  <si>
    <t>H5</t>
    <phoneticPr fontId="1" type="noConversion"/>
  </si>
  <si>
    <t>紫米飯</t>
    <phoneticPr fontId="1" type="noConversion"/>
  </si>
  <si>
    <t>米 紫米</t>
    <phoneticPr fontId="1" type="noConversion"/>
  </si>
  <si>
    <t>蛋香三色</t>
    <phoneticPr fontId="1" type="noConversion"/>
  </si>
  <si>
    <t>雞蛋 三色豆 洋蔥 大蒜</t>
    <phoneticPr fontId="1" type="noConversion"/>
  </si>
  <si>
    <t>味噌海芽</t>
    <phoneticPr fontId="1" type="noConversion"/>
  </si>
  <si>
    <t>豆干</t>
    <phoneticPr fontId="1" type="noConversion"/>
  </si>
  <si>
    <t>豆皮</t>
    <phoneticPr fontId="1" type="noConversion"/>
  </si>
  <si>
    <t>白K</t>
    <phoneticPr fontId="1" type="noConversion"/>
  </si>
  <si>
    <t>紅K</t>
    <phoneticPr fontId="1" type="noConversion"/>
  </si>
  <si>
    <t>冷凍花椰菜</t>
    <phoneticPr fontId="1" type="noConversion"/>
  </si>
  <si>
    <t>有機</t>
    <phoneticPr fontId="1" type="noConversion"/>
  </si>
  <si>
    <r>
      <t>月菜單編排說明如下:一、為符合第一周的周二吃塊狀主菜，將D2主菜調整為</t>
    </r>
    <r>
      <rPr>
        <sz val="9"/>
        <color theme="1"/>
        <rFont val="新細明體"/>
        <family val="1"/>
        <charset val="136"/>
      </rPr>
      <t>｢椒鹽魚排｣</t>
    </r>
    <phoneticPr fontId="1" type="noConversion"/>
  </si>
  <si>
    <r>
      <rPr>
        <sz val="9"/>
        <color theme="1"/>
        <rFont val="細明體"/>
        <family val="3"/>
        <charset val="136"/>
      </rPr>
      <t>E</t>
    </r>
    <r>
      <rPr>
        <sz val="9"/>
        <color theme="1"/>
        <rFont val="Times New Roman"/>
        <family val="1"/>
      </rPr>
      <t>2</t>
    </r>
    <r>
      <rPr>
        <sz val="9"/>
        <color theme="1"/>
        <rFont val="細明體"/>
        <family val="3"/>
        <charset val="136"/>
      </rPr>
      <t>主菜調整為｢香滷雞翅｣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Times New Roman"/>
        <family val="1"/>
      </rPr>
      <t>H3</t>
    </r>
    <r>
      <rPr>
        <sz val="9"/>
        <color theme="1"/>
        <rFont val="細明體"/>
        <family val="3"/>
        <charset val="136"/>
      </rPr>
      <t>主菜調整為</t>
    </r>
    <r>
      <rPr>
        <sz val="9"/>
        <color theme="1"/>
        <rFont val="新細明體"/>
        <family val="1"/>
        <charset val="136"/>
      </rPr>
      <t>｢茶香雞翅｣</t>
    </r>
    <r>
      <rPr>
        <sz val="9"/>
        <color theme="1"/>
        <rFont val="Tahoma"/>
        <family val="2"/>
      </rPr>
      <t>₀</t>
    </r>
    <phoneticPr fontId="1" type="noConversion"/>
  </si>
  <si>
    <t>三色炒蛋</t>
    <phoneticPr fontId="1" type="noConversion"/>
  </si>
  <si>
    <t>五香豆干</t>
    <phoneticPr fontId="1" type="noConversion"/>
  </si>
  <si>
    <t>豆干 滷包</t>
    <phoneticPr fontId="1" type="noConversion"/>
  </si>
  <si>
    <r>
      <t>配合食材認證與提升用餐滿意度，副菜一:D5</t>
    </r>
    <r>
      <rPr>
        <sz val="9"/>
        <color theme="1"/>
        <rFont val="新細明體"/>
        <family val="1"/>
        <charset val="136"/>
      </rPr>
      <t>｢冬瓜絞肉｣</t>
    </r>
    <r>
      <rPr>
        <sz val="9"/>
        <color theme="1"/>
        <rFont val="細明體"/>
        <family val="3"/>
        <charset val="136"/>
      </rPr>
      <t>調為｢玉菜絞肉｣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E4｢蛋香刈薯｣調為｢紅仁炒蛋｣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E1｢塔香海茸｣調為｢清炒花椰｣､F1</t>
    </r>
    <phoneticPr fontId="1" type="noConversion"/>
  </si>
  <si>
    <t>雞蛋</t>
    <phoneticPr fontId="1" type="noConversion"/>
  </si>
  <si>
    <t>三色豆</t>
    <phoneticPr fontId="1" type="noConversion"/>
  </si>
  <si>
    <t>蘿蔔乾</t>
    <phoneticPr fontId="1" type="noConversion"/>
  </si>
  <si>
    <t xml:space="preserve">紅蘿蔔 </t>
    <phoneticPr fontId="1" type="noConversion"/>
  </si>
  <si>
    <t>乾木耳</t>
    <phoneticPr fontId="1" type="noConversion"/>
  </si>
  <si>
    <t>冷凍毛豆仁</t>
    <phoneticPr fontId="1" type="noConversion"/>
  </si>
  <si>
    <t>冷凍花椰菜</t>
    <phoneticPr fontId="1" type="noConversion"/>
  </si>
  <si>
    <t>.</t>
    <phoneticPr fontId="1" type="noConversion"/>
  </si>
  <si>
    <t>豉香豆干</t>
    <phoneticPr fontId="1" type="noConversion"/>
  </si>
  <si>
    <t>豆豉</t>
    <phoneticPr fontId="1" type="noConversion"/>
  </si>
  <si>
    <t>紅K</t>
    <phoneticPr fontId="1" type="noConversion"/>
  </si>
  <si>
    <t>有機</t>
    <phoneticPr fontId="1" type="noConversion"/>
  </si>
  <si>
    <t>冷凍毛豆仁</t>
    <phoneticPr fontId="1" type="noConversion"/>
  </si>
  <si>
    <t>蛋</t>
    <phoneticPr fontId="1" type="noConversion"/>
  </si>
  <si>
    <t xml:space="preserve">紅K </t>
  </si>
  <si>
    <t>時瓜</t>
    <phoneticPr fontId="1" type="noConversion"/>
  </si>
  <si>
    <t>豉香豆干</t>
    <phoneticPr fontId="1" type="noConversion"/>
  </si>
  <si>
    <t>豆干 豆豉 大蒜</t>
    <phoneticPr fontId="1" type="noConversion"/>
  </si>
  <si>
    <t>豆豉</t>
    <phoneticPr fontId="1" type="noConversion"/>
  </si>
  <si>
    <t>｢塔香炒蛋｣調為｢蒜香時蔬｣､G1｢紅仁炒蛋｣調為｢蒜香時蔬｣、H1｢蛋香花椰｣調為</t>
    <phoneticPr fontId="1" type="noConversion"/>
  </si>
  <si>
    <t>｢蒜香時蔬｣</t>
  </si>
  <si>
    <r>
      <t>G4｢紅豆湯｣調為｢仙草甜湯｣､G5</t>
    </r>
    <r>
      <rPr>
        <sz val="8"/>
        <color theme="1"/>
        <rFont val="新細明體"/>
        <family val="1"/>
        <charset val="136"/>
      </rPr>
      <t>｢南瓜濃湯｣調為｢蛋花湯｣､</t>
    </r>
    <r>
      <rPr>
        <sz val="8"/>
        <color theme="1"/>
        <rFont val="細明體"/>
        <family val="3"/>
        <charset val="136"/>
      </rPr>
      <t>H3｢玉菜大骨湯｣調為｢三絲羹湯｣。</t>
    </r>
    <phoneticPr fontId="1" type="noConversion"/>
  </si>
  <si>
    <r>
      <t>湯品</t>
    </r>
    <r>
      <rPr>
        <sz val="9"/>
        <color theme="1"/>
        <rFont val="Times New Roman"/>
        <family val="1"/>
      </rPr>
      <t>:D2</t>
    </r>
    <r>
      <rPr>
        <sz val="9"/>
        <color theme="1"/>
        <rFont val="細明體"/>
        <family val="3"/>
        <charset val="136"/>
      </rPr>
      <t>｢蘿蔔湯｣調為｢味噌湯｣､</t>
    </r>
    <r>
      <rPr>
        <sz val="9"/>
        <color theme="1"/>
        <rFont val="Times New Roman"/>
        <family val="1"/>
      </rPr>
      <t>D4</t>
    </r>
    <r>
      <rPr>
        <sz val="9"/>
        <color theme="1"/>
        <rFont val="細明體"/>
        <family val="3"/>
        <charset val="136"/>
      </rPr>
      <t>｢枸杞銀耳湯｣調為｢枸杞愛玉｣､</t>
    </r>
    <r>
      <rPr>
        <sz val="9"/>
        <color theme="1"/>
        <rFont val="Times New Roman"/>
        <family val="1"/>
      </rPr>
      <t>E4</t>
    </r>
    <r>
      <rPr>
        <sz val="9"/>
        <color theme="1"/>
        <rFont val="細明體"/>
        <family val="3"/>
        <charset val="136"/>
      </rPr>
      <t>｢紅豆紫米湯｣調為｢紅豆西米露｣､</t>
    </r>
    <r>
      <rPr>
        <sz val="9"/>
        <color theme="1"/>
        <rFont val="Times New Roman"/>
        <family val="1"/>
      </rPr>
      <t>G3</t>
    </r>
    <r>
      <rPr>
        <sz val="9"/>
        <color theme="1"/>
        <rFont val="細明體"/>
        <family val="3"/>
        <charset val="136"/>
      </rPr>
      <t>｢味噌豆腐湯｣調為｢珍菇羹湯｣､</t>
    </r>
    <phoneticPr fontId="1" type="noConversion"/>
  </si>
  <si>
    <t>月</t>
    <phoneticPr fontId="1" type="noConversion"/>
  </si>
  <si>
    <t>素食菜單</t>
    <phoneticPr fontId="1" type="noConversion"/>
  </si>
  <si>
    <t>月</t>
    <phoneticPr fontId="1" type="noConversion"/>
  </si>
  <si>
    <t>過敏警語:「本月產品含有蛋、芝麻、含麩之穀物、花生、大豆、亞硫酸鹽類及其相關製品，不適合其過敏體質者食用」</t>
    <phoneticPr fontId="1" type="noConversion"/>
  </si>
  <si>
    <t>豆蛋*</t>
    <phoneticPr fontId="1" type="noConversion"/>
  </si>
  <si>
    <t>豆腐 薑</t>
    <phoneticPr fontId="1" type="noConversion"/>
  </si>
  <si>
    <t>雞蛋  三色豆 薑</t>
    <phoneticPr fontId="1" type="noConversion"/>
  </si>
  <si>
    <t>素絞肉 蘿蔔乾 乾香菇 薑</t>
    <phoneticPr fontId="1" type="noConversion"/>
  </si>
  <si>
    <t>時蔬 紅蘿蔔 薑</t>
    <phoneticPr fontId="1" type="noConversion"/>
  </si>
  <si>
    <t>時瓜金針菇 薑</t>
    <phoneticPr fontId="1" type="noConversion"/>
  </si>
  <si>
    <t>乾海帶 薑</t>
    <phoneticPr fontId="1" type="noConversion"/>
  </si>
  <si>
    <t>時瓜 紅蘿蔔 薑</t>
    <phoneticPr fontId="1" type="noConversion"/>
  </si>
  <si>
    <t>乾金針 榨菜</t>
    <phoneticPr fontId="1" type="noConversion"/>
  </si>
  <si>
    <t>時蔬 薑</t>
    <phoneticPr fontId="1" type="noConversion"/>
  </si>
  <si>
    <t>海帶結 油豆腐 薑</t>
    <phoneticPr fontId="1" type="noConversion"/>
  </si>
  <si>
    <t>凍豆腐 麻竹筍干 乾木耳 薑</t>
    <phoneticPr fontId="1" type="noConversion"/>
  </si>
  <si>
    <t>素絞肉 冬粉 時蔬 紅蘿蔔 乾木耳 薑</t>
    <phoneticPr fontId="1" type="noConversion"/>
  </si>
  <si>
    <t>豆腐 三色豆 薑</t>
    <phoneticPr fontId="1" type="noConversion"/>
  </si>
  <si>
    <t>豆皮 大白菜  紅蘿蔔 乾香菇 薑</t>
    <phoneticPr fontId="1" type="noConversion"/>
  </si>
  <si>
    <t>海帶結 白蘿蔔 紅蘿蔔 薑</t>
    <phoneticPr fontId="1" type="noConversion"/>
  </si>
  <si>
    <t>雞蛋 海帶 九層塔 薑</t>
    <phoneticPr fontId="1" type="noConversion"/>
  </si>
  <si>
    <t>冷凍花椰菜 紅蘿蔔 薑</t>
    <phoneticPr fontId="1" type="noConversion"/>
  </si>
  <si>
    <t>海帶結 芝麻(熟) 薑</t>
    <phoneticPr fontId="1" type="noConversion"/>
  </si>
  <si>
    <t>雞蛋 蘿蔔乾 紅蘿蔔 薑</t>
    <phoneticPr fontId="1" type="noConversion"/>
  </si>
  <si>
    <t>冷凍花椰菜 薑 奶油(固態)</t>
    <phoneticPr fontId="1" type="noConversion"/>
  </si>
  <si>
    <t>白蘿蔔 油豆腐 薑</t>
    <phoneticPr fontId="1" type="noConversion"/>
  </si>
  <si>
    <t>冷凍毛豆仁 大白菜 紅蘿蔔 乾香菇 薑</t>
    <phoneticPr fontId="1" type="noConversion"/>
  </si>
  <si>
    <t>凍豆腐 麻竹筍干 薑</t>
    <phoneticPr fontId="1" type="noConversion"/>
  </si>
  <si>
    <t>蛋 冬粉 時蔬 乾木耳 薑</t>
    <phoneticPr fontId="1" type="noConversion"/>
  </si>
  <si>
    <t>豆皮 大白菜 乾木耳 紅蘿蔔 薑</t>
    <phoneticPr fontId="1" type="noConversion"/>
  </si>
  <si>
    <t>月素菜單配合葷食菜單調整</t>
    <phoneticPr fontId="1" type="noConversion"/>
  </si>
  <si>
    <t>蛋 冬粉 時蔬 乾香菇 薑</t>
    <phoneticPr fontId="1" type="noConversion"/>
  </si>
  <si>
    <t>清炒玉菜</t>
    <phoneticPr fontId="1" type="noConversion"/>
  </si>
  <si>
    <t>高麗菜 紅蘿蔔 薑</t>
    <phoneticPr fontId="1" type="noConversion"/>
  </si>
  <si>
    <t>冷凍花椰菜 薑 紅蘿蔔</t>
    <phoneticPr fontId="1" type="noConversion"/>
  </si>
  <si>
    <t>雞蛋 紅蘿蔔 薑</t>
    <phoneticPr fontId="1" type="noConversion"/>
  </si>
  <si>
    <t>龍鬚菜 薑</t>
    <phoneticPr fontId="1" type="noConversion"/>
  </si>
  <si>
    <t>清炒時蔬</t>
    <phoneticPr fontId="1" type="noConversion"/>
  </si>
  <si>
    <t>豆干 蘿蔔乾 紅蘿蔔 薑</t>
    <phoneticPr fontId="1" type="noConversion"/>
  </si>
  <si>
    <t>紅燒豆腐</t>
    <phoneticPr fontId="1" type="noConversion"/>
  </si>
  <si>
    <t>若末混炒</t>
    <phoneticPr fontId="1" type="noConversion"/>
  </si>
  <si>
    <t>素絞肉 乾木耳 紅蘿蔔 薑</t>
    <phoneticPr fontId="1" type="noConversion"/>
  </si>
  <si>
    <t>雞蛋 時蔬 紅蘿蔔 薑</t>
    <phoneticPr fontId="1" type="noConversion"/>
  </si>
  <si>
    <t>豆腐 蕃茄罐頭 薑</t>
    <phoneticPr fontId="1" type="noConversion"/>
  </si>
  <si>
    <t>素絞肉 紅蘿蔔 乾香菇 時蔬  薑</t>
    <phoneticPr fontId="1" type="noConversion"/>
  </si>
  <si>
    <t>豆干 豆豉 薑</t>
    <phoneticPr fontId="1" type="noConversion"/>
  </si>
  <si>
    <t>紅白麵腸</t>
    <phoneticPr fontId="1" type="noConversion"/>
  </si>
  <si>
    <t>麵腸 紅蘿蔔 白蘿蔔 大蒜</t>
    <phoneticPr fontId="1" type="noConversion"/>
  </si>
  <si>
    <t>椒鹽毛豆</t>
    <phoneticPr fontId="1" type="noConversion"/>
  </si>
  <si>
    <t>冷凍毛豆仁</t>
    <phoneticPr fontId="1" type="noConversion"/>
  </si>
  <si>
    <t>茶葉蛋</t>
    <phoneticPr fontId="1" type="noConversion"/>
  </si>
  <si>
    <t>雞水煮蛋</t>
    <phoneticPr fontId="1" type="noConversion"/>
  </si>
  <si>
    <t>油腐 乾海帶 九層塔 薑</t>
    <phoneticPr fontId="1" type="noConversion"/>
  </si>
  <si>
    <t>冷凍毛豆仁 薑 咖哩粉</t>
  </si>
  <si>
    <t>冷凍毛豆仁 薑 咖哩粉</t>
    <phoneticPr fontId="1" type="noConversion"/>
  </si>
  <si>
    <t>三杯油腐</t>
    <phoneticPr fontId="1" type="noConversion"/>
  </si>
  <si>
    <t>素絞肉 薑 紅蘿蔔 蕃茄醬</t>
    <phoneticPr fontId="1" type="noConversion"/>
  </si>
  <si>
    <t>滷煎蒸炒蛋</t>
    <phoneticPr fontId="1" type="noConversion"/>
  </si>
  <si>
    <t>雞蛋</t>
    <phoneticPr fontId="1" type="noConversion"/>
  </si>
  <si>
    <t>香滷豆干</t>
    <phoneticPr fontId="1" type="noConversion"/>
  </si>
  <si>
    <t>紅燒豆包</t>
    <phoneticPr fontId="1" type="noConversion"/>
  </si>
  <si>
    <t>豆包</t>
    <phoneticPr fontId="1" type="noConversion"/>
  </si>
  <si>
    <t>豆干</t>
    <phoneticPr fontId="1" type="noConversion"/>
  </si>
  <si>
    <t>紅仁炒蛋</t>
    <phoneticPr fontId="1" type="noConversion"/>
  </si>
  <si>
    <t>醬瓜燒腐</t>
    <phoneticPr fontId="1" type="noConversion"/>
  </si>
  <si>
    <t>香滷豆包</t>
    <phoneticPr fontId="1" type="noConversion"/>
  </si>
  <si>
    <t>油豆腐 醬瓜 薑</t>
    <phoneticPr fontId="1" type="noConversion"/>
  </si>
  <si>
    <t>泡菜凍腐</t>
    <phoneticPr fontId="1" type="noConversion"/>
  </si>
  <si>
    <t>凍豆腐 韓式泡菜 薑</t>
    <phoneticPr fontId="1" type="noConversion"/>
  </si>
  <si>
    <t>打拋諸</t>
    <phoneticPr fontId="1" type="noConversion"/>
  </si>
  <si>
    <t>素絞肉 乾海帶 九層塔 薑</t>
    <phoneticPr fontId="1" type="noConversion"/>
  </si>
  <si>
    <t>黑椒豆干</t>
    <phoneticPr fontId="1" type="noConversion"/>
  </si>
  <si>
    <t>豆干 黑胡椒</t>
    <phoneticPr fontId="1" type="noConversion"/>
  </si>
  <si>
    <t>咖哩油腐</t>
    <phoneticPr fontId="1" type="noConversion"/>
  </si>
  <si>
    <t>油豆腐  咖哩粉</t>
    <phoneticPr fontId="1" type="noConversion"/>
  </si>
  <si>
    <t>瓜仔絞若</t>
    <phoneticPr fontId="1" type="noConversion"/>
  </si>
  <si>
    <t>素絞肉 醬瓜 薑</t>
    <phoneticPr fontId="1" type="noConversion"/>
  </si>
  <si>
    <t>鐵板油腐</t>
    <phoneticPr fontId="1" type="noConversion"/>
  </si>
  <si>
    <t>豆瓣麵腸</t>
    <phoneticPr fontId="1" type="noConversion"/>
  </si>
  <si>
    <t>筍干油腐</t>
    <phoneticPr fontId="1" type="noConversion"/>
  </si>
  <si>
    <t>油豆腐 麻竹筍干 薑</t>
    <phoneticPr fontId="1" type="noConversion"/>
  </si>
  <si>
    <t>鳳梨麵腸</t>
    <phoneticPr fontId="1" type="noConversion"/>
  </si>
  <si>
    <t>麵腸 鳳梨 乾木耳 薑</t>
    <phoneticPr fontId="1" type="noConversion"/>
  </si>
  <si>
    <t>麵腸 白蘿蔔 紅蘿蔔 豆瓣醬</t>
    <phoneticPr fontId="1" type="noConversion"/>
  </si>
  <si>
    <t>雞蛋 三色豆 薑</t>
    <phoneticPr fontId="1" type="noConversion"/>
  </si>
  <si>
    <t>咖哩毛豆</t>
    <phoneticPr fontId="1" type="noConversion"/>
  </si>
  <si>
    <t>冷凍毛豆仁 咖哩粉</t>
    <phoneticPr fontId="1" type="noConversion"/>
  </si>
  <si>
    <t>薑</t>
    <phoneticPr fontId="1" type="noConversion"/>
  </si>
  <si>
    <t>時蔬</t>
    <phoneticPr fontId="1" type="noConversion"/>
  </si>
  <si>
    <t>乾香菇</t>
  </si>
  <si>
    <t>乾香菇</t>
    <phoneticPr fontId="1" type="noConversion"/>
  </si>
  <si>
    <t>素絞肉</t>
    <phoneticPr fontId="1" type="noConversion"/>
  </si>
  <si>
    <t>素絞肉</t>
    <phoneticPr fontId="1" type="noConversion"/>
  </si>
  <si>
    <t>芹菜</t>
    <phoneticPr fontId="1" type="noConversion"/>
  </si>
  <si>
    <t>薑</t>
    <phoneticPr fontId="1" type="noConversion"/>
  </si>
  <si>
    <t>紅蘿蔔</t>
    <phoneticPr fontId="1" type="noConversion"/>
  </si>
  <si>
    <t>乾木耳</t>
    <phoneticPr fontId="1" type="noConversion"/>
  </si>
  <si>
    <t>薑</t>
    <phoneticPr fontId="1" type="noConversion"/>
  </si>
  <si>
    <t>油豆腐  咖哩粉</t>
    <phoneticPr fontId="1" type="noConversion"/>
  </si>
  <si>
    <t>油豆腐 麻竹筍干 薑</t>
    <phoneticPr fontId="1" type="noConversion"/>
  </si>
  <si>
    <t>咖哩毛豆</t>
    <phoneticPr fontId="1" type="noConversion"/>
  </si>
  <si>
    <t>冷凍毛豆仁 咖哩粉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</si>
</sst>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;@"/>
    <numFmt numFmtId="177" formatCode="[$-404]aaaa;@"/>
    <numFmt numFmtId="178" formatCode="0.0_ "/>
    <numFmt numFmtId="179" formatCode="0.00_ "/>
    <numFmt numFmtId="180" formatCode="0_ "/>
    <numFmt numFmtId="181" formatCode="[$-404]aaa;@"/>
  </numFmts>
  <fonts count="5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0" tint="-0.14999847407452621"/>
      <name val="Times New Roman"/>
      <family val="1"/>
    </font>
    <font>
      <sz val="10"/>
      <color theme="1"/>
      <name val="細明體"/>
      <family val="3"/>
      <charset val="136"/>
    </font>
    <font>
      <sz val="8"/>
      <color theme="1"/>
      <name val="標楷體"/>
      <family val="4"/>
      <charset val="13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新細明體"/>
      <family val="2"/>
      <charset val="136"/>
      <scheme val="minor"/>
    </font>
    <font>
      <sz val="8"/>
      <color theme="1"/>
      <name val="新細明體"/>
      <family val="1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9"/>
      <name val="細明體"/>
      <family val="3"/>
      <charset val="136"/>
    </font>
    <font>
      <sz val="12"/>
      <color rgb="FFFF0000"/>
      <name val="標楷體"/>
      <family val="4"/>
      <charset val="136"/>
    </font>
    <font>
      <sz val="9"/>
      <color theme="1"/>
      <name val="細明體"/>
      <family val="3"/>
      <charset val="136"/>
    </font>
    <font>
      <sz val="8"/>
      <color theme="1"/>
      <name val="細明體"/>
      <family val="3"/>
      <charset val="136"/>
    </font>
    <font>
      <sz val="12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8"/>
      <color theme="1" tint="0.249977111117893"/>
      <name val="細明體"/>
      <family val="3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sz val="11"/>
      <color theme="1"/>
      <name val="新細明體"/>
      <family val="2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Tahoma"/>
      <family val="2"/>
    </font>
    <font>
      <sz val="9"/>
      <color theme="1"/>
      <name val="新細明體"/>
      <family val="2"/>
      <charset val="136"/>
      <scheme val="minor"/>
    </font>
    <font>
      <sz val="14"/>
      <color rgb="FFFF0000"/>
      <name val="Arial Unicode MS"/>
      <family val="2"/>
      <charset val="136"/>
    </font>
    <font>
      <sz val="9"/>
      <color theme="1"/>
      <name val="標楷體"/>
      <family val="4"/>
      <charset val="136"/>
    </font>
    <font>
      <sz val="6"/>
      <color theme="1"/>
      <name val="新細明體"/>
      <family val="2"/>
      <charset val="136"/>
      <scheme val="minor"/>
    </font>
    <font>
      <sz val="6"/>
      <color theme="1"/>
      <name val="標楷體"/>
      <family val="4"/>
      <charset val="136"/>
    </font>
    <font>
      <sz val="12"/>
      <color theme="0" tint="-0.249977111117893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6"/>
      <color theme="1"/>
      <name val="細明體"/>
      <family val="3"/>
      <charset val="136"/>
    </font>
    <font>
      <sz val="12"/>
      <name val="新細明體"/>
      <family val="2"/>
      <charset val="136"/>
      <scheme val="minor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2"/>
      <name val="Times New Roman"/>
      <family val="1"/>
    </font>
    <font>
      <sz val="12"/>
      <name val="DFKai-SB"/>
      <family val="4"/>
      <charset val="136"/>
    </font>
    <font>
      <sz val="11"/>
      <name val="細明體"/>
      <family val="3"/>
      <charset val="136"/>
    </font>
    <font>
      <sz val="8"/>
      <name val="細明體"/>
      <family val="3"/>
      <charset val="136"/>
    </font>
    <font>
      <sz val="8"/>
      <color theme="1"/>
      <name val="新細明體"/>
      <family val="1"/>
      <charset val="136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/>
      <bottom/>
      <diagonal/>
    </border>
    <border>
      <left/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/>
      <top/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499984740745262"/>
      </top>
      <bottom/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</cellStyleXfs>
  <cellXfs count="49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10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32" fillId="0" borderId="0" xfId="0" applyFont="1" applyBorder="1">
      <alignment vertical="center"/>
    </xf>
    <xf numFmtId="0" fontId="33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34" fillId="0" borderId="1" xfId="0" applyFont="1" applyBorder="1">
      <alignment vertical="center"/>
    </xf>
    <xf numFmtId="0" fontId="0" fillId="0" borderId="9" xfId="0" applyBorder="1">
      <alignment vertical="center"/>
    </xf>
    <xf numFmtId="0" fontId="27" fillId="0" borderId="0" xfId="0" applyFont="1" applyFill="1" applyBorder="1">
      <alignment vertical="center"/>
    </xf>
    <xf numFmtId="0" fontId="6" fillId="0" borderId="2" xfId="0" applyFont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8" fillId="0" borderId="4" xfId="0" applyFont="1" applyFill="1" applyBorder="1">
      <alignment vertical="center"/>
    </xf>
    <xf numFmtId="0" fontId="0" fillId="0" borderId="10" xfId="0" applyBorder="1">
      <alignment vertical="center"/>
    </xf>
    <xf numFmtId="179" fontId="35" fillId="0" borderId="0" xfId="0" applyNumberFormat="1" applyFont="1" applyBorder="1">
      <alignment vertical="center"/>
    </xf>
    <xf numFmtId="178" fontId="12" fillId="0" borderId="0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5" fillId="0" borderId="0" xfId="0" applyFont="1" applyBorder="1">
      <alignment vertical="center"/>
    </xf>
    <xf numFmtId="180" fontId="0" fillId="0" borderId="0" xfId="0" applyNumberFormat="1" applyBorder="1">
      <alignment vertical="center"/>
    </xf>
    <xf numFmtId="180" fontId="0" fillId="0" borderId="0" xfId="0" applyNumberFormat="1" applyFill="1" applyBorder="1">
      <alignment vertical="center"/>
    </xf>
    <xf numFmtId="180" fontId="26" fillId="0" borderId="0" xfId="0" applyNumberFormat="1" applyFont="1" applyBorder="1">
      <alignment vertical="center"/>
    </xf>
    <xf numFmtId="180" fontId="0" fillId="0" borderId="0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10" fillId="0" borderId="13" xfId="0" applyFont="1" applyBorder="1">
      <alignment vertical="center"/>
    </xf>
    <xf numFmtId="0" fontId="34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35" fillId="0" borderId="13" xfId="0" applyNumberFormat="1" applyFont="1" applyBorder="1" applyAlignment="1"/>
    <xf numFmtId="0" fontId="14" fillId="0" borderId="13" xfId="0" applyNumberFormat="1" applyFont="1" applyBorder="1" applyAlignment="1">
      <alignment wrapText="1"/>
    </xf>
    <xf numFmtId="0" fontId="14" fillId="0" borderId="13" xfId="0" applyNumberFormat="1" applyFont="1" applyBorder="1" applyAlignment="1"/>
    <xf numFmtId="0" fontId="35" fillId="0" borderId="13" xfId="0" applyFont="1" applyBorder="1">
      <alignment vertical="center"/>
    </xf>
    <xf numFmtId="0" fontId="14" fillId="0" borderId="13" xfId="0" applyFont="1" applyBorder="1">
      <alignment vertical="center"/>
    </xf>
    <xf numFmtId="176" fontId="5" fillId="0" borderId="13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8" fillId="0" borderId="13" xfId="0" applyFont="1" applyBorder="1">
      <alignment vertical="center"/>
    </xf>
    <xf numFmtId="0" fontId="17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19" fillId="0" borderId="13" xfId="0" applyFont="1" applyBorder="1" applyAlignment="1">
      <alignment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12" fillId="0" borderId="13" xfId="0" applyFont="1" applyBorder="1">
      <alignment vertical="center"/>
    </xf>
    <xf numFmtId="0" fontId="3" fillId="0" borderId="13" xfId="0" applyFont="1" applyFill="1" applyBorder="1">
      <alignment vertical="center"/>
    </xf>
    <xf numFmtId="0" fontId="5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>
      <alignment vertical="center"/>
    </xf>
    <xf numFmtId="0" fontId="3" fillId="0" borderId="16" xfId="0" applyFont="1" applyFill="1" applyBorder="1" applyAlignment="1">
      <alignment horizontal="left" vertical="center"/>
    </xf>
    <xf numFmtId="0" fontId="18" fillId="0" borderId="13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18" fillId="0" borderId="14" xfId="0" applyFont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32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Fill="1" applyBorder="1">
      <alignment vertical="center"/>
    </xf>
    <xf numFmtId="0" fontId="12" fillId="0" borderId="0" xfId="0" applyFont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" fillId="0" borderId="16" xfId="0" applyFont="1" applyFill="1" applyBorder="1">
      <alignment vertical="center"/>
    </xf>
    <xf numFmtId="0" fontId="18" fillId="0" borderId="16" xfId="0" applyFont="1" applyFill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8" fillId="0" borderId="14" xfId="0" applyFont="1" applyBorder="1">
      <alignment vertical="center"/>
    </xf>
    <xf numFmtId="0" fontId="18" fillId="0" borderId="18" xfId="0" applyFont="1" applyBorder="1" applyAlignment="1">
      <alignment vertical="center" wrapText="1"/>
    </xf>
    <xf numFmtId="0" fontId="38" fillId="0" borderId="13" xfId="0" applyFont="1" applyBorder="1">
      <alignment vertical="center"/>
    </xf>
    <xf numFmtId="0" fontId="2" fillId="0" borderId="13" xfId="0" applyFont="1" applyBorder="1">
      <alignment vertical="center"/>
    </xf>
    <xf numFmtId="178" fontId="0" fillId="0" borderId="0" xfId="0" applyNumberFormat="1" applyBorder="1">
      <alignment vertical="center"/>
    </xf>
    <xf numFmtId="0" fontId="40" fillId="0" borderId="13" xfId="0" applyFont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0" fillId="0" borderId="20" xfId="0" applyBorder="1">
      <alignment vertical="center"/>
    </xf>
    <xf numFmtId="176" fontId="26" fillId="0" borderId="20" xfId="0" applyNumberFormat="1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176" fontId="0" fillId="0" borderId="20" xfId="0" applyNumberForma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0" fillId="0" borderId="21" xfId="0" applyBorder="1">
      <alignment vertical="center"/>
    </xf>
    <xf numFmtId="0" fontId="36" fillId="2" borderId="22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15" fillId="0" borderId="24" xfId="0" applyFont="1" applyFill="1" applyBorder="1" applyAlignment="1">
      <alignment horizontal="left" vertical="center"/>
    </xf>
    <xf numFmtId="0" fontId="8" fillId="0" borderId="26" xfId="0" applyFont="1" applyFill="1" applyBorder="1">
      <alignment vertical="center"/>
    </xf>
    <xf numFmtId="0" fontId="27" fillId="0" borderId="24" xfId="0" applyFont="1" applyFill="1" applyBorder="1">
      <alignment vertical="center"/>
    </xf>
    <xf numFmtId="0" fontId="20" fillId="0" borderId="27" xfId="0" applyFont="1" applyBorder="1">
      <alignment vertical="center"/>
    </xf>
    <xf numFmtId="0" fontId="17" fillId="0" borderId="0" xfId="0" applyFont="1" applyBorder="1">
      <alignment vertical="center"/>
    </xf>
    <xf numFmtId="0" fontId="35" fillId="0" borderId="31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20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35" fillId="0" borderId="38" xfId="0" applyFont="1" applyBorder="1">
      <alignment vertical="center"/>
    </xf>
    <xf numFmtId="0" fontId="36" fillId="2" borderId="39" xfId="0" applyFont="1" applyFill="1" applyBorder="1" applyAlignment="1">
      <alignment horizontal="center" vertical="center" wrapText="1"/>
    </xf>
    <xf numFmtId="0" fontId="2" fillId="0" borderId="37" xfId="0" applyFont="1" applyBorder="1">
      <alignment vertical="center"/>
    </xf>
    <xf numFmtId="179" fontId="35" fillId="0" borderId="37" xfId="0" applyNumberFormat="1" applyFont="1" applyBorder="1">
      <alignment vertical="center"/>
    </xf>
    <xf numFmtId="0" fontId="0" fillId="0" borderId="40" xfId="0" applyBorder="1">
      <alignment vertical="center"/>
    </xf>
    <xf numFmtId="0" fontId="34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4" fillId="0" borderId="37" xfId="0" applyFont="1" applyBorder="1">
      <alignment vertical="center"/>
    </xf>
    <xf numFmtId="0" fontId="9" fillId="0" borderId="37" xfId="0" applyFont="1" applyBorder="1">
      <alignment vertical="center"/>
    </xf>
    <xf numFmtId="0" fontId="35" fillId="0" borderId="41" xfId="0" applyNumberFormat="1" applyFont="1" applyBorder="1" applyAlignment="1"/>
    <xf numFmtId="0" fontId="14" fillId="0" borderId="36" xfId="0" applyNumberFormat="1" applyFont="1" applyBorder="1" applyAlignment="1">
      <alignment wrapText="1"/>
    </xf>
    <xf numFmtId="0" fontId="14" fillId="0" borderId="42" xfId="0" applyNumberFormat="1" applyFont="1" applyBorder="1" applyAlignment="1"/>
    <xf numFmtId="0" fontId="14" fillId="0" borderId="42" xfId="0" applyNumberFormat="1" applyFont="1" applyBorder="1" applyAlignment="1">
      <alignment wrapText="1"/>
    </xf>
    <xf numFmtId="0" fontId="35" fillId="0" borderId="42" xfId="0" applyFont="1" applyBorder="1">
      <alignment vertical="center"/>
    </xf>
    <xf numFmtId="0" fontId="14" fillId="0" borderId="37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0" xfId="0" applyFont="1" applyBorder="1">
      <alignment vertical="center"/>
    </xf>
    <xf numFmtId="0" fontId="20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15" fillId="0" borderId="39" xfId="0" applyFont="1" applyBorder="1" applyAlignment="1">
      <alignment horizontal="left" vertical="center"/>
    </xf>
    <xf numFmtId="0" fontId="27" fillId="0" borderId="38" xfId="0" applyFont="1" applyBorder="1">
      <alignment vertical="center"/>
    </xf>
    <xf numFmtId="0" fontId="27" fillId="0" borderId="0" xfId="0" applyFont="1" applyBorder="1">
      <alignment vertical="center"/>
    </xf>
    <xf numFmtId="0" fontId="17" fillId="0" borderId="38" xfId="0" applyFont="1" applyBorder="1">
      <alignment vertical="center"/>
    </xf>
    <xf numFmtId="0" fontId="5" fillId="0" borderId="45" xfId="0" applyFont="1" applyBorder="1" applyAlignment="1">
      <alignment horizontal="left" vertical="center"/>
    </xf>
    <xf numFmtId="0" fontId="27" fillId="0" borderId="37" xfId="0" applyFont="1" applyBorder="1">
      <alignment vertical="center"/>
    </xf>
    <xf numFmtId="0" fontId="34" fillId="0" borderId="45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3" xfId="0" applyFont="1" applyBorder="1">
      <alignment vertical="center"/>
    </xf>
    <xf numFmtId="0" fontId="4" fillId="0" borderId="39" xfId="0" applyFont="1" applyBorder="1">
      <alignment vertical="center"/>
    </xf>
    <xf numFmtId="0" fontId="26" fillId="0" borderId="37" xfId="0" applyFont="1" applyBorder="1">
      <alignment vertical="center"/>
    </xf>
    <xf numFmtId="0" fontId="12" fillId="0" borderId="49" xfId="0" applyFont="1" applyBorder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51" xfId="0" applyFont="1" applyBorder="1" applyAlignment="1">
      <alignment vertical="center" wrapText="1"/>
    </xf>
    <xf numFmtId="0" fontId="3" fillId="0" borderId="50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Fill="1" applyBorder="1">
      <alignment vertical="center"/>
    </xf>
    <xf numFmtId="176" fontId="26" fillId="0" borderId="31" xfId="0" applyNumberFormat="1" applyFont="1" applyBorder="1">
      <alignment vertical="center"/>
    </xf>
    <xf numFmtId="0" fontId="28" fillId="0" borderId="31" xfId="0" applyFont="1" applyBorder="1" applyAlignment="1">
      <alignment horizontal="left" vertical="center"/>
    </xf>
    <xf numFmtId="176" fontId="0" fillId="0" borderId="31" xfId="0" applyNumberFormat="1" applyBorder="1">
      <alignment vertical="center"/>
    </xf>
    <xf numFmtId="180" fontId="0" fillId="0" borderId="31" xfId="0" applyNumberFormat="1" applyBorder="1">
      <alignment vertical="center"/>
    </xf>
    <xf numFmtId="0" fontId="0" fillId="0" borderId="46" xfId="0" applyBorder="1">
      <alignment vertical="center"/>
    </xf>
    <xf numFmtId="0" fontId="2" fillId="0" borderId="31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28" xfId="0" applyFont="1" applyBorder="1" applyAlignment="1">
      <alignment vertical="center" wrapText="1"/>
    </xf>
    <xf numFmtId="0" fontId="20" fillId="0" borderId="33" xfId="0" applyFont="1" applyBorder="1">
      <alignment vertical="center"/>
    </xf>
    <xf numFmtId="0" fontId="20" fillId="0" borderId="35" xfId="0" applyFont="1" applyBorder="1">
      <alignment vertical="center"/>
    </xf>
    <xf numFmtId="0" fontId="4" fillId="0" borderId="31" xfId="0" applyFont="1" applyBorder="1">
      <alignment vertical="center"/>
    </xf>
    <xf numFmtId="0" fontId="0" fillId="0" borderId="37" xfId="0" applyFill="1" applyBorder="1">
      <alignment vertical="center"/>
    </xf>
    <xf numFmtId="0" fontId="35" fillId="0" borderId="37" xfId="0" applyFont="1" applyBorder="1">
      <alignment vertical="center"/>
    </xf>
    <xf numFmtId="0" fontId="34" fillId="0" borderId="38" xfId="0" applyFont="1" applyBorder="1">
      <alignment vertical="center"/>
    </xf>
    <xf numFmtId="0" fontId="37" fillId="0" borderId="37" xfId="0" applyFont="1" applyBorder="1">
      <alignment vertical="center"/>
    </xf>
    <xf numFmtId="0" fontId="6" fillId="0" borderId="40" xfId="0" applyFont="1" applyBorder="1">
      <alignment vertical="center"/>
    </xf>
    <xf numFmtId="0" fontId="4" fillId="0" borderId="40" xfId="0" applyFont="1" applyBorder="1">
      <alignment vertical="center"/>
    </xf>
    <xf numFmtId="0" fontId="9" fillId="0" borderId="38" xfId="0" applyFont="1" applyBorder="1">
      <alignment vertical="center"/>
    </xf>
    <xf numFmtId="0" fontId="29" fillId="0" borderId="21" xfId="0" applyFont="1" applyBorder="1">
      <alignment vertical="center"/>
    </xf>
    <xf numFmtId="0" fontId="41" fillId="0" borderId="0" xfId="0" applyFont="1">
      <alignment vertical="center"/>
    </xf>
    <xf numFmtId="0" fontId="41" fillId="0" borderId="0" xfId="0" applyFont="1" applyBorder="1">
      <alignment vertical="center"/>
    </xf>
    <xf numFmtId="0" fontId="42" fillId="0" borderId="23" xfId="0" applyFont="1" applyBorder="1">
      <alignment vertical="center"/>
    </xf>
    <xf numFmtId="0" fontId="25" fillId="0" borderId="28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8" xfId="0" applyFont="1" applyBorder="1">
      <alignment vertical="center"/>
    </xf>
    <xf numFmtId="0" fontId="25" fillId="0" borderId="27" xfId="0" applyFont="1" applyBorder="1">
      <alignment vertical="center"/>
    </xf>
    <xf numFmtId="0" fontId="25" fillId="0" borderId="29" xfId="0" applyFont="1" applyBorder="1">
      <alignment vertical="center"/>
    </xf>
    <xf numFmtId="0" fontId="25" fillId="0" borderId="30" xfId="0" applyFont="1" applyBorder="1">
      <alignment vertical="center"/>
    </xf>
    <xf numFmtId="0" fontId="41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43" fillId="0" borderId="27" xfId="0" applyFont="1" applyBorder="1">
      <alignment vertical="center"/>
    </xf>
    <xf numFmtId="0" fontId="43" fillId="0" borderId="8" xfId="0" applyFont="1" applyBorder="1">
      <alignment vertical="center"/>
    </xf>
    <xf numFmtId="0" fontId="43" fillId="0" borderId="28" xfId="0" applyFont="1" applyBorder="1">
      <alignment vertical="center"/>
    </xf>
    <xf numFmtId="0" fontId="44" fillId="0" borderId="28" xfId="0" applyFont="1" applyBorder="1">
      <alignment vertical="center"/>
    </xf>
    <xf numFmtId="0" fontId="44" fillId="0" borderId="8" xfId="0" applyFont="1" applyBorder="1">
      <alignment vertical="center"/>
    </xf>
    <xf numFmtId="0" fontId="41" fillId="0" borderId="8" xfId="0" applyFont="1" applyBorder="1">
      <alignment vertical="center"/>
    </xf>
    <xf numFmtId="0" fontId="45" fillId="0" borderId="23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47" fillId="0" borderId="54" xfId="0" applyFont="1" applyBorder="1">
      <alignment vertical="center"/>
    </xf>
    <xf numFmtId="0" fontId="47" fillId="0" borderId="8" xfId="0" applyFont="1" applyBorder="1">
      <alignment vertical="center"/>
    </xf>
    <xf numFmtId="0" fontId="45" fillId="0" borderId="25" xfId="0" applyFont="1" applyBorder="1" applyAlignment="1">
      <alignment horizontal="left" vertical="center"/>
    </xf>
    <xf numFmtId="0" fontId="46" fillId="0" borderId="33" xfId="0" applyFont="1" applyBorder="1" applyAlignment="1">
      <alignment horizontal="left" vertical="center"/>
    </xf>
    <xf numFmtId="0" fontId="47" fillId="0" borderId="9" xfId="0" applyFont="1" applyBorder="1">
      <alignment vertical="center"/>
    </xf>
    <xf numFmtId="0" fontId="44" fillId="0" borderId="55" xfId="0" applyFont="1" applyBorder="1">
      <alignment vertical="center"/>
    </xf>
    <xf numFmtId="0" fontId="44" fillId="0" borderId="9" xfId="0" applyFont="1" applyBorder="1">
      <alignment vertical="center"/>
    </xf>
    <xf numFmtId="0" fontId="44" fillId="0" borderId="33" xfId="0" applyFont="1" applyBorder="1">
      <alignment vertical="center"/>
    </xf>
    <xf numFmtId="0" fontId="46" fillId="0" borderId="0" xfId="0" applyFont="1" applyFill="1" applyBorder="1" applyAlignment="1">
      <alignment horizontal="left" vertical="center"/>
    </xf>
    <xf numFmtId="0" fontId="24" fillId="0" borderId="4" xfId="0" applyFont="1" applyFill="1" applyBorder="1">
      <alignment vertical="center"/>
    </xf>
    <xf numFmtId="0" fontId="47" fillId="0" borderId="0" xfId="0" applyFont="1" applyFill="1" applyBorder="1">
      <alignment vertical="center"/>
    </xf>
    <xf numFmtId="180" fontId="0" fillId="0" borderId="31" xfId="0" applyNumberFormat="1" applyFill="1" applyBorder="1">
      <alignment vertical="center"/>
    </xf>
    <xf numFmtId="0" fontId="28" fillId="0" borderId="46" xfId="0" applyFont="1" applyBorder="1" applyAlignment="1">
      <alignment horizontal="left"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2" fillId="0" borderId="58" xfId="0" applyFont="1" applyBorder="1">
      <alignment vertical="center"/>
    </xf>
    <xf numFmtId="179" fontId="35" fillId="0" borderId="58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39" fillId="0" borderId="0" xfId="0" applyFont="1" applyFill="1" applyBorder="1">
      <alignment vertical="center"/>
    </xf>
    <xf numFmtId="0" fontId="29" fillId="0" borderId="62" xfId="0" applyFont="1" applyBorder="1">
      <alignment vertical="center"/>
    </xf>
    <xf numFmtId="0" fontId="0" fillId="0" borderId="62" xfId="0" applyBorder="1">
      <alignment vertical="center"/>
    </xf>
    <xf numFmtId="0" fontId="0" fillId="0" borderId="19" xfId="0" applyBorder="1">
      <alignment vertical="center"/>
    </xf>
    <xf numFmtId="0" fontId="35" fillId="0" borderId="58" xfId="0" applyFont="1" applyBorder="1">
      <alignment vertical="center"/>
    </xf>
    <xf numFmtId="0" fontId="0" fillId="0" borderId="63" xfId="0" applyBorder="1">
      <alignment vertical="center"/>
    </xf>
    <xf numFmtId="0" fontId="4" fillId="0" borderId="62" xfId="0" applyFont="1" applyBorder="1">
      <alignment vertical="center"/>
    </xf>
    <xf numFmtId="0" fontId="2" fillId="0" borderId="62" xfId="0" applyFont="1" applyBorder="1">
      <alignment vertical="center"/>
    </xf>
    <xf numFmtId="0" fontId="34" fillId="0" borderId="60" xfId="0" applyFont="1" applyBorder="1">
      <alignment vertical="center"/>
    </xf>
    <xf numFmtId="0" fontId="6" fillId="0" borderId="58" xfId="0" applyFont="1" applyBorder="1">
      <alignment vertical="center"/>
    </xf>
    <xf numFmtId="0" fontId="37" fillId="0" borderId="58" xfId="0" applyFont="1" applyBorder="1">
      <alignment vertical="center"/>
    </xf>
    <xf numFmtId="0" fontId="6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19" xfId="0" applyFont="1" applyBorder="1">
      <alignment vertical="center"/>
    </xf>
    <xf numFmtId="178" fontId="26" fillId="0" borderId="0" xfId="0" applyNumberFormat="1" applyFont="1" applyBorder="1">
      <alignment vertical="center"/>
    </xf>
    <xf numFmtId="0" fontId="36" fillId="2" borderId="13" xfId="0" applyFont="1" applyFill="1" applyBorder="1" applyAlignment="1">
      <alignment horizontal="center" vertical="center" wrapText="1"/>
    </xf>
    <xf numFmtId="181" fontId="26" fillId="0" borderId="10" xfId="0" applyNumberFormat="1" applyFont="1" applyBorder="1">
      <alignment vertical="center"/>
    </xf>
    <xf numFmtId="0" fontId="35" fillId="0" borderId="20" xfId="0" applyFont="1" applyBorder="1">
      <alignment vertical="center"/>
    </xf>
    <xf numFmtId="181" fontId="26" fillId="0" borderId="20" xfId="0" applyNumberFormat="1" applyFont="1" applyBorder="1">
      <alignment vertical="center"/>
    </xf>
    <xf numFmtId="0" fontId="28" fillId="0" borderId="64" xfId="0" applyFont="1" applyBorder="1" applyAlignment="1">
      <alignment horizontal="left" vertical="center"/>
    </xf>
    <xf numFmtId="0" fontId="0" fillId="0" borderId="64" xfId="0" applyBorder="1">
      <alignment vertical="center"/>
    </xf>
    <xf numFmtId="0" fontId="29" fillId="0" borderId="0" xfId="0" applyFont="1" applyBorder="1">
      <alignment vertical="center"/>
    </xf>
    <xf numFmtId="0" fontId="34" fillId="0" borderId="65" xfId="0" applyFont="1" applyBorder="1">
      <alignment vertical="center"/>
    </xf>
    <xf numFmtId="0" fontId="6" fillId="0" borderId="66" xfId="0" applyFont="1" applyBorder="1">
      <alignment vertical="center"/>
    </xf>
    <xf numFmtId="0" fontId="37" fillId="0" borderId="66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4" fillId="0" borderId="66" xfId="0" applyFont="1" applyBorder="1">
      <alignment vertical="center"/>
    </xf>
    <xf numFmtId="0" fontId="9" fillId="0" borderId="68" xfId="0" applyFont="1" applyBorder="1">
      <alignment vertical="center"/>
    </xf>
    <xf numFmtId="0" fontId="4" fillId="0" borderId="68" xfId="0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35" fillId="0" borderId="69" xfId="0" applyFont="1" applyBorder="1">
      <alignment vertical="center"/>
    </xf>
    <xf numFmtId="0" fontId="40" fillId="0" borderId="14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72" xfId="0" applyBorder="1">
      <alignment vertical="center"/>
    </xf>
    <xf numFmtId="0" fontId="35" fillId="0" borderId="74" xfId="0" applyFont="1" applyBorder="1">
      <alignment vertical="center"/>
    </xf>
    <xf numFmtId="178" fontId="0" fillId="0" borderId="0" xfId="0" applyNumberFormat="1" applyFont="1" applyBorder="1">
      <alignment vertical="center"/>
    </xf>
    <xf numFmtId="180" fontId="0" fillId="0" borderId="74" xfId="0" applyNumberForma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37" xfId="0" applyNumberFormat="1" applyFont="1" applyBorder="1">
      <alignment vertical="center"/>
    </xf>
    <xf numFmtId="179" fontId="12" fillId="0" borderId="31" xfId="0" applyNumberFormat="1" applyFont="1" applyBorder="1">
      <alignment vertical="center"/>
    </xf>
    <xf numFmtId="180" fontId="2" fillId="0" borderId="0" xfId="0" applyNumberFormat="1" applyFont="1" applyBorder="1">
      <alignment vertical="center"/>
    </xf>
    <xf numFmtId="0" fontId="36" fillId="2" borderId="75" xfId="0" applyFont="1" applyFill="1" applyBorder="1" applyAlignment="1">
      <alignment horizontal="center" vertical="center" wrapText="1"/>
    </xf>
    <xf numFmtId="0" fontId="35" fillId="0" borderId="73" xfId="0" applyFont="1" applyBorder="1">
      <alignment vertical="center"/>
    </xf>
    <xf numFmtId="0" fontId="0" fillId="0" borderId="76" xfId="0" applyBorder="1">
      <alignment vertical="center"/>
    </xf>
    <xf numFmtId="0" fontId="41" fillId="0" borderId="71" xfId="0" applyFont="1" applyBorder="1">
      <alignment vertical="center"/>
    </xf>
    <xf numFmtId="0" fontId="41" fillId="0" borderId="58" xfId="0" applyFont="1" applyBorder="1">
      <alignment vertical="center"/>
    </xf>
    <xf numFmtId="0" fontId="0" fillId="0" borderId="73" xfId="0" applyBorder="1">
      <alignment vertical="center"/>
    </xf>
    <xf numFmtId="0" fontId="0" fillId="0" borderId="78" xfId="0" applyBorder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6" fillId="2" borderId="79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82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72" xfId="0" applyFont="1" applyFill="1" applyBorder="1" applyAlignment="1">
      <alignment horizontal="center" vertical="center" wrapText="1"/>
    </xf>
    <xf numFmtId="0" fontId="36" fillId="2" borderId="15" xfId="0" applyFont="1" applyFill="1" applyBorder="1" applyAlignment="1">
      <alignment horizontal="center" vertical="center" wrapText="1"/>
    </xf>
    <xf numFmtId="0" fontId="36" fillId="2" borderId="83" xfId="0" applyFont="1" applyFill="1" applyBorder="1" applyAlignment="1">
      <alignment horizontal="center" vertical="center" wrapText="1"/>
    </xf>
    <xf numFmtId="0" fontId="36" fillId="2" borderId="67" xfId="0" applyFont="1" applyFill="1" applyBorder="1" applyAlignment="1">
      <alignment horizontal="center" vertical="center" wrapText="1"/>
    </xf>
    <xf numFmtId="0" fontId="14" fillId="0" borderId="20" xfId="0" applyNumberFormat="1" applyFont="1" applyBorder="1" applyAlignment="1"/>
    <xf numFmtId="0" fontId="14" fillId="0" borderId="20" xfId="0" applyNumberFormat="1" applyFont="1" applyBorder="1" applyAlignment="1">
      <alignment wrapText="1"/>
    </xf>
    <xf numFmtId="0" fontId="36" fillId="2" borderId="18" xfId="0" applyFont="1" applyFill="1" applyBorder="1" applyAlignment="1">
      <alignment horizontal="center" vertical="center" wrapText="1"/>
    </xf>
    <xf numFmtId="0" fontId="36" fillId="2" borderId="69" xfId="0" applyFont="1" applyFill="1" applyBorder="1" applyAlignment="1">
      <alignment horizontal="center" vertical="center" wrapText="1"/>
    </xf>
    <xf numFmtId="0" fontId="36" fillId="2" borderId="58" xfId="0" applyFont="1" applyFill="1" applyBorder="1" applyAlignment="1">
      <alignment horizontal="center" vertical="center" wrapText="1"/>
    </xf>
    <xf numFmtId="0" fontId="35" fillId="0" borderId="18" xfId="0" applyNumberFormat="1" applyFont="1" applyBorder="1" applyAlignment="1"/>
    <xf numFmtId="0" fontId="14" fillId="0" borderId="18" xfId="0" applyNumberFormat="1" applyFont="1" applyBorder="1" applyAlignment="1">
      <alignment wrapText="1"/>
    </xf>
    <xf numFmtId="0" fontId="14" fillId="0" borderId="69" xfId="0" applyNumberFormat="1" applyFont="1" applyBorder="1" applyAlignment="1"/>
    <xf numFmtId="0" fontId="14" fillId="0" borderId="69" xfId="0" applyNumberFormat="1" applyFont="1" applyBorder="1" applyAlignment="1">
      <alignment wrapText="1"/>
    </xf>
    <xf numFmtId="0" fontId="14" fillId="0" borderId="58" xfId="0" applyFont="1" applyBorder="1">
      <alignment vertical="center"/>
    </xf>
    <xf numFmtId="0" fontId="34" fillId="0" borderId="8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85" xfId="0" applyFont="1" applyBorder="1">
      <alignment vertical="center"/>
    </xf>
    <xf numFmtId="0" fontId="6" fillId="0" borderId="8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72" xfId="0" applyFont="1" applyBorder="1">
      <alignment vertical="center"/>
    </xf>
    <xf numFmtId="0" fontId="9" fillId="0" borderId="72" xfId="0" applyFont="1" applyBorder="1">
      <alignment vertical="center"/>
    </xf>
    <xf numFmtId="0" fontId="9" fillId="0" borderId="15" xfId="0" applyFont="1" applyBorder="1">
      <alignment vertical="center"/>
    </xf>
    <xf numFmtId="0" fontId="20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8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27" fillId="0" borderId="72" xfId="0" applyFont="1" applyBorder="1">
      <alignment vertical="center"/>
    </xf>
    <xf numFmtId="0" fontId="27" fillId="0" borderId="15" xfId="0" applyFont="1" applyBorder="1">
      <alignment vertical="center"/>
    </xf>
    <xf numFmtId="0" fontId="17" fillId="0" borderId="15" xfId="0" applyFont="1" applyBorder="1">
      <alignment vertical="center"/>
    </xf>
    <xf numFmtId="0" fontId="9" fillId="0" borderId="14" xfId="0" applyFont="1" applyBorder="1">
      <alignment vertical="center"/>
    </xf>
    <xf numFmtId="0" fontId="20" fillId="0" borderId="13" xfId="0" applyFont="1" applyBorder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6" fillId="0" borderId="79" xfId="0" applyFont="1" applyBorder="1">
      <alignment vertical="center"/>
    </xf>
    <xf numFmtId="0" fontId="27" fillId="0" borderId="14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72" xfId="0" applyFont="1" applyBorder="1">
      <alignment vertical="center"/>
    </xf>
    <xf numFmtId="0" fontId="20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20" fillId="0" borderId="17" xfId="0" applyFont="1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36" fillId="2" borderId="87" xfId="0" applyFont="1" applyFill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0" fillId="0" borderId="77" xfId="0" applyBorder="1">
      <alignment vertical="center"/>
    </xf>
    <xf numFmtId="178" fontId="2" fillId="0" borderId="0" xfId="0" applyNumberFormat="1" applyFont="1" applyBorder="1">
      <alignment vertical="center"/>
    </xf>
    <xf numFmtId="0" fontId="34" fillId="0" borderId="0" xfId="0" applyFont="1" applyBorder="1">
      <alignment vertical="center"/>
    </xf>
    <xf numFmtId="178" fontId="35" fillId="0" borderId="0" xfId="0" applyNumberFormat="1" applyFont="1" applyBorder="1">
      <alignment vertical="center"/>
    </xf>
    <xf numFmtId="0" fontId="35" fillId="0" borderId="20" xfId="0" applyNumberFormat="1" applyFont="1" applyBorder="1" applyAlignment="1"/>
    <xf numFmtId="0" fontId="4" fillId="0" borderId="58" xfId="0" applyFont="1" applyBorder="1">
      <alignment vertical="center"/>
    </xf>
    <xf numFmtId="0" fontId="9" fillId="0" borderId="58" xfId="0" applyFont="1" applyBorder="1">
      <alignment vertical="center"/>
    </xf>
    <xf numFmtId="0" fontId="27" fillId="0" borderId="58" xfId="0" applyFont="1" applyFill="1" applyBorder="1">
      <alignment vertical="center"/>
    </xf>
    <xf numFmtId="0" fontId="0" fillId="0" borderId="74" xfId="0" applyBorder="1">
      <alignment vertical="center"/>
    </xf>
    <xf numFmtId="0" fontId="35" fillId="0" borderId="61" xfId="0" applyFont="1" applyBorder="1">
      <alignment vertical="center"/>
    </xf>
    <xf numFmtId="180" fontId="0" fillId="0" borderId="74" xfId="0" applyNumberFormat="1" applyFont="1" applyBorder="1">
      <alignment vertical="center"/>
    </xf>
    <xf numFmtId="0" fontId="35" fillId="0" borderId="59" xfId="0" applyFont="1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4" fillId="0" borderId="89" xfId="0" applyFont="1" applyBorder="1">
      <alignment vertical="center"/>
    </xf>
    <xf numFmtId="0" fontId="3" fillId="0" borderId="91" xfId="0" applyFont="1" applyBorder="1">
      <alignment vertical="center"/>
    </xf>
    <xf numFmtId="0" fontId="6" fillId="0" borderId="90" xfId="0" applyFont="1" applyBorder="1">
      <alignment vertical="center"/>
    </xf>
    <xf numFmtId="0" fontId="27" fillId="0" borderId="88" xfId="0" applyFont="1" applyBorder="1">
      <alignment vertical="center"/>
    </xf>
    <xf numFmtId="0" fontId="8" fillId="0" borderId="87" xfId="0" applyFont="1" applyFill="1" applyBorder="1">
      <alignment vertical="center"/>
    </xf>
    <xf numFmtId="0" fontId="15" fillId="0" borderId="88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0" fillId="0" borderId="95" xfId="0" applyBorder="1">
      <alignment vertical="center"/>
    </xf>
    <xf numFmtId="0" fontId="15" fillId="0" borderId="59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7" fillId="0" borderId="97" xfId="0" applyFont="1" applyBorder="1">
      <alignment vertical="center"/>
    </xf>
    <xf numFmtId="0" fontId="27" fillId="0" borderId="99" xfId="0" applyFont="1" applyBorder="1">
      <alignment vertical="center"/>
    </xf>
    <xf numFmtId="0" fontId="27" fillId="0" borderId="74" xfId="0" applyFont="1" applyBorder="1">
      <alignment vertical="center"/>
    </xf>
    <xf numFmtId="0" fontId="27" fillId="0" borderId="59" xfId="0" applyFont="1" applyBorder="1">
      <alignment vertical="center"/>
    </xf>
    <xf numFmtId="0" fontId="27" fillId="0" borderId="92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31" xfId="0" applyFont="1" applyBorder="1">
      <alignment vertical="center"/>
    </xf>
    <xf numFmtId="0" fontId="27" fillId="0" borderId="58" xfId="0" applyFont="1" applyBorder="1">
      <alignment vertical="center"/>
    </xf>
    <xf numFmtId="0" fontId="27" fillId="0" borderId="101" xfId="0" applyFont="1" applyBorder="1">
      <alignment vertical="center"/>
    </xf>
    <xf numFmtId="0" fontId="15" fillId="0" borderId="102" xfId="0" applyFont="1" applyBorder="1" applyAlignment="1">
      <alignment horizontal="left" vertical="center"/>
    </xf>
    <xf numFmtId="0" fontId="5" fillId="0" borderId="93" xfId="0" applyFont="1" applyBorder="1" applyAlignment="1">
      <alignment horizontal="left" vertical="center"/>
    </xf>
    <xf numFmtId="0" fontId="20" fillId="0" borderId="31" xfId="0" applyFont="1" applyBorder="1">
      <alignment vertical="center"/>
    </xf>
    <xf numFmtId="0" fontId="20" fillId="0" borderId="22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05" xfId="0" applyFont="1" applyBorder="1">
      <alignment vertical="center"/>
    </xf>
    <xf numFmtId="0" fontId="6" fillId="0" borderId="95" xfId="0" applyFont="1" applyBorder="1">
      <alignment vertical="center"/>
    </xf>
    <xf numFmtId="0" fontId="6" fillId="0" borderId="104" xfId="0" applyFont="1" applyBorder="1">
      <alignment vertical="center"/>
    </xf>
    <xf numFmtId="0" fontId="9" fillId="0" borderId="101" xfId="0" applyFont="1" applyBorder="1">
      <alignment vertical="center"/>
    </xf>
    <xf numFmtId="0" fontId="9" fillId="0" borderId="103" xfId="0" applyFont="1" applyBorder="1">
      <alignment vertical="center"/>
    </xf>
    <xf numFmtId="0" fontId="4" fillId="0" borderId="102" xfId="0" applyFont="1" applyBorder="1">
      <alignment vertical="center"/>
    </xf>
    <xf numFmtId="0" fontId="4" fillId="0" borderId="22" xfId="0" applyFont="1" applyBorder="1">
      <alignment vertical="center"/>
    </xf>
    <xf numFmtId="0" fontId="20" fillId="0" borderId="34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97" xfId="0" applyFont="1" applyBorder="1">
      <alignment vertical="center"/>
    </xf>
    <xf numFmtId="0" fontId="3" fillId="0" borderId="100" xfId="0" applyFont="1" applyBorder="1">
      <alignment vertical="center"/>
    </xf>
    <xf numFmtId="0" fontId="9" fillId="0" borderId="105" xfId="0" applyFont="1" applyBorder="1">
      <alignment vertical="center"/>
    </xf>
    <xf numFmtId="0" fontId="9" fillId="0" borderId="89" xfId="0" applyFont="1" applyBorder="1">
      <alignment vertical="center"/>
    </xf>
    <xf numFmtId="0" fontId="9" fillId="0" borderId="90" xfId="0" applyFont="1" applyBorder="1">
      <alignment vertical="center"/>
    </xf>
    <xf numFmtId="0" fontId="3" fillId="0" borderId="22" xfId="0" applyFont="1" applyBorder="1">
      <alignment vertical="center"/>
    </xf>
    <xf numFmtId="0" fontId="2" fillId="0" borderId="41" xfId="0" applyFont="1" applyBorder="1">
      <alignment vertical="center"/>
    </xf>
    <xf numFmtId="0" fontId="4" fillId="0" borderId="104" xfId="0" applyFont="1" applyBorder="1">
      <alignment vertical="center"/>
    </xf>
    <xf numFmtId="0" fontId="6" fillId="0" borderId="89" xfId="0" applyFont="1" applyBorder="1">
      <alignment vertical="center"/>
    </xf>
    <xf numFmtId="0" fontId="6" fillId="0" borderId="92" xfId="0" applyFont="1" applyBorder="1">
      <alignment vertical="center"/>
    </xf>
    <xf numFmtId="0" fontId="6" fillId="0" borderId="106" xfId="0" applyFont="1" applyBorder="1">
      <alignment vertical="center"/>
    </xf>
    <xf numFmtId="0" fontId="6" fillId="0" borderId="102" xfId="0" applyFont="1" applyBorder="1">
      <alignment vertical="center"/>
    </xf>
    <xf numFmtId="0" fontId="34" fillId="0" borderId="93" xfId="0" applyFont="1" applyBorder="1">
      <alignment vertical="center"/>
    </xf>
    <xf numFmtId="0" fontId="35" fillId="0" borderId="15" xfId="0" applyNumberFormat="1" applyFont="1" applyBorder="1" applyAlignment="1"/>
    <xf numFmtId="0" fontId="0" fillId="0" borderId="107" xfId="0" applyBorder="1">
      <alignment vertical="center"/>
    </xf>
    <xf numFmtId="0" fontId="35" fillId="0" borderId="33" xfId="0" applyFont="1" applyBorder="1">
      <alignment vertical="center"/>
    </xf>
    <xf numFmtId="0" fontId="0" fillId="0" borderId="47" xfId="0" applyBorder="1">
      <alignment vertical="center"/>
    </xf>
    <xf numFmtId="0" fontId="34" fillId="0" borderId="108" xfId="0" applyFont="1" applyBorder="1">
      <alignment vertical="center"/>
    </xf>
    <xf numFmtId="181" fontId="26" fillId="0" borderId="31" xfId="0" applyNumberFormat="1" applyFont="1" applyBorder="1">
      <alignment vertical="center"/>
    </xf>
    <xf numFmtId="0" fontId="0" fillId="0" borderId="45" xfId="0" applyBorder="1">
      <alignment vertical="center"/>
    </xf>
    <xf numFmtId="0" fontId="9" fillId="0" borderId="22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2" fillId="0" borderId="22" xfId="0" applyNumberFormat="1" applyFont="1" applyBorder="1" applyAlignment="1"/>
    <xf numFmtId="0" fontId="14" fillId="0" borderId="22" xfId="0" applyNumberFormat="1" applyFont="1" applyBorder="1" applyAlignment="1">
      <alignment wrapText="1"/>
    </xf>
    <xf numFmtId="0" fontId="13" fillId="0" borderId="22" xfId="0" applyNumberFormat="1" applyFont="1" applyBorder="1" applyAlignment="1"/>
    <xf numFmtId="0" fontId="13" fillId="0" borderId="22" xfId="0" applyNumberFormat="1" applyFont="1" applyBorder="1" applyAlignment="1">
      <alignment wrapText="1"/>
    </xf>
    <xf numFmtId="0" fontId="35" fillId="0" borderId="22" xfId="0" applyFont="1" applyBorder="1">
      <alignment vertical="center"/>
    </xf>
    <xf numFmtId="0" fontId="14" fillId="0" borderId="22" xfId="0" applyFont="1" applyBorder="1">
      <alignment vertical="center"/>
    </xf>
    <xf numFmtId="0" fontId="34" fillId="2" borderId="22" xfId="0" applyFont="1" applyFill="1" applyBorder="1" applyAlignment="1">
      <alignment horizontal="center" vertical="center" wrapText="1"/>
    </xf>
    <xf numFmtId="0" fontId="12" fillId="0" borderId="22" xfId="0" applyFont="1" applyBorder="1">
      <alignment vertical="center"/>
    </xf>
    <xf numFmtId="0" fontId="0" fillId="0" borderId="22" xfId="0" applyBorder="1">
      <alignment vertical="center"/>
    </xf>
    <xf numFmtId="0" fontId="32" fillId="0" borderId="22" xfId="0" applyFont="1" applyBorder="1">
      <alignment vertical="center"/>
    </xf>
    <xf numFmtId="0" fontId="19" fillId="0" borderId="0" xfId="0" applyFont="1" applyBorder="1">
      <alignment vertical="center"/>
    </xf>
    <xf numFmtId="179" fontId="12" fillId="0" borderId="0" xfId="0" applyNumberFormat="1" applyFont="1">
      <alignment vertical="center"/>
    </xf>
    <xf numFmtId="0" fontId="34" fillId="2" borderId="14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12" fillId="0" borderId="17" xfId="0" applyFont="1" applyBorder="1">
      <alignment vertical="center"/>
    </xf>
    <xf numFmtId="0" fontId="4" fillId="0" borderId="105" xfId="0" applyFont="1" applyBorder="1">
      <alignment vertical="center"/>
    </xf>
    <xf numFmtId="0" fontId="14" fillId="0" borderId="14" xfId="0" applyNumberFormat="1" applyFont="1" applyBorder="1" applyAlignment="1"/>
    <xf numFmtId="0" fontId="12" fillId="0" borderId="109" xfId="0" applyFont="1" applyBorder="1">
      <alignment vertical="center"/>
    </xf>
    <xf numFmtId="0" fontId="0" fillId="0" borderId="105" xfId="0" applyBorder="1">
      <alignment vertical="center"/>
    </xf>
    <xf numFmtId="0" fontId="32" fillId="0" borderId="105" xfId="0" applyFont="1" applyBorder="1">
      <alignment vertical="center"/>
    </xf>
    <xf numFmtId="0" fontId="14" fillId="0" borderId="22" xfId="0" applyNumberFormat="1" applyFont="1" applyBorder="1" applyAlignment="1"/>
    <xf numFmtId="0" fontId="18" fillId="0" borderId="22" xfId="0" applyFont="1" applyBorder="1" applyAlignment="1">
      <alignment vertical="center" wrapText="1"/>
    </xf>
    <xf numFmtId="0" fontId="0" fillId="0" borderId="37" xfId="0" applyBorder="1" applyAlignment="1">
      <alignment vertical="center"/>
    </xf>
    <xf numFmtId="0" fontId="41" fillId="0" borderId="11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19" fillId="0" borderId="17" xfId="0" applyFont="1" applyBorder="1" applyAlignment="1">
      <alignment vertical="center" wrapText="1"/>
    </xf>
    <xf numFmtId="0" fontId="9" fillId="0" borderId="50" xfId="0" applyFont="1" applyBorder="1">
      <alignment vertical="center"/>
    </xf>
    <xf numFmtId="0" fontId="27" fillId="0" borderId="50" xfId="0" applyFont="1" applyBorder="1">
      <alignment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0" borderId="77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19" fillId="0" borderId="105" xfId="0" applyFont="1" applyBorder="1" applyAlignment="1">
      <alignment horizontal="center" vertical="center" wrapText="1"/>
    </xf>
    <xf numFmtId="0" fontId="19" fillId="0" borderId="89" xfId="0" applyFont="1" applyBorder="1" applyAlignment="1">
      <alignment horizontal="center" vertical="center" wrapText="1"/>
    </xf>
    <xf numFmtId="0" fontId="19" fillId="0" borderId="90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0" fontId="19" fillId="0" borderId="101" xfId="0" applyFont="1" applyBorder="1" applyAlignment="1">
      <alignment horizontal="center" vertical="center" wrapText="1"/>
    </xf>
    <xf numFmtId="0" fontId="19" fillId="0" borderId="103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27" fillId="0" borderId="98" xfId="0" applyFont="1" applyBorder="1" applyAlignment="1">
      <alignment horizontal="center" vertical="center" wrapText="1"/>
    </xf>
    <xf numFmtId="0" fontId="27" fillId="0" borderId="9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51" xfId="0" applyBorder="1">
      <alignment vertical="center"/>
    </xf>
    <xf numFmtId="0" fontId="4" fillId="0" borderId="110" xfId="0" applyFont="1" applyBorder="1">
      <alignment vertical="center"/>
    </xf>
    <xf numFmtId="0" fontId="6" fillId="0" borderId="110" xfId="0" applyFont="1" applyBorder="1">
      <alignment vertical="center"/>
    </xf>
    <xf numFmtId="0" fontId="0" fillId="0" borderId="110" xfId="0" applyBorder="1">
      <alignment vertical="center"/>
    </xf>
    <xf numFmtId="0" fontId="27" fillId="0" borderId="69" xfId="0" applyFont="1" applyBorder="1">
      <alignment vertical="center"/>
    </xf>
    <xf numFmtId="0" fontId="34" fillId="0" borderId="111" xfId="0" applyFont="1" applyBorder="1">
      <alignment vertical="center"/>
    </xf>
    <xf numFmtId="0" fontId="0" fillId="0" borderId="99" xfId="0" applyBorder="1">
      <alignment vertical="center"/>
    </xf>
    <xf numFmtId="0" fontId="0" fillId="0" borderId="59" xfId="0" applyBorder="1">
      <alignment vertical="center"/>
    </xf>
  </cellXfs>
  <cellStyles count="8">
    <cellStyle name="一般" xfId="0" builtinId="0"/>
    <cellStyle name="一般 2" xfId="1"/>
    <cellStyle name="一般 2 2" xfId="2"/>
    <cellStyle name="一般 2 2 2" xfId="4"/>
    <cellStyle name="一般 3 2" xfId="6"/>
    <cellStyle name="一般 4" xfId="7"/>
    <cellStyle name="一般 5" xfId="3"/>
    <cellStyle name="一般 6" xf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>
      <selection activeCell="G25" sqref="G25"/>
    </sheetView>
  </sheetViews>
  <sheetFormatPr defaultRowHeight="16.5"/>
  <cols>
    <col min="1" max="1" width="5.25" customWidth="1"/>
    <col min="2" max="2" width="3.625" customWidth="1"/>
    <col min="3" max="3" width="3.75" customWidth="1"/>
    <col min="4" max="4" width="9.625" customWidth="1"/>
    <col min="5" max="5" width="11" customWidth="1"/>
    <col min="6" max="6" width="9.875" customWidth="1"/>
    <col min="7" max="7" width="11.375" customWidth="1"/>
    <col min="8" max="8" width="9.25" customWidth="1"/>
    <col min="9" max="9" width="3.5" customWidth="1"/>
    <col min="10" max="10" width="10.25" customWidth="1"/>
    <col min="11" max="11" width="9.625" customWidth="1"/>
    <col min="12" max="12" width="13" customWidth="1"/>
    <col min="13" max="13" width="3.75" customWidth="1"/>
    <col min="14" max="14" width="11.125" customWidth="1"/>
    <col min="15" max="15" width="11.25" customWidth="1"/>
    <col min="16" max="16" width="4.5" customWidth="1"/>
    <col min="17" max="17" width="4.625" customWidth="1"/>
    <col min="18" max="18" width="4.125" customWidth="1"/>
    <col min="19" max="19" width="3.25" customWidth="1"/>
    <col min="20" max="20" width="3.125" customWidth="1"/>
    <col min="21" max="21" width="5.125" customWidth="1"/>
    <col min="22" max="22" width="4.5" customWidth="1"/>
    <col min="23" max="24" width="3.125" customWidth="1"/>
  </cols>
  <sheetData>
    <row r="1" spans="1:24" ht="19.5">
      <c r="A1" s="3">
        <v>111</v>
      </c>
      <c r="B1" s="2"/>
      <c r="C1" s="2"/>
      <c r="D1" s="2"/>
      <c r="E1" s="9">
        <v>110</v>
      </c>
      <c r="F1" s="9" t="s">
        <v>54</v>
      </c>
      <c r="G1" s="10" t="s">
        <v>69</v>
      </c>
      <c r="H1" s="2" t="s">
        <v>0</v>
      </c>
      <c r="I1" s="9">
        <v>3</v>
      </c>
      <c r="J1" s="10" t="s">
        <v>298</v>
      </c>
      <c r="K1" s="10" t="s">
        <v>299</v>
      </c>
      <c r="L1" s="10"/>
      <c r="M1" s="2"/>
      <c r="N1" s="2"/>
      <c r="O1" s="2"/>
      <c r="P1" s="5"/>
      <c r="Q1" s="5"/>
      <c r="R1" s="6"/>
      <c r="S1" s="6"/>
      <c r="T1" s="6"/>
      <c r="U1" s="6"/>
      <c r="V1" s="6"/>
    </row>
    <row r="2" spans="1:24" s="1" customFormat="1" ht="17.100000000000001" customHeight="1">
      <c r="A2" s="37" t="s">
        <v>1</v>
      </c>
      <c r="B2" s="38" t="s">
        <v>67</v>
      </c>
      <c r="C2" s="39" t="s">
        <v>20</v>
      </c>
      <c r="D2" s="37" t="s">
        <v>2</v>
      </c>
      <c r="E2" s="298" t="s">
        <v>3</v>
      </c>
      <c r="F2" s="347" t="s">
        <v>4</v>
      </c>
      <c r="G2" s="347" t="s">
        <v>5</v>
      </c>
      <c r="H2" s="278" t="s">
        <v>6</v>
      </c>
      <c r="I2" s="37" t="s">
        <v>7</v>
      </c>
      <c r="J2" s="37"/>
      <c r="K2" s="40" t="s">
        <v>8</v>
      </c>
      <c r="L2" s="40" t="s">
        <v>9</v>
      </c>
      <c r="M2" s="41" t="s">
        <v>10</v>
      </c>
      <c r="N2" s="40" t="s">
        <v>11</v>
      </c>
      <c r="O2" s="40" t="s">
        <v>12</v>
      </c>
      <c r="P2" s="42" t="s">
        <v>13</v>
      </c>
      <c r="Q2" s="43" t="s">
        <v>14</v>
      </c>
      <c r="R2" s="44" t="s">
        <v>15</v>
      </c>
      <c r="S2" s="44" t="s">
        <v>16</v>
      </c>
      <c r="T2" s="396" t="s">
        <v>17</v>
      </c>
      <c r="U2" s="381" t="s">
        <v>302</v>
      </c>
      <c r="V2" s="400" t="s">
        <v>19</v>
      </c>
      <c r="W2" s="384" t="s">
        <v>79</v>
      </c>
      <c r="X2" s="385" t="s">
        <v>80</v>
      </c>
    </row>
    <row r="3" spans="1:24" ht="24.95" customHeight="1">
      <c r="A3" s="47">
        <f>DATE(A1,I1,1)</f>
        <v>40603</v>
      </c>
      <c r="B3" s="48" t="str">
        <f>IF(A3="","",RIGHT(TEXT(WEEKDAY(A3),"[$-404]aaaa;@"),1))</f>
        <v>二</v>
      </c>
      <c r="C3" s="49" t="s">
        <v>127</v>
      </c>
      <c r="D3" s="60" t="s">
        <v>21</v>
      </c>
      <c r="E3" s="80" t="s">
        <v>27</v>
      </c>
      <c r="F3" s="339" t="s">
        <v>346</v>
      </c>
      <c r="G3" s="401" t="s">
        <v>347</v>
      </c>
      <c r="H3" s="286" t="s">
        <v>154</v>
      </c>
      <c r="I3" s="412" t="s">
        <v>303</v>
      </c>
      <c r="J3" s="412"/>
      <c r="K3" s="66" t="s">
        <v>271</v>
      </c>
      <c r="L3" s="76" t="s">
        <v>304</v>
      </c>
      <c r="M3" s="41" t="s">
        <v>10</v>
      </c>
      <c r="N3" s="52" t="s">
        <v>37</v>
      </c>
      <c r="O3" s="53" t="s">
        <v>38</v>
      </c>
      <c r="P3" s="54">
        <v>5</v>
      </c>
      <c r="Q3" s="54">
        <v>2.5</v>
      </c>
      <c r="R3" s="54">
        <v>1.9</v>
      </c>
      <c r="S3" s="55"/>
      <c r="T3" s="379"/>
      <c r="U3" s="386">
        <v>2.9</v>
      </c>
      <c r="V3" s="386">
        <v>700</v>
      </c>
      <c r="W3" s="386">
        <v>155</v>
      </c>
      <c r="X3" s="386">
        <v>117</v>
      </c>
    </row>
    <row r="4" spans="1:24" ht="24.95" customHeight="1">
      <c r="A4" s="47">
        <f>IF(A3="","",IF(MONTH(A3)&lt;&gt;MONTH(A3+1),"",A3+1))</f>
        <v>40604</v>
      </c>
      <c r="B4" s="48" t="str">
        <f t="shared" ref="B4:B21" si="0">IF(A4="","",RIGHT(TEXT(WEEKDAY(A4),"[$-404]aaaa;@"),1))</f>
        <v>三</v>
      </c>
      <c r="C4" s="49" t="s">
        <v>128</v>
      </c>
      <c r="D4" s="52" t="s">
        <v>146</v>
      </c>
      <c r="E4" s="83" t="s">
        <v>147</v>
      </c>
      <c r="F4" s="70" t="s">
        <v>348</v>
      </c>
      <c r="G4" s="77" t="s">
        <v>349</v>
      </c>
      <c r="H4" s="52" t="s">
        <v>156</v>
      </c>
      <c r="I4" s="413" t="s">
        <v>305</v>
      </c>
      <c r="J4" s="414"/>
      <c r="K4" s="52" t="s">
        <v>157</v>
      </c>
      <c r="L4" s="69" t="s">
        <v>312</v>
      </c>
      <c r="M4" s="41" t="s">
        <v>10</v>
      </c>
      <c r="N4" s="147" t="s">
        <v>50</v>
      </c>
      <c r="O4" s="145" t="s">
        <v>306</v>
      </c>
      <c r="P4" s="54">
        <v>5</v>
      </c>
      <c r="Q4" s="54">
        <v>3</v>
      </c>
      <c r="R4" s="54">
        <v>1.7</v>
      </c>
      <c r="S4" s="55"/>
      <c r="T4" s="379"/>
      <c r="U4" s="386">
        <v>2.9</v>
      </c>
      <c r="V4" s="386">
        <v>648</v>
      </c>
      <c r="W4" s="386">
        <v>166</v>
      </c>
      <c r="X4" s="386">
        <v>490</v>
      </c>
    </row>
    <row r="5" spans="1:24" ht="24.95" customHeight="1">
      <c r="A5" s="47">
        <f t="shared" ref="A5:A6" si="1">IF(A4="","",IF(MONTH(A4)&lt;&gt;MONTH(A4+1),"",A4+1))</f>
        <v>40605</v>
      </c>
      <c r="B5" s="48" t="str">
        <f t="shared" si="0"/>
        <v>四</v>
      </c>
      <c r="C5" s="49" t="s">
        <v>129</v>
      </c>
      <c r="D5" s="60" t="s">
        <v>22</v>
      </c>
      <c r="E5" s="50" t="s">
        <v>30</v>
      </c>
      <c r="F5" s="14" t="s">
        <v>344</v>
      </c>
      <c r="G5" s="65" t="s">
        <v>345</v>
      </c>
      <c r="H5" s="52" t="s">
        <v>35</v>
      </c>
      <c r="I5" s="417" t="s">
        <v>329</v>
      </c>
      <c r="J5" s="417"/>
      <c r="K5" s="14" t="s">
        <v>155</v>
      </c>
      <c r="L5" s="77" t="s">
        <v>313</v>
      </c>
      <c r="M5" s="41" t="s">
        <v>10</v>
      </c>
      <c r="N5" s="148" t="s">
        <v>158</v>
      </c>
      <c r="O5" s="144" t="s">
        <v>159</v>
      </c>
      <c r="P5" s="54">
        <v>5</v>
      </c>
      <c r="Q5" s="54">
        <v>2.6</v>
      </c>
      <c r="R5" s="54">
        <v>1.8</v>
      </c>
      <c r="S5" s="55"/>
      <c r="T5" s="379">
        <v>1</v>
      </c>
      <c r="U5" s="386">
        <v>3</v>
      </c>
      <c r="V5" s="386">
        <v>677</v>
      </c>
      <c r="W5" s="386">
        <v>146</v>
      </c>
      <c r="X5" s="386">
        <v>665</v>
      </c>
    </row>
    <row r="6" spans="1:24" ht="24.95" customHeight="1">
      <c r="A6" s="47">
        <f t="shared" si="1"/>
        <v>40606</v>
      </c>
      <c r="B6" s="48" t="str">
        <f t="shared" si="0"/>
        <v>五</v>
      </c>
      <c r="C6" s="49" t="s">
        <v>130</v>
      </c>
      <c r="D6" s="60" t="s">
        <v>23</v>
      </c>
      <c r="E6" s="50" t="s">
        <v>31</v>
      </c>
      <c r="F6" s="52" t="s">
        <v>353</v>
      </c>
      <c r="G6" s="68" t="s">
        <v>350</v>
      </c>
      <c r="H6" s="52" t="s">
        <v>330</v>
      </c>
      <c r="I6" s="408" t="s">
        <v>331</v>
      </c>
      <c r="J6" s="409"/>
      <c r="K6" s="52" t="s">
        <v>272</v>
      </c>
      <c r="L6" s="65" t="s">
        <v>273</v>
      </c>
      <c r="M6" s="41" t="s">
        <v>10</v>
      </c>
      <c r="N6" s="149" t="s">
        <v>218</v>
      </c>
      <c r="O6" s="72" t="s">
        <v>307</v>
      </c>
      <c r="P6" s="54">
        <v>5.8</v>
      </c>
      <c r="Q6" s="54">
        <v>2.4</v>
      </c>
      <c r="R6" s="54">
        <v>2.2000000000000002</v>
      </c>
      <c r="S6" s="55"/>
      <c r="U6" s="386">
        <v>2.6</v>
      </c>
      <c r="V6" s="386">
        <v>712</v>
      </c>
      <c r="W6" s="386">
        <v>233</v>
      </c>
      <c r="X6" s="386">
        <v>216</v>
      </c>
    </row>
    <row r="7" spans="1:24" ht="24.95" customHeight="1">
      <c r="A7" s="47">
        <f>IF(A6="","",IF(MONTH(A6)&lt;&gt;MONTH(A6+1),"",A6+3))</f>
        <v>40609</v>
      </c>
      <c r="B7" s="48" t="str">
        <f t="shared" si="0"/>
        <v>一</v>
      </c>
      <c r="C7" s="49" t="s">
        <v>131</v>
      </c>
      <c r="D7" s="61" t="s">
        <v>21</v>
      </c>
      <c r="E7" s="50" t="s">
        <v>27</v>
      </c>
      <c r="F7" s="52" t="s">
        <v>358</v>
      </c>
      <c r="G7" s="65" t="s">
        <v>359</v>
      </c>
      <c r="H7" s="56" t="s">
        <v>51</v>
      </c>
      <c r="I7" s="418" t="s">
        <v>332</v>
      </c>
      <c r="J7" s="419"/>
      <c r="K7" s="52" t="s">
        <v>49</v>
      </c>
      <c r="L7" s="378" t="s">
        <v>314</v>
      </c>
      <c r="M7" s="41" t="s">
        <v>10</v>
      </c>
      <c r="N7" s="147" t="s">
        <v>198</v>
      </c>
      <c r="O7" s="146" t="s">
        <v>306</v>
      </c>
      <c r="P7" s="54">
        <v>5.5</v>
      </c>
      <c r="Q7" s="54">
        <v>2.5</v>
      </c>
      <c r="R7" s="54">
        <v>2.1</v>
      </c>
      <c r="S7" s="55"/>
      <c r="T7" s="379"/>
      <c r="U7" s="386">
        <v>2.5</v>
      </c>
      <c r="V7" s="386">
        <v>727</v>
      </c>
      <c r="W7" s="386">
        <v>262</v>
      </c>
      <c r="X7" s="386">
        <v>115</v>
      </c>
    </row>
    <row r="8" spans="1:24" ht="24.95" customHeight="1">
      <c r="A8" s="47">
        <f>IF(A7="","",IF(MONTH(A7)&lt;&gt;MONTH(A7+1),"",A7+1))</f>
        <v>40610</v>
      </c>
      <c r="B8" s="48" t="str">
        <f t="shared" si="0"/>
        <v>二</v>
      </c>
      <c r="C8" s="49" t="s">
        <v>132</v>
      </c>
      <c r="D8" s="61" t="s">
        <v>22</v>
      </c>
      <c r="E8" s="50" t="s">
        <v>30</v>
      </c>
      <c r="F8" s="52" t="s">
        <v>357</v>
      </c>
      <c r="G8" s="65" t="s">
        <v>360</v>
      </c>
      <c r="H8" s="52" t="s">
        <v>161</v>
      </c>
      <c r="I8" s="410" t="s">
        <v>352</v>
      </c>
      <c r="J8" s="411"/>
      <c r="K8" s="66" t="s">
        <v>162</v>
      </c>
      <c r="L8" s="67" t="s">
        <v>315</v>
      </c>
      <c r="M8" s="41" t="s">
        <v>10</v>
      </c>
      <c r="N8" s="58" t="s">
        <v>62</v>
      </c>
      <c r="O8" s="53" t="s">
        <v>308</v>
      </c>
      <c r="P8" s="54">
        <v>6</v>
      </c>
      <c r="Q8" s="54">
        <v>2.6</v>
      </c>
      <c r="R8" s="54">
        <v>1.4</v>
      </c>
      <c r="S8" s="55"/>
      <c r="T8" s="379"/>
      <c r="U8" s="386">
        <v>2.8</v>
      </c>
      <c r="V8" s="386">
        <v>726</v>
      </c>
      <c r="W8" s="386">
        <v>190</v>
      </c>
      <c r="X8" s="386">
        <v>100</v>
      </c>
    </row>
    <row r="9" spans="1:24" ht="24.95" customHeight="1">
      <c r="A9" s="47">
        <f>IF(A8="","",IF(MONTH(A8)&lt;&gt;MONTH(A8+1),"",A8+1))</f>
        <v>40611</v>
      </c>
      <c r="B9" s="48" t="str">
        <f t="shared" si="0"/>
        <v>三</v>
      </c>
      <c r="C9" s="49" t="s">
        <v>133</v>
      </c>
      <c r="D9" s="60" t="s">
        <v>148</v>
      </c>
      <c r="E9" s="50" t="s">
        <v>29</v>
      </c>
      <c r="F9" s="40" t="s">
        <v>355</v>
      </c>
      <c r="G9" s="69" t="s">
        <v>356</v>
      </c>
      <c r="H9" s="52" t="s">
        <v>39</v>
      </c>
      <c r="I9" s="413" t="s">
        <v>354</v>
      </c>
      <c r="J9" s="414"/>
      <c r="K9" s="52" t="s">
        <v>59</v>
      </c>
      <c r="L9" s="69" t="s">
        <v>59</v>
      </c>
      <c r="M9" s="41" t="s">
        <v>10</v>
      </c>
      <c r="N9" s="52" t="s">
        <v>60</v>
      </c>
      <c r="O9" s="85" t="s">
        <v>61</v>
      </c>
      <c r="P9" s="54">
        <v>5</v>
      </c>
      <c r="Q9" s="54">
        <v>2.5</v>
      </c>
      <c r="R9" s="54">
        <v>1.6</v>
      </c>
      <c r="S9" s="55"/>
      <c r="T9" s="379"/>
      <c r="U9" s="386">
        <v>3.3</v>
      </c>
      <c r="V9" s="386">
        <v>684</v>
      </c>
      <c r="W9" s="386">
        <v>245</v>
      </c>
      <c r="X9" s="386">
        <v>326</v>
      </c>
    </row>
    <row r="10" spans="1:24" ht="24.95" customHeight="1">
      <c r="A10" s="47">
        <f t="shared" ref="A10:A11" si="2">IF(A9="","",IF(MONTH(A9)&lt;&gt;MONTH(A9+1),"",A9+1))</f>
        <v>40612</v>
      </c>
      <c r="B10" s="48" t="str">
        <f t="shared" si="0"/>
        <v>四</v>
      </c>
      <c r="C10" s="49" t="s">
        <v>134</v>
      </c>
      <c r="D10" s="61" t="s">
        <v>22</v>
      </c>
      <c r="E10" s="50" t="s">
        <v>30</v>
      </c>
      <c r="F10" s="52" t="s">
        <v>379</v>
      </c>
      <c r="G10" s="73" t="s">
        <v>380</v>
      </c>
      <c r="H10" s="52" t="s">
        <v>361</v>
      </c>
      <c r="I10" s="408" t="s">
        <v>333</v>
      </c>
      <c r="J10" s="409"/>
      <c r="K10" s="52" t="s">
        <v>119</v>
      </c>
      <c r="L10" s="53" t="s">
        <v>316</v>
      </c>
      <c r="M10" s="41" t="s">
        <v>10</v>
      </c>
      <c r="N10" s="58" t="s">
        <v>163</v>
      </c>
      <c r="O10" s="53" t="s">
        <v>164</v>
      </c>
      <c r="P10" s="54">
        <v>5.5</v>
      </c>
      <c r="Q10" s="54">
        <v>3</v>
      </c>
      <c r="R10" s="54">
        <v>1.7</v>
      </c>
      <c r="S10" s="55"/>
      <c r="T10" s="379">
        <v>1</v>
      </c>
      <c r="U10" s="386">
        <v>2.1</v>
      </c>
      <c r="V10" s="386">
        <v>678</v>
      </c>
      <c r="W10" s="386">
        <v>152</v>
      </c>
      <c r="X10" s="386">
        <v>186</v>
      </c>
    </row>
    <row r="11" spans="1:24" ht="24.95" customHeight="1">
      <c r="A11" s="47">
        <f t="shared" si="2"/>
        <v>40613</v>
      </c>
      <c r="B11" s="48" t="str">
        <f t="shared" si="0"/>
        <v>五</v>
      </c>
      <c r="C11" s="49" t="s">
        <v>135</v>
      </c>
      <c r="D11" s="61" t="s">
        <v>24</v>
      </c>
      <c r="E11" s="50" t="s">
        <v>32</v>
      </c>
      <c r="F11" s="52" t="s">
        <v>377</v>
      </c>
      <c r="G11" s="65" t="s">
        <v>378</v>
      </c>
      <c r="H11" s="52" t="s">
        <v>160</v>
      </c>
      <c r="I11" s="408" t="s">
        <v>41</v>
      </c>
      <c r="J11" s="409"/>
      <c r="K11" s="74" t="s">
        <v>166</v>
      </c>
      <c r="L11" s="75" t="s">
        <v>317</v>
      </c>
      <c r="M11" s="41" t="s">
        <v>10</v>
      </c>
      <c r="N11" s="52" t="s">
        <v>199</v>
      </c>
      <c r="O11" s="53" t="s">
        <v>309</v>
      </c>
      <c r="P11" s="54">
        <v>6.5</v>
      </c>
      <c r="Q11" s="54">
        <v>2.9</v>
      </c>
      <c r="R11" s="54">
        <v>2</v>
      </c>
      <c r="S11" s="55"/>
      <c r="U11" s="386">
        <v>2.4</v>
      </c>
      <c r="V11" s="386">
        <v>768</v>
      </c>
      <c r="W11" s="386">
        <v>159</v>
      </c>
      <c r="X11" s="386">
        <v>145</v>
      </c>
    </row>
    <row r="12" spans="1:24" ht="24.95" customHeight="1">
      <c r="A12" s="47">
        <f>IF(A11="","",IF(MONTH(A11)&lt;&gt;MONTH(A11+1),"",A11+3))</f>
        <v>40616</v>
      </c>
      <c r="B12" s="48" t="str">
        <f t="shared" si="0"/>
        <v>一</v>
      </c>
      <c r="C12" s="57" t="s">
        <v>136</v>
      </c>
      <c r="D12" s="61" t="s">
        <v>21</v>
      </c>
      <c r="E12" s="50" t="s">
        <v>27</v>
      </c>
      <c r="F12" s="52" t="s">
        <v>161</v>
      </c>
      <c r="G12" s="68" t="s">
        <v>351</v>
      </c>
      <c r="H12" s="51" t="s">
        <v>335</v>
      </c>
      <c r="I12" s="408" t="s">
        <v>334</v>
      </c>
      <c r="J12" s="409"/>
      <c r="K12" s="52" t="s">
        <v>167</v>
      </c>
      <c r="L12" s="67" t="s">
        <v>318</v>
      </c>
      <c r="M12" s="41" t="s">
        <v>10</v>
      </c>
      <c r="N12" s="52" t="s">
        <v>36</v>
      </c>
      <c r="O12" s="59" t="s">
        <v>310</v>
      </c>
      <c r="P12" s="54">
        <v>5.2</v>
      </c>
      <c r="Q12" s="54">
        <v>2.5</v>
      </c>
      <c r="R12" s="54">
        <v>2.1</v>
      </c>
      <c r="S12" s="55"/>
      <c r="T12" s="379"/>
      <c r="U12" s="386">
        <v>3.2</v>
      </c>
      <c r="V12" s="386">
        <v>705</v>
      </c>
      <c r="W12" s="386">
        <v>331</v>
      </c>
      <c r="X12" s="386">
        <v>146</v>
      </c>
    </row>
    <row r="13" spans="1:24" ht="24.95" customHeight="1">
      <c r="A13" s="47">
        <f>IF(A12="","",IF(MONTH(A12)&lt;&gt;MONTH(A12+1),"",A12+1))</f>
        <v>40617</v>
      </c>
      <c r="B13" s="48" t="str">
        <f t="shared" si="0"/>
        <v>二</v>
      </c>
      <c r="C13" s="57" t="s">
        <v>137</v>
      </c>
      <c r="D13" s="61" t="s">
        <v>22</v>
      </c>
      <c r="E13" s="50" t="s">
        <v>30</v>
      </c>
      <c r="F13" s="52" t="s">
        <v>362</v>
      </c>
      <c r="G13" s="65" t="s">
        <v>364</v>
      </c>
      <c r="H13" s="52" t="s">
        <v>174</v>
      </c>
      <c r="I13" s="413" t="s">
        <v>336</v>
      </c>
      <c r="J13" s="414"/>
      <c r="K13" s="52" t="s">
        <v>165</v>
      </c>
      <c r="L13" s="67" t="s">
        <v>319</v>
      </c>
      <c r="M13" s="41" t="s">
        <v>10</v>
      </c>
      <c r="N13" s="52" t="s">
        <v>236</v>
      </c>
      <c r="O13" s="53" t="s">
        <v>309</v>
      </c>
      <c r="P13" s="54">
        <v>5</v>
      </c>
      <c r="Q13" s="54">
        <v>2.8</v>
      </c>
      <c r="R13" s="54">
        <v>2</v>
      </c>
      <c r="S13" s="55"/>
      <c r="T13" s="379"/>
      <c r="U13" s="386">
        <v>3</v>
      </c>
      <c r="V13" s="386">
        <v>751</v>
      </c>
      <c r="W13" s="386">
        <v>332</v>
      </c>
      <c r="X13" s="386">
        <v>235</v>
      </c>
    </row>
    <row r="14" spans="1:24" ht="24.95" customHeight="1">
      <c r="A14" s="47">
        <f>IF(A13="","",IF(MONTH(A13)&lt;&gt;MONTH(A13+1),"",A13+1))</f>
        <v>40618</v>
      </c>
      <c r="B14" s="48" t="str">
        <f t="shared" si="0"/>
        <v>三</v>
      </c>
      <c r="C14" s="57" t="s">
        <v>138</v>
      </c>
      <c r="D14" s="62" t="s">
        <v>149</v>
      </c>
      <c r="E14" s="63" t="s">
        <v>150</v>
      </c>
      <c r="F14" s="52" t="s">
        <v>363</v>
      </c>
      <c r="G14" s="65" t="s">
        <v>359</v>
      </c>
      <c r="H14" s="52" t="s">
        <v>168</v>
      </c>
      <c r="I14" s="413" t="s">
        <v>169</v>
      </c>
      <c r="J14" s="414"/>
      <c r="K14" s="66" t="s">
        <v>171</v>
      </c>
      <c r="L14" s="76" t="s">
        <v>170</v>
      </c>
      <c r="M14" s="41" t="s">
        <v>10</v>
      </c>
      <c r="N14" s="56" t="s">
        <v>172</v>
      </c>
      <c r="O14" s="78" t="s">
        <v>173</v>
      </c>
      <c r="P14" s="54">
        <v>5.6</v>
      </c>
      <c r="Q14" s="54">
        <v>2.8</v>
      </c>
      <c r="R14" s="54">
        <v>1.7</v>
      </c>
      <c r="S14" s="55"/>
      <c r="T14" s="379"/>
      <c r="U14" s="386">
        <v>2.4</v>
      </c>
      <c r="V14" s="386">
        <v>741</v>
      </c>
      <c r="W14" s="386">
        <v>363</v>
      </c>
      <c r="X14" s="386">
        <v>249</v>
      </c>
    </row>
    <row r="15" spans="1:24" ht="24.95" customHeight="1">
      <c r="A15" s="47">
        <f t="shared" ref="A15:A16" si="3">IF(A14="","",IF(MONTH(A14)&lt;&gt;MONTH(A14+1),"",A14+1))</f>
        <v>40619</v>
      </c>
      <c r="B15" s="48" t="str">
        <f t="shared" si="0"/>
        <v>四</v>
      </c>
      <c r="C15" s="57" t="s">
        <v>139</v>
      </c>
      <c r="D15" s="61" t="s">
        <v>22</v>
      </c>
      <c r="E15" s="50" t="s">
        <v>28</v>
      </c>
      <c r="F15" s="52" t="s">
        <v>337</v>
      </c>
      <c r="G15" s="65" t="s">
        <v>303</v>
      </c>
      <c r="H15" s="56" t="s">
        <v>338</v>
      </c>
      <c r="I15" s="413" t="s">
        <v>339</v>
      </c>
      <c r="J15" s="420"/>
      <c r="K15" s="52" t="s">
        <v>215</v>
      </c>
      <c r="L15" s="73" t="s">
        <v>320</v>
      </c>
      <c r="M15" s="41" t="s">
        <v>10</v>
      </c>
      <c r="N15" s="56" t="s">
        <v>179</v>
      </c>
      <c r="O15" s="55" t="s">
        <v>180</v>
      </c>
      <c r="P15" s="54">
        <v>5.2</v>
      </c>
      <c r="Q15" s="54">
        <v>2.8</v>
      </c>
      <c r="R15" s="54">
        <v>1.5</v>
      </c>
      <c r="S15" s="394"/>
      <c r="T15" s="397">
        <v>1</v>
      </c>
      <c r="U15" s="386">
        <v>2.9</v>
      </c>
      <c r="V15" s="386">
        <f>P15*70+Q15*45+R15*25+U15*75</f>
        <v>745</v>
      </c>
      <c r="W15" s="386">
        <v>359</v>
      </c>
      <c r="X15" s="386">
        <v>222</v>
      </c>
    </row>
    <row r="16" spans="1:24" ht="24.95" customHeight="1">
      <c r="A16" s="47">
        <f t="shared" si="3"/>
        <v>40620</v>
      </c>
      <c r="B16" s="48" t="str">
        <f t="shared" si="0"/>
        <v>五</v>
      </c>
      <c r="C16" s="57" t="s">
        <v>140</v>
      </c>
      <c r="D16" s="61" t="s">
        <v>26</v>
      </c>
      <c r="E16" s="50" t="s">
        <v>34</v>
      </c>
      <c r="F16" s="52" t="s">
        <v>365</v>
      </c>
      <c r="G16" s="65" t="s">
        <v>366</v>
      </c>
      <c r="H16" s="56" t="s">
        <v>56</v>
      </c>
      <c r="I16" s="410" t="s">
        <v>340</v>
      </c>
      <c r="J16" s="411"/>
      <c r="K16" s="52" t="s">
        <v>213</v>
      </c>
      <c r="L16" s="65" t="s">
        <v>214</v>
      </c>
      <c r="M16" s="41" t="s">
        <v>10</v>
      </c>
      <c r="N16" s="52" t="s">
        <v>37</v>
      </c>
      <c r="O16" s="53" t="s">
        <v>38</v>
      </c>
      <c r="P16" s="54">
        <v>5.9</v>
      </c>
      <c r="Q16" s="54">
        <v>2.8</v>
      </c>
      <c r="R16" s="392">
        <v>2.5</v>
      </c>
      <c r="S16" s="387"/>
      <c r="T16" s="398"/>
      <c r="U16" s="386">
        <v>2.5</v>
      </c>
      <c r="V16" s="386">
        <v>789</v>
      </c>
      <c r="W16" s="386">
        <v>348</v>
      </c>
      <c r="X16" s="386">
        <v>202</v>
      </c>
    </row>
    <row r="17" spans="1:24" ht="24.95" customHeight="1">
      <c r="A17" s="47">
        <f>IF(A16="","",IF(MONTH(A16)&lt;&gt;MONTH(A16+1),"",A16+3))</f>
        <v>40623</v>
      </c>
      <c r="B17" s="48" t="str">
        <f t="shared" si="0"/>
        <v>一</v>
      </c>
      <c r="C17" s="57" t="s">
        <v>141</v>
      </c>
      <c r="D17" s="61" t="s">
        <v>21</v>
      </c>
      <c r="E17" s="50" t="s">
        <v>27</v>
      </c>
      <c r="F17" s="52" t="s">
        <v>369</v>
      </c>
      <c r="G17" s="65" t="s">
        <v>370</v>
      </c>
      <c r="H17" s="51" t="s">
        <v>335</v>
      </c>
      <c r="I17" s="408" t="s">
        <v>334</v>
      </c>
      <c r="J17" s="409"/>
      <c r="K17" s="52" t="s">
        <v>189</v>
      </c>
      <c r="L17" s="65" t="s">
        <v>321</v>
      </c>
      <c r="M17" s="41" t="s">
        <v>10</v>
      </c>
      <c r="N17" s="52" t="s">
        <v>50</v>
      </c>
      <c r="O17" s="53" t="s">
        <v>311</v>
      </c>
      <c r="P17" s="31">
        <v>5.4</v>
      </c>
      <c r="Q17" s="31">
        <v>2</v>
      </c>
      <c r="R17" s="393">
        <v>1.6</v>
      </c>
      <c r="S17" s="388"/>
      <c r="T17" s="398"/>
      <c r="U17" s="94">
        <v>2.5</v>
      </c>
      <c r="V17" s="94">
        <v>705</v>
      </c>
      <c r="W17" s="94">
        <v>330</v>
      </c>
      <c r="X17" s="94">
        <v>176</v>
      </c>
    </row>
    <row r="18" spans="1:24" ht="24.95" customHeight="1">
      <c r="A18" s="47">
        <f>IF(A17="","",IF(MONTH(A17)&lt;&gt;MONTH(A17+1),"",A17+1))</f>
        <v>40624</v>
      </c>
      <c r="B18" s="48" t="str">
        <f t="shared" si="0"/>
        <v>二</v>
      </c>
      <c r="C18" s="57" t="s">
        <v>142</v>
      </c>
      <c r="D18" s="60" t="s">
        <v>22</v>
      </c>
      <c r="E18" s="50" t="s">
        <v>28</v>
      </c>
      <c r="F18" s="40" t="s">
        <v>355</v>
      </c>
      <c r="G18" s="69" t="s">
        <v>356</v>
      </c>
      <c r="H18" s="52" t="s">
        <v>181</v>
      </c>
      <c r="I18" s="413" t="s">
        <v>341</v>
      </c>
      <c r="J18" s="414"/>
      <c r="K18" s="52" t="s">
        <v>186</v>
      </c>
      <c r="L18" s="79" t="s">
        <v>322</v>
      </c>
      <c r="M18" s="41" t="s">
        <v>10</v>
      </c>
      <c r="N18" s="58" t="s">
        <v>62</v>
      </c>
      <c r="O18" s="53" t="s">
        <v>308</v>
      </c>
      <c r="P18" s="31">
        <v>5</v>
      </c>
      <c r="Q18" s="31">
        <v>1.7</v>
      </c>
      <c r="R18" s="393">
        <v>1.9</v>
      </c>
      <c r="S18" s="388"/>
      <c r="T18" s="398"/>
      <c r="U18" s="94">
        <v>3.3</v>
      </c>
      <c r="V18" s="94">
        <v>762</v>
      </c>
      <c r="W18" s="94">
        <v>351</v>
      </c>
      <c r="X18" s="94">
        <v>148</v>
      </c>
    </row>
    <row r="19" spans="1:24" ht="24.95" customHeight="1">
      <c r="A19" s="47">
        <f t="shared" ref="A19:A21" si="4">IF(A18="","",IF(MONTH(A18)&lt;&gt;MONTH(A18+1),"",A18+1))</f>
        <v>40625</v>
      </c>
      <c r="B19" s="48" t="str">
        <f t="shared" si="0"/>
        <v>三</v>
      </c>
      <c r="C19" s="57" t="s">
        <v>143</v>
      </c>
      <c r="D19" s="60" t="s">
        <v>151</v>
      </c>
      <c r="E19" s="50" t="s">
        <v>29</v>
      </c>
      <c r="F19" s="52" t="s">
        <v>363</v>
      </c>
      <c r="G19" s="65" t="s">
        <v>359</v>
      </c>
      <c r="H19" s="52" t="s">
        <v>182</v>
      </c>
      <c r="I19" s="415" t="s">
        <v>342</v>
      </c>
      <c r="J19" s="416"/>
      <c r="K19" s="51" t="s">
        <v>185</v>
      </c>
      <c r="L19" s="69" t="s">
        <v>323</v>
      </c>
      <c r="M19" s="41" t="s">
        <v>10</v>
      </c>
      <c r="N19" s="71" t="s">
        <v>183</v>
      </c>
      <c r="O19" s="53" t="s">
        <v>184</v>
      </c>
      <c r="P19" s="31">
        <v>5</v>
      </c>
      <c r="Q19" s="31">
        <v>1.5</v>
      </c>
      <c r="R19" s="393">
        <v>1.8</v>
      </c>
      <c r="S19" s="388"/>
      <c r="T19" s="398"/>
      <c r="U19" s="94">
        <v>2.7</v>
      </c>
      <c r="V19" s="94">
        <v>701</v>
      </c>
      <c r="W19" s="94">
        <v>592</v>
      </c>
      <c r="X19" s="94">
        <v>150</v>
      </c>
    </row>
    <row r="20" spans="1:24" ht="24.95" customHeight="1">
      <c r="A20" s="47">
        <f t="shared" si="4"/>
        <v>40626</v>
      </c>
      <c r="B20" s="48" t="str">
        <f t="shared" si="0"/>
        <v>四</v>
      </c>
      <c r="C20" s="57" t="s">
        <v>144</v>
      </c>
      <c r="D20" s="60" t="s">
        <v>22</v>
      </c>
      <c r="E20" s="50" t="s">
        <v>28</v>
      </c>
      <c r="F20" s="52" t="s">
        <v>371</v>
      </c>
      <c r="G20" s="68" t="s">
        <v>396</v>
      </c>
      <c r="H20" s="52" t="s">
        <v>283</v>
      </c>
      <c r="I20" s="408" t="s">
        <v>343</v>
      </c>
      <c r="J20" s="409"/>
      <c r="K20" s="52" t="s">
        <v>187</v>
      </c>
      <c r="L20" s="241" t="s">
        <v>324</v>
      </c>
      <c r="M20" s="41" t="s">
        <v>10</v>
      </c>
      <c r="N20" s="52" t="s">
        <v>52</v>
      </c>
      <c r="O20" s="53" t="s">
        <v>53</v>
      </c>
      <c r="P20" s="31">
        <v>5.6</v>
      </c>
      <c r="Q20" s="31">
        <v>2.5</v>
      </c>
      <c r="R20" s="393">
        <v>2.2000000000000002</v>
      </c>
      <c r="S20" s="388"/>
      <c r="T20" s="399">
        <v>1</v>
      </c>
      <c r="U20" s="94">
        <v>2.5</v>
      </c>
      <c r="V20" s="94">
        <v>743</v>
      </c>
      <c r="W20" s="94">
        <v>304</v>
      </c>
      <c r="X20" s="94">
        <v>129</v>
      </c>
    </row>
    <row r="21" spans="1:24" ht="24.95" customHeight="1">
      <c r="A21" s="47">
        <f t="shared" si="4"/>
        <v>40627</v>
      </c>
      <c r="B21" s="48" t="str">
        <f t="shared" si="0"/>
        <v>五</v>
      </c>
      <c r="C21" s="57" t="s">
        <v>145</v>
      </c>
      <c r="D21" s="64" t="s">
        <v>152</v>
      </c>
      <c r="E21" s="63" t="s">
        <v>153</v>
      </c>
      <c r="F21" s="66" t="s">
        <v>367</v>
      </c>
      <c r="G21" s="76" t="s">
        <v>368</v>
      </c>
      <c r="H21" s="56" t="s">
        <v>56</v>
      </c>
      <c r="I21" s="410" t="s">
        <v>340</v>
      </c>
      <c r="J21" s="411"/>
      <c r="K21" s="52" t="s">
        <v>188</v>
      </c>
      <c r="L21" s="65" t="s">
        <v>325</v>
      </c>
      <c r="M21" s="41" t="s">
        <v>10</v>
      </c>
      <c r="N21" s="52" t="s">
        <v>48</v>
      </c>
      <c r="O21" s="53" t="s">
        <v>309</v>
      </c>
      <c r="P21" s="31">
        <v>5.4</v>
      </c>
      <c r="Q21" s="31">
        <v>1.9</v>
      </c>
      <c r="R21" s="393">
        <v>2.1</v>
      </c>
      <c r="S21" s="388"/>
      <c r="T21" s="399"/>
      <c r="U21" s="94">
        <v>2.8</v>
      </c>
      <c r="V21" s="94">
        <v>753</v>
      </c>
      <c r="W21" s="94">
        <v>493</v>
      </c>
      <c r="X21" s="94">
        <v>119</v>
      </c>
    </row>
    <row r="22" spans="1:24" ht="24.95" customHeight="1">
      <c r="A22" s="47">
        <f>IF(A21="","",IF(MONTH(A21)&lt;&gt;MONTH(A21+1),"",A21+3))</f>
        <v>40630</v>
      </c>
      <c r="B22" s="48" t="str">
        <f t="shared" ref="B22:B25" si="5">IF(A22="","",RIGHT(TEXT(WEEKDAY(A22),"[$-404]aaaa;@"),1))</f>
        <v>一</v>
      </c>
      <c r="C22" s="57" t="s">
        <v>175</v>
      </c>
      <c r="D22" s="61" t="s">
        <v>21</v>
      </c>
      <c r="E22" s="50" t="s">
        <v>27</v>
      </c>
      <c r="F22" s="52" t="s">
        <v>373</v>
      </c>
      <c r="G22" s="65" t="s">
        <v>374</v>
      </c>
      <c r="H22" s="51" t="s">
        <v>335</v>
      </c>
      <c r="I22" s="408" t="s">
        <v>334</v>
      </c>
      <c r="J22" s="409"/>
      <c r="K22" s="70" t="s">
        <v>35</v>
      </c>
      <c r="L22" s="67" t="s">
        <v>326</v>
      </c>
      <c r="M22" s="41" t="s">
        <v>10</v>
      </c>
      <c r="N22" s="52" t="s">
        <v>36</v>
      </c>
      <c r="O22" s="59" t="s">
        <v>310</v>
      </c>
      <c r="P22" s="31">
        <v>6</v>
      </c>
      <c r="Q22" s="31">
        <v>2</v>
      </c>
      <c r="R22" s="393">
        <v>1.8</v>
      </c>
      <c r="S22" s="388"/>
      <c r="T22" s="399"/>
      <c r="U22" s="94">
        <v>2.2000000000000002</v>
      </c>
      <c r="V22" s="94">
        <v>720</v>
      </c>
      <c r="W22" s="94">
        <v>336</v>
      </c>
      <c r="X22" s="94">
        <v>217</v>
      </c>
    </row>
    <row r="23" spans="1:24" ht="24.95" customHeight="1">
      <c r="A23" s="47">
        <f>IF(A22="","",IF(MONTH(A22)&lt;&gt;MONTH(A22+1),"",A22+1))</f>
        <v>40631</v>
      </c>
      <c r="B23" s="48" t="str">
        <f t="shared" si="5"/>
        <v>二</v>
      </c>
      <c r="C23" s="57" t="s">
        <v>176</v>
      </c>
      <c r="D23" s="61" t="s">
        <v>22</v>
      </c>
      <c r="E23" s="80" t="s">
        <v>30</v>
      </c>
      <c r="F23" s="70" t="s">
        <v>376</v>
      </c>
      <c r="G23" s="81" t="s">
        <v>381</v>
      </c>
      <c r="H23" s="52" t="s">
        <v>40</v>
      </c>
      <c r="I23" s="408" t="s">
        <v>41</v>
      </c>
      <c r="J23" s="409"/>
      <c r="K23" s="66" t="s">
        <v>57</v>
      </c>
      <c r="L23" s="405" t="s">
        <v>327</v>
      </c>
      <c r="M23" s="41" t="s">
        <v>10</v>
      </c>
      <c r="N23" s="52" t="s">
        <v>48</v>
      </c>
      <c r="O23" s="53" t="s">
        <v>309</v>
      </c>
      <c r="P23" s="31">
        <v>5.7</v>
      </c>
      <c r="Q23" s="31">
        <v>2.4</v>
      </c>
      <c r="R23" s="393">
        <v>1.9</v>
      </c>
      <c r="S23" s="388"/>
      <c r="T23" s="399"/>
      <c r="U23" s="94">
        <v>2.8</v>
      </c>
      <c r="V23" s="94">
        <v>765</v>
      </c>
      <c r="W23" s="94">
        <v>340</v>
      </c>
      <c r="X23" s="94">
        <v>164</v>
      </c>
    </row>
    <row r="24" spans="1:24" ht="24.95" customHeight="1">
      <c r="A24" s="47">
        <f t="shared" ref="A24:A25" si="6">IF(A23="","",IF(MONTH(A23)&lt;&gt;MONTH(A23+1),"",A23+1))</f>
        <v>40632</v>
      </c>
      <c r="B24" s="48" t="str">
        <f t="shared" si="5"/>
        <v>三</v>
      </c>
      <c r="C24" s="57" t="s">
        <v>177</v>
      </c>
      <c r="D24" s="61" t="s">
        <v>25</v>
      </c>
      <c r="E24" s="80" t="s">
        <v>33</v>
      </c>
      <c r="F24" s="40" t="s">
        <v>355</v>
      </c>
      <c r="G24" s="69" t="s">
        <v>356</v>
      </c>
      <c r="H24" s="52" t="s">
        <v>45</v>
      </c>
      <c r="I24" s="415" t="s">
        <v>342</v>
      </c>
      <c r="J24" s="416"/>
      <c r="K24" s="52" t="s">
        <v>55</v>
      </c>
      <c r="L24" s="82" t="s">
        <v>44</v>
      </c>
      <c r="M24" s="41" t="s">
        <v>10</v>
      </c>
      <c r="N24" s="52" t="s">
        <v>42</v>
      </c>
      <c r="O24" s="53" t="s">
        <v>43</v>
      </c>
      <c r="P24" s="31">
        <v>5.5</v>
      </c>
      <c r="Q24" s="31">
        <v>2.7</v>
      </c>
      <c r="R24" s="393">
        <v>1.7</v>
      </c>
      <c r="S24" s="388"/>
      <c r="T24" s="399"/>
      <c r="U24" s="94">
        <v>3.6</v>
      </c>
      <c r="V24" s="94">
        <v>819</v>
      </c>
      <c r="W24" s="94">
        <v>349</v>
      </c>
      <c r="X24" s="94">
        <v>125</v>
      </c>
    </row>
    <row r="25" spans="1:24" ht="24.95" customHeight="1">
      <c r="A25" s="47">
        <f t="shared" si="6"/>
        <v>40633</v>
      </c>
      <c r="B25" s="48" t="str">
        <f t="shared" si="5"/>
        <v>四</v>
      </c>
      <c r="C25" s="57" t="s">
        <v>178</v>
      </c>
      <c r="D25" s="60" t="s">
        <v>22</v>
      </c>
      <c r="E25" s="50" t="s">
        <v>28</v>
      </c>
      <c r="F25" s="52" t="s">
        <v>375</v>
      </c>
      <c r="G25" s="65" t="s">
        <v>397</v>
      </c>
      <c r="H25" s="56" t="s">
        <v>56</v>
      </c>
      <c r="I25" s="410" t="s">
        <v>340</v>
      </c>
      <c r="J25" s="411"/>
      <c r="K25" s="52" t="s">
        <v>51</v>
      </c>
      <c r="L25" s="67" t="s">
        <v>319</v>
      </c>
      <c r="M25" s="41" t="s">
        <v>10</v>
      </c>
      <c r="N25" s="52" t="s">
        <v>46</v>
      </c>
      <c r="O25" s="53" t="s">
        <v>47</v>
      </c>
      <c r="P25" s="31">
        <v>5.8</v>
      </c>
      <c r="Q25" s="31">
        <v>2.2000000000000002</v>
      </c>
      <c r="R25" s="393">
        <v>2.4</v>
      </c>
      <c r="S25" s="388"/>
      <c r="T25" s="399">
        <v>1</v>
      </c>
      <c r="U25" s="94">
        <v>2</v>
      </c>
      <c r="V25" s="94">
        <v>715</v>
      </c>
      <c r="W25" s="94">
        <v>320</v>
      </c>
      <c r="X25" s="94">
        <v>97</v>
      </c>
    </row>
    <row r="26" spans="1:24" s="8" customFormat="1" ht="20.25">
      <c r="A26" s="7"/>
      <c r="B26" s="18" t="s">
        <v>301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24" s="17" customFormat="1" ht="11.1" customHeight="1">
      <c r="A27" s="15"/>
      <c r="B27" s="15">
        <f>I1</f>
        <v>3</v>
      </c>
      <c r="C27" s="16" t="s">
        <v>328</v>
      </c>
      <c r="D27" s="15"/>
      <c r="E27" s="15"/>
      <c r="F27" s="15"/>
      <c r="G27" s="15"/>
      <c r="H27" s="15"/>
      <c r="I27" s="15"/>
      <c r="J27" s="15"/>
      <c r="L27" s="15"/>
      <c r="M27" s="15"/>
      <c r="N27" s="15"/>
      <c r="O27" s="15"/>
      <c r="P27" s="15"/>
      <c r="Q27" s="15"/>
    </row>
    <row r="28" spans="1:24" s="17" customFormat="1" ht="11.1" customHeight="1">
      <c r="A28" s="15"/>
      <c r="B28" s="15"/>
      <c r="C28" s="16" t="s">
        <v>58</v>
      </c>
      <c r="D28" s="11" t="s">
        <v>66</v>
      </c>
      <c r="E28" s="15"/>
      <c r="H28" s="15"/>
      <c r="I28" s="15"/>
      <c r="J28" s="15"/>
      <c r="K28" s="15"/>
      <c r="L28" s="15"/>
      <c r="N28" s="15"/>
      <c r="P28" s="15"/>
      <c r="Q28" s="15"/>
    </row>
    <row r="29" spans="1:24" s="17" customFormat="1" ht="11.1" customHeight="1">
      <c r="A29" s="15"/>
      <c r="B29" s="15"/>
      <c r="C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24" s="17" customFormat="1" ht="11.1" customHeight="1">
      <c r="A30" s="15"/>
      <c r="B30" s="15"/>
      <c r="C30" s="15"/>
      <c r="D30" s="390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24" s="13" customFormat="1" ht="11.1" customHeight="1">
      <c r="A31" s="12"/>
      <c r="B31" s="12"/>
      <c r="C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24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P33" s="7"/>
      <c r="Q33" s="7"/>
    </row>
    <row r="34" spans="1:17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</sheetData>
  <mergeCells count="23">
    <mergeCell ref="I25:J25"/>
    <mergeCell ref="I3:J3"/>
    <mergeCell ref="I21:J21"/>
    <mergeCell ref="I9:J9"/>
    <mergeCell ref="I8:J8"/>
    <mergeCell ref="I24:J24"/>
    <mergeCell ref="I13:J13"/>
    <mergeCell ref="I5:J5"/>
    <mergeCell ref="I18:J18"/>
    <mergeCell ref="I19:J19"/>
    <mergeCell ref="I14:J14"/>
    <mergeCell ref="I16:J16"/>
    <mergeCell ref="I4:J4"/>
    <mergeCell ref="I6:J6"/>
    <mergeCell ref="I7:J7"/>
    <mergeCell ref="I15:J15"/>
    <mergeCell ref="I22:J22"/>
    <mergeCell ref="I23:J23"/>
    <mergeCell ref="I10:J10"/>
    <mergeCell ref="I11:J11"/>
    <mergeCell ref="I12:J12"/>
    <mergeCell ref="I20:J20"/>
    <mergeCell ref="I17:J17"/>
  </mergeCells>
  <phoneticPr fontId="1" type="noConversion"/>
  <pageMargins left="0" right="0" top="0" bottom="0" header="0" footer="0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view="pageBreakPreview" zoomScale="90" zoomScaleNormal="100" zoomScaleSheetLayoutView="90" workbookViewId="0">
      <selection activeCell="N10" sqref="N10:T34"/>
    </sheetView>
  </sheetViews>
  <sheetFormatPr defaultRowHeight="16.5"/>
  <cols>
    <col min="1" max="1" width="4.875" customWidth="1"/>
    <col min="3" max="3" width="7.125" customWidth="1"/>
    <col min="4" max="4" width="2.75" customWidth="1"/>
    <col min="5" max="5" width="2.625" customWidth="1"/>
    <col min="6" max="6" width="9.25" customWidth="1"/>
    <col min="7" max="7" width="10.625" customWidth="1"/>
    <col min="8" max="8" width="4.875" customWidth="1"/>
    <col min="9" max="9" width="2.625" customWidth="1"/>
    <col min="10" max="10" width="9.125" customWidth="1"/>
    <col min="11" max="11" width="10.625" customWidth="1"/>
    <col min="12" max="12" width="4.5" customWidth="1"/>
    <col min="13" max="13" width="3" customWidth="1"/>
    <col min="14" max="14" width="4.625" customWidth="1"/>
    <col min="15" max="15" width="2.875" customWidth="1"/>
    <col min="16" max="16" width="2.75" customWidth="1"/>
    <col min="17" max="17" width="9.375" customWidth="1"/>
    <col min="18" max="18" width="9.125" customWidth="1"/>
    <col min="19" max="19" width="4.875" customWidth="1"/>
    <col min="20" max="20" width="2.625" customWidth="1"/>
    <col min="21" max="22" width="3.125" customWidth="1"/>
    <col min="23" max="23" width="2.75" customWidth="1"/>
    <col min="24" max="24" width="3.25" customWidth="1"/>
    <col min="25" max="25" width="2.875" customWidth="1"/>
    <col min="26" max="26" width="2.75" customWidth="1"/>
    <col min="27" max="27" width="2.625" customWidth="1"/>
  </cols>
  <sheetData>
    <row r="1" spans="1:27">
      <c r="A1" s="202">
        <v>110</v>
      </c>
      <c r="B1" s="202" t="s">
        <v>68</v>
      </c>
      <c r="C1" s="202" t="str">
        <f>國小!H1</f>
        <v>國民小學</v>
      </c>
      <c r="D1" s="202"/>
      <c r="E1" s="202" t="str">
        <f>國小!K1</f>
        <v>素食菜單</v>
      </c>
      <c r="F1" s="202"/>
      <c r="G1" s="202" t="s">
        <v>208</v>
      </c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7">
      <c r="A2" s="277" t="s">
        <v>20</v>
      </c>
      <c r="B2" s="278" t="s">
        <v>2</v>
      </c>
      <c r="C2" s="279" t="s">
        <v>3</v>
      </c>
      <c r="D2" s="280"/>
      <c r="E2" s="278"/>
      <c r="F2" s="278" t="s">
        <v>4</v>
      </c>
      <c r="G2" s="279" t="s">
        <v>5</v>
      </c>
      <c r="H2" s="280"/>
      <c r="I2" s="242"/>
      <c r="J2" s="278" t="s">
        <v>6</v>
      </c>
      <c r="K2" s="279" t="s">
        <v>7</v>
      </c>
      <c r="L2" s="280"/>
      <c r="M2" s="278"/>
      <c r="N2" s="283" t="s">
        <v>10</v>
      </c>
      <c r="O2" s="283"/>
      <c r="P2" s="284"/>
      <c r="Q2" s="281" t="s">
        <v>11</v>
      </c>
      <c r="R2" s="282" t="s">
        <v>12</v>
      </c>
      <c r="S2" s="243"/>
      <c r="T2" s="242"/>
    </row>
    <row r="3" spans="1:27" ht="28.5" customHeight="1">
      <c r="A3" s="287" t="str">
        <f>國中!C12</f>
        <v>F1</v>
      </c>
      <c r="B3" s="288" t="str">
        <f>國中!D12</f>
        <v>白米飯</v>
      </c>
      <c r="C3" s="289" t="str">
        <f>國中!E12</f>
        <v>米</v>
      </c>
      <c r="D3" s="289"/>
      <c r="E3" s="290"/>
      <c r="F3" s="291" t="str">
        <f>國中!F12</f>
        <v>咖哩毛豆</v>
      </c>
      <c r="G3" s="426" t="str">
        <f>國中!G12</f>
        <v>冷凍毛豆仁 薑 咖哩粉</v>
      </c>
      <c r="H3" s="426"/>
      <c r="I3" s="427"/>
      <c r="J3" s="285" t="str">
        <f>國中!H12</f>
        <v>清炒時蔬</v>
      </c>
      <c r="K3" s="454" t="str">
        <f>國中!I12</f>
        <v>龍鬚菜 薑</v>
      </c>
      <c r="L3" s="430"/>
      <c r="M3" s="431"/>
      <c r="N3" s="283" t="s">
        <v>10</v>
      </c>
      <c r="O3" s="283"/>
      <c r="P3" s="284"/>
      <c r="Q3" s="285" t="str">
        <f>國中!N12</f>
        <v>金針湯</v>
      </c>
      <c r="R3" s="421" t="str">
        <f>國中!O12</f>
        <v>乾金針 榨菜</v>
      </c>
      <c r="S3" s="421"/>
      <c r="T3" s="409"/>
    </row>
    <row r="4" spans="1:27" ht="31.5" customHeight="1">
      <c r="A4" s="287" t="str">
        <f>國中!C13</f>
        <v>F2</v>
      </c>
      <c r="B4" s="288" t="str">
        <f>國中!D13</f>
        <v>糙米飯</v>
      </c>
      <c r="C4" s="289" t="str">
        <f>國中!E13</f>
        <v>米 糙米</v>
      </c>
      <c r="D4" s="289"/>
      <c r="E4" s="290"/>
      <c r="F4" s="291" t="str">
        <f>國中!F13</f>
        <v>醬瓜燒腐</v>
      </c>
      <c r="G4" s="426" t="str">
        <f>國中!G13</f>
        <v>油豆腐 醬瓜 薑</v>
      </c>
      <c r="H4" s="426"/>
      <c r="I4" s="427"/>
      <c r="J4" s="285" t="str">
        <f>國中!H13</f>
        <v>碎脯豆干</v>
      </c>
      <c r="K4" s="454" t="str">
        <f>國中!I13</f>
        <v>豆干 蘿蔔乾 紅蘿蔔 薑</v>
      </c>
      <c r="L4" s="430"/>
      <c r="M4" s="431"/>
      <c r="N4" s="283" t="s">
        <v>10</v>
      </c>
      <c r="O4" s="283"/>
      <c r="P4" s="284"/>
      <c r="Q4" s="285" t="str">
        <f>國中!N13</f>
        <v>時瓜湯</v>
      </c>
      <c r="R4" s="421" t="str">
        <f>國中!O13</f>
        <v>時瓜 紅蘿蔔 薑</v>
      </c>
      <c r="S4" s="421"/>
      <c r="T4" s="409"/>
    </row>
    <row r="5" spans="1:27" ht="39.950000000000003" customHeight="1">
      <c r="A5" s="49" t="str">
        <f>國中!C14</f>
        <v>F3</v>
      </c>
      <c r="B5" s="288" t="str">
        <f>國中!D14</f>
        <v>刈包特餐</v>
      </c>
      <c r="C5" s="289" t="str">
        <f>國中!E14</f>
        <v>刈包</v>
      </c>
      <c r="D5" s="289"/>
      <c r="E5" s="290"/>
      <c r="F5" s="291" t="str">
        <f>國中!F14</f>
        <v>香滷豆包</v>
      </c>
      <c r="G5" s="425" t="str">
        <f>國中!G14</f>
        <v>豆包</v>
      </c>
      <c r="H5" s="426"/>
      <c r="I5" s="427"/>
      <c r="J5" s="293" t="str">
        <f>國中!H14</f>
        <v>酸菜麵腸</v>
      </c>
      <c r="K5" s="429" t="str">
        <f>國中!I14</f>
        <v>酸菜 麵腸 薑</v>
      </c>
      <c r="L5" s="430"/>
      <c r="M5" s="431"/>
      <c r="N5" s="292" t="s">
        <v>10</v>
      </c>
      <c r="O5" s="283"/>
      <c r="P5" s="284"/>
      <c r="Q5" s="285" t="str">
        <f>國中!N14</f>
        <v>糙米粥</v>
      </c>
      <c r="R5" s="408" t="str">
        <f>國中!O14</f>
        <v>雞蛋 糙米 乾香菇 紅蘿蔔</v>
      </c>
      <c r="S5" s="421"/>
      <c r="T5" s="409"/>
    </row>
    <row r="6" spans="1:27" ht="36" customHeight="1">
      <c r="A6" s="287" t="str">
        <f>國中!C15</f>
        <v>F4</v>
      </c>
      <c r="B6" s="288" t="str">
        <f>國中!D15</f>
        <v>糙米飯</v>
      </c>
      <c r="C6" s="289" t="str">
        <f>國中!E15</f>
        <v>米 糙米</v>
      </c>
      <c r="D6" s="289"/>
      <c r="E6" s="290"/>
      <c r="F6" s="291" t="str">
        <f>國中!F15</f>
        <v>紅燒豆腐</v>
      </c>
      <c r="G6" s="426" t="str">
        <f>國中!G15</f>
        <v>豆腐 薑</v>
      </c>
      <c r="H6" s="426"/>
      <c r="I6" s="427"/>
      <c r="J6" s="285" t="str">
        <f>國中!H15</f>
        <v>若末混炒</v>
      </c>
      <c r="K6" s="454" t="str">
        <f>國中!I15</f>
        <v>素絞肉 乾木耳 紅蘿蔔 薑</v>
      </c>
      <c r="L6" s="430"/>
      <c r="M6" s="431"/>
      <c r="N6" s="283" t="s">
        <v>10</v>
      </c>
      <c r="O6" s="283"/>
      <c r="P6" s="284"/>
      <c r="Q6" s="285" t="str">
        <f>國中!N15</f>
        <v>粉圓甜湯</v>
      </c>
      <c r="R6" s="421" t="str">
        <f>國中!O15</f>
        <v>粉圓 二砂糖</v>
      </c>
      <c r="S6" s="421"/>
      <c r="T6" s="409"/>
    </row>
    <row r="7" spans="1:27" ht="36" customHeight="1">
      <c r="A7" s="287" t="str">
        <f>國中!C16</f>
        <v>F5</v>
      </c>
      <c r="B7" s="288" t="str">
        <f>國中!D16</f>
        <v>小米飯</v>
      </c>
      <c r="C7" s="289" t="str">
        <f>國中!E16</f>
        <v>米 小米</v>
      </c>
      <c r="D7" s="289"/>
      <c r="E7" s="290"/>
      <c r="F7" s="291" t="str">
        <f>國中!F16</f>
        <v>泡菜凍腐</v>
      </c>
      <c r="G7" s="426" t="str">
        <f>國中!G16</f>
        <v>凍豆腐 韓式泡菜 薑</v>
      </c>
      <c r="H7" s="426"/>
      <c r="I7" s="427"/>
      <c r="J7" s="285" t="str">
        <f>國中!H16</f>
        <v>蛋香時蔬</v>
      </c>
      <c r="K7" s="454" t="str">
        <f>國中!I16</f>
        <v>雞蛋 時蔬 紅蘿蔔 薑</v>
      </c>
      <c r="L7" s="430"/>
      <c r="M7" s="431"/>
      <c r="N7" s="283" t="s">
        <v>209</v>
      </c>
      <c r="O7" s="283"/>
      <c r="P7" s="284"/>
      <c r="Q7" s="285" t="str">
        <f>國中!N16</f>
        <v>味噌湯</v>
      </c>
      <c r="R7" s="421" t="str">
        <f>國中!O16</f>
        <v>乾海帶 味噌 薑</v>
      </c>
      <c r="S7" s="421"/>
      <c r="T7" s="409"/>
    </row>
    <row r="8" spans="1:27">
      <c r="A8" s="8"/>
      <c r="B8" s="294" t="s">
        <v>71</v>
      </c>
      <c r="C8" s="26" t="s">
        <v>72</v>
      </c>
      <c r="D8" s="22"/>
      <c r="E8" s="22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24.75">
      <c r="A9" s="216" t="s">
        <v>20</v>
      </c>
      <c r="B9" s="217" t="s">
        <v>2</v>
      </c>
      <c r="C9" s="218"/>
      <c r="D9" s="202"/>
      <c r="E9" s="202"/>
      <c r="F9" s="219" t="s">
        <v>4</v>
      </c>
      <c r="G9" s="202"/>
      <c r="H9" s="202"/>
      <c r="I9" s="202"/>
      <c r="J9" s="219" t="s">
        <v>6</v>
      </c>
      <c r="K9" s="202"/>
      <c r="L9" s="202"/>
      <c r="M9" s="202"/>
      <c r="N9" s="221" t="s">
        <v>10</v>
      </c>
      <c r="O9" s="202"/>
      <c r="P9" s="202"/>
      <c r="Q9" s="220" t="s">
        <v>11</v>
      </c>
      <c r="R9" s="202"/>
      <c r="S9" s="202"/>
      <c r="T9" s="87"/>
      <c r="U9" s="272" t="s">
        <v>13</v>
      </c>
      <c r="V9" s="273" t="s">
        <v>81</v>
      </c>
      <c r="W9" s="274" t="s">
        <v>15</v>
      </c>
      <c r="X9" s="275" t="s">
        <v>18</v>
      </c>
      <c r="Y9" s="274" t="s">
        <v>19</v>
      </c>
      <c r="Z9" s="240" t="s">
        <v>79</v>
      </c>
      <c r="AA9" s="276" t="s">
        <v>80</v>
      </c>
    </row>
    <row r="10" spans="1:27">
      <c r="A10" s="152">
        <f>國中!A12</f>
        <v>40616</v>
      </c>
      <c r="B10" s="91" t="str">
        <f>B3</f>
        <v>白米飯</v>
      </c>
      <c r="C10" s="22" t="str">
        <f>C3</f>
        <v>米</v>
      </c>
      <c r="D10" s="92">
        <v>10</v>
      </c>
      <c r="E10" s="32" t="s">
        <v>73</v>
      </c>
      <c r="F10" s="209" t="str">
        <f>F3</f>
        <v>咖哩毛豆</v>
      </c>
      <c r="G10" s="207" t="str">
        <f>LEFT(G3,5)</f>
        <v>冷凍毛豆仁</v>
      </c>
      <c r="H10" s="33">
        <v>6</v>
      </c>
      <c r="I10" s="32" t="s">
        <v>73</v>
      </c>
      <c r="J10" s="209" t="str">
        <f>J3</f>
        <v>清炒時蔬</v>
      </c>
      <c r="K10" s="8" t="str">
        <f>LEFT(K3,3)</f>
        <v>龍鬚菜</v>
      </c>
      <c r="L10" s="33">
        <v>5</v>
      </c>
      <c r="M10" s="32" t="s">
        <v>73</v>
      </c>
      <c r="N10" s="214" t="s">
        <v>10</v>
      </c>
      <c r="O10" s="8">
        <v>7</v>
      </c>
      <c r="P10" s="32" t="s">
        <v>73</v>
      </c>
      <c r="Q10" s="209" t="str">
        <f>Q3</f>
        <v>金針湯</v>
      </c>
      <c r="R10" s="8" t="s">
        <v>77</v>
      </c>
      <c r="S10" s="29">
        <v>0.1</v>
      </c>
      <c r="T10" s="252" t="s">
        <v>73</v>
      </c>
      <c r="U10" s="269">
        <v>5</v>
      </c>
      <c r="V10" s="269">
        <v>2</v>
      </c>
      <c r="W10" s="270">
        <v>3</v>
      </c>
      <c r="X10" s="270">
        <v>2.8</v>
      </c>
      <c r="Y10" s="270">
        <v>751</v>
      </c>
      <c r="Z10" s="270">
        <v>332</v>
      </c>
      <c r="AA10" s="271">
        <v>235</v>
      </c>
    </row>
    <row r="11" spans="1:27">
      <c r="A11" s="224">
        <f>WEEKDAY(A10,1)</f>
        <v>2</v>
      </c>
      <c r="B11" s="8"/>
      <c r="C11" s="8"/>
      <c r="D11" s="8"/>
      <c r="E11" s="8"/>
      <c r="F11" s="210"/>
      <c r="G11" s="8"/>
      <c r="H11" s="34"/>
      <c r="I11" s="32" t="s">
        <v>73</v>
      </c>
      <c r="J11" s="210"/>
      <c r="K11" s="8"/>
      <c r="L11" s="8"/>
      <c r="M11" s="32" t="s">
        <v>73</v>
      </c>
      <c r="N11" s="13" t="str">
        <f>$G$30</f>
        <v>薑</v>
      </c>
      <c r="O11" s="28">
        <v>0.05</v>
      </c>
      <c r="P11" s="32" t="s">
        <v>73</v>
      </c>
      <c r="Q11" s="210"/>
      <c r="R11" s="8" t="s">
        <v>78</v>
      </c>
      <c r="S11" s="29">
        <v>0.6</v>
      </c>
      <c r="T11" s="225" t="s">
        <v>73</v>
      </c>
      <c r="U11" s="8"/>
      <c r="V11" s="8"/>
      <c r="W11" s="8"/>
      <c r="X11" s="8"/>
      <c r="Y11" s="8"/>
      <c r="Z11" s="8"/>
      <c r="AA11" s="8"/>
    </row>
    <row r="12" spans="1:27">
      <c r="A12" s="201" t="str">
        <f>A3</f>
        <v>F1</v>
      </c>
      <c r="B12" s="8"/>
      <c r="C12" s="8"/>
      <c r="D12" s="8"/>
      <c r="E12" s="8"/>
      <c r="F12" s="210"/>
      <c r="G12" s="8"/>
      <c r="H12" s="8"/>
      <c r="I12" s="32" t="s">
        <v>73</v>
      </c>
      <c r="J12" s="210"/>
      <c r="K12" s="13" t="str">
        <f>$G$30</f>
        <v>薑</v>
      </c>
      <c r="L12" s="247">
        <v>0.05</v>
      </c>
      <c r="M12" s="32" t="s">
        <v>73</v>
      </c>
      <c r="N12" s="210"/>
      <c r="O12" s="8"/>
      <c r="P12" s="8"/>
      <c r="Q12" s="210"/>
      <c r="R12" s="8"/>
      <c r="S12" s="8">
        <v>1</v>
      </c>
      <c r="T12" s="225" t="s">
        <v>73</v>
      </c>
      <c r="U12" s="8"/>
      <c r="V12" s="8"/>
      <c r="W12" s="8"/>
      <c r="X12" s="8"/>
      <c r="Y12" s="8"/>
      <c r="Z12" s="8"/>
      <c r="AA12" s="8"/>
    </row>
    <row r="13" spans="1:27">
      <c r="A13" s="102"/>
      <c r="B13" s="8"/>
      <c r="C13" s="8"/>
      <c r="D13" s="8"/>
      <c r="E13" s="8"/>
      <c r="F13" s="210"/>
      <c r="G13" s="30"/>
      <c r="H13" s="30"/>
      <c r="I13" s="8"/>
      <c r="J13" s="210"/>
      <c r="M13" s="8"/>
      <c r="N13" s="210"/>
      <c r="O13" s="8"/>
      <c r="P13" s="8"/>
      <c r="Q13" s="210"/>
      <c r="R13" s="30"/>
      <c r="S13" s="8"/>
      <c r="T13" s="87"/>
      <c r="U13" s="8"/>
      <c r="V13" s="8"/>
      <c r="W13" s="8"/>
      <c r="X13" s="8"/>
      <c r="Y13" s="8"/>
      <c r="Z13" s="8"/>
      <c r="AA13" s="8"/>
    </row>
    <row r="14" spans="1:27">
      <c r="A14" s="204"/>
      <c r="B14" s="202"/>
      <c r="C14" s="202"/>
      <c r="D14" s="202"/>
      <c r="E14" s="202"/>
      <c r="F14" s="211"/>
      <c r="G14" s="202" t="s">
        <v>110</v>
      </c>
      <c r="H14" s="202"/>
      <c r="I14" s="202"/>
      <c r="J14" s="211"/>
      <c r="K14" s="205"/>
      <c r="L14" s="206"/>
      <c r="M14" s="212"/>
      <c r="N14" s="211"/>
      <c r="O14" s="202"/>
      <c r="P14" s="202"/>
      <c r="Q14" s="211"/>
      <c r="R14" s="202"/>
      <c r="S14" s="202"/>
      <c r="T14" s="238"/>
      <c r="U14" s="202"/>
      <c r="V14" s="202"/>
      <c r="W14" s="202"/>
      <c r="X14" s="202"/>
      <c r="Y14" s="202"/>
      <c r="Z14" s="202"/>
      <c r="AA14" s="202"/>
    </row>
    <row r="15" spans="1:27">
      <c r="A15" s="152">
        <f>國中!A13</f>
        <v>40617</v>
      </c>
      <c r="B15" s="8" t="str">
        <f>B4</f>
        <v>糙米飯</v>
      </c>
      <c r="C15" s="8" t="s">
        <v>82</v>
      </c>
      <c r="D15" s="8">
        <v>7</v>
      </c>
      <c r="E15" s="32" t="s">
        <v>73</v>
      </c>
      <c r="F15" s="210" t="str">
        <f>F4</f>
        <v>醬瓜燒腐</v>
      </c>
      <c r="G15" s="8" t="str">
        <f>LEFT(G4,3)</f>
        <v>油豆腐</v>
      </c>
      <c r="H15" s="8">
        <v>9</v>
      </c>
      <c r="I15" s="32" t="s">
        <v>73</v>
      </c>
      <c r="J15" s="210" t="str">
        <f>J4</f>
        <v>碎脯豆干</v>
      </c>
      <c r="K15" s="8" t="s">
        <v>96</v>
      </c>
      <c r="L15" s="33">
        <v>4</v>
      </c>
      <c r="M15" s="32" t="s">
        <v>73</v>
      </c>
      <c r="N15" s="214" t="s">
        <v>10</v>
      </c>
      <c r="O15" s="8">
        <v>7</v>
      </c>
      <c r="P15" s="32" t="s">
        <v>73</v>
      </c>
      <c r="Q15" s="210" t="str">
        <f>Q4</f>
        <v>時瓜湯</v>
      </c>
      <c r="R15" s="8" t="s">
        <v>98</v>
      </c>
      <c r="S15" s="33">
        <v>4</v>
      </c>
      <c r="T15" s="225" t="s">
        <v>73</v>
      </c>
      <c r="U15" s="223">
        <v>5.6</v>
      </c>
      <c r="V15" s="263">
        <v>1.7</v>
      </c>
      <c r="W15" s="223">
        <v>2.4</v>
      </c>
      <c r="X15" s="223">
        <v>2.8</v>
      </c>
      <c r="Y15" s="223">
        <v>741</v>
      </c>
      <c r="Z15" s="264">
        <v>363</v>
      </c>
      <c r="AA15" s="263">
        <v>249</v>
      </c>
    </row>
    <row r="16" spans="1:27">
      <c r="A16" s="224">
        <f>WEEKDAY(A15,1)</f>
        <v>3</v>
      </c>
      <c r="B16" s="8"/>
      <c r="C16" s="8" t="s">
        <v>83</v>
      </c>
      <c r="D16" s="8">
        <v>3</v>
      </c>
      <c r="E16" s="32" t="s">
        <v>73</v>
      </c>
      <c r="F16" s="210"/>
      <c r="G16" s="30" t="s">
        <v>95</v>
      </c>
      <c r="H16" s="34">
        <v>3</v>
      </c>
      <c r="I16" s="32" t="s">
        <v>73</v>
      </c>
      <c r="J16" s="210"/>
      <c r="K16" s="30" t="s">
        <v>121</v>
      </c>
      <c r="L16" s="8">
        <v>1</v>
      </c>
      <c r="M16" s="32" t="s">
        <v>73</v>
      </c>
      <c r="N16" s="13" t="str">
        <f>$G$30</f>
        <v>薑</v>
      </c>
      <c r="O16" s="28">
        <v>0.05</v>
      </c>
      <c r="P16" s="32" t="s">
        <v>73</v>
      </c>
      <c r="Q16" s="210"/>
      <c r="R16" s="30" t="s">
        <v>76</v>
      </c>
      <c r="S16" s="8">
        <v>1</v>
      </c>
      <c r="T16" s="87"/>
      <c r="U16" s="8"/>
      <c r="V16" s="8"/>
      <c r="W16" s="8"/>
      <c r="X16" s="8"/>
      <c r="Y16" s="8"/>
      <c r="Z16" s="8"/>
      <c r="AA16" s="8"/>
    </row>
    <row r="17" spans="1:27">
      <c r="A17" s="154" t="str">
        <f>A4</f>
        <v>F2</v>
      </c>
      <c r="B17" s="8"/>
      <c r="C17" s="8"/>
      <c r="D17" s="8"/>
      <c r="E17" s="8"/>
      <c r="F17" s="210"/>
      <c r="G17" s="30" t="s">
        <v>211</v>
      </c>
      <c r="H17" s="30">
        <v>1</v>
      </c>
      <c r="I17" s="32" t="s">
        <v>73</v>
      </c>
      <c r="J17" s="210"/>
      <c r="K17" s="30" t="s">
        <v>112</v>
      </c>
      <c r="L17" s="8">
        <v>1</v>
      </c>
      <c r="M17" s="32" t="s">
        <v>73</v>
      </c>
      <c r="N17" s="210"/>
      <c r="O17" s="8"/>
      <c r="P17" s="8"/>
      <c r="Q17" s="210"/>
      <c r="R17" s="30"/>
      <c r="S17" s="8">
        <v>1</v>
      </c>
      <c r="T17" s="87"/>
      <c r="U17" s="8"/>
      <c r="V17" s="8"/>
      <c r="W17" s="8"/>
      <c r="X17" s="8"/>
      <c r="Y17" s="8"/>
      <c r="Z17" s="8"/>
      <c r="AA17" s="8"/>
    </row>
    <row r="18" spans="1:27">
      <c r="A18" s="154"/>
      <c r="B18" s="8"/>
      <c r="C18" s="8"/>
      <c r="D18" s="8"/>
      <c r="E18" s="8"/>
      <c r="F18" s="210"/>
      <c r="G18" s="30"/>
      <c r="H18" s="8"/>
      <c r="I18" s="8"/>
      <c r="J18" s="210"/>
      <c r="K18" s="13" t="str">
        <f>$G$30</f>
        <v>薑</v>
      </c>
      <c r="L18" s="28">
        <v>0.05</v>
      </c>
      <c r="M18" s="32" t="s">
        <v>73</v>
      </c>
      <c r="N18" s="210"/>
      <c r="O18" s="8"/>
      <c r="P18" s="8"/>
      <c r="Q18" s="210"/>
      <c r="R18" s="30" t="s">
        <v>102</v>
      </c>
      <c r="S18" s="8"/>
      <c r="T18" s="87"/>
      <c r="U18" s="8"/>
      <c r="V18" s="8"/>
      <c r="W18" s="8"/>
      <c r="X18" s="8"/>
      <c r="Y18" s="8"/>
      <c r="Z18" s="8"/>
      <c r="AA18" s="8"/>
    </row>
    <row r="19" spans="1:27">
      <c r="A19" s="203"/>
      <c r="B19" s="202"/>
      <c r="C19" s="202"/>
      <c r="D19" s="202"/>
      <c r="E19" s="202"/>
      <c r="F19" s="211"/>
      <c r="G19" s="202"/>
      <c r="H19" s="202"/>
      <c r="I19" s="202"/>
      <c r="J19" s="211"/>
      <c r="K19" s="202"/>
      <c r="L19" s="202"/>
      <c r="M19" s="202"/>
      <c r="N19" s="211"/>
      <c r="O19" s="202"/>
      <c r="P19" s="202"/>
      <c r="Q19" s="211"/>
      <c r="R19" s="202"/>
      <c r="S19" s="202"/>
      <c r="T19" s="238"/>
      <c r="U19" s="202"/>
      <c r="V19" s="202"/>
      <c r="W19" s="202"/>
      <c r="X19" s="202"/>
      <c r="Y19" s="202"/>
      <c r="Z19" s="202"/>
      <c r="AA19" s="202"/>
    </row>
    <row r="20" spans="1:27">
      <c r="A20" s="152">
        <f>國中!A14</f>
        <v>40618</v>
      </c>
      <c r="B20" s="8" t="str">
        <f>B5</f>
        <v>刈包特餐</v>
      </c>
      <c r="C20" s="8" t="str">
        <f>C5</f>
        <v>刈包</v>
      </c>
      <c r="D20" s="8">
        <v>4</v>
      </c>
      <c r="E20" s="32" t="s">
        <v>73</v>
      </c>
      <c r="F20" s="210" t="str">
        <f>F5</f>
        <v>香滷豆包</v>
      </c>
      <c r="G20" s="8" t="str">
        <f>G5</f>
        <v>豆包</v>
      </c>
      <c r="H20" s="8">
        <v>6</v>
      </c>
      <c r="I20" s="32" t="s">
        <v>73</v>
      </c>
      <c r="J20" s="210" t="str">
        <f>J5</f>
        <v>酸菜麵腸</v>
      </c>
      <c r="K20" s="8" t="s">
        <v>239</v>
      </c>
      <c r="L20" s="36">
        <v>3</v>
      </c>
      <c r="M20" s="32" t="s">
        <v>73</v>
      </c>
      <c r="N20" s="214" t="s">
        <v>10</v>
      </c>
      <c r="O20" s="8">
        <v>7</v>
      </c>
      <c r="P20" s="32" t="s">
        <v>73</v>
      </c>
      <c r="Q20" s="210" t="str">
        <f>Q5</f>
        <v>糙米粥</v>
      </c>
      <c r="R20" s="8" t="s">
        <v>107</v>
      </c>
      <c r="S20" s="84">
        <v>0.6</v>
      </c>
      <c r="T20" s="225" t="s">
        <v>73</v>
      </c>
      <c r="U20" s="262">
        <v>2.5</v>
      </c>
      <c r="V20" s="223">
        <v>1.5</v>
      </c>
      <c r="W20" s="223">
        <v>3</v>
      </c>
      <c r="X20" s="223">
        <v>2.8</v>
      </c>
      <c r="Y20" s="223">
        <v>564</v>
      </c>
      <c r="Z20" s="223">
        <v>359</v>
      </c>
      <c r="AA20" s="260">
        <v>222</v>
      </c>
    </row>
    <row r="21" spans="1:27">
      <c r="A21" s="224">
        <f>WEEKDAY(A20,1)</f>
        <v>4</v>
      </c>
      <c r="B21" s="8"/>
      <c r="C21" s="8"/>
      <c r="D21" s="8"/>
      <c r="E21" s="8"/>
      <c r="F21" s="210"/>
      <c r="G21" s="8"/>
      <c r="H21" s="8"/>
      <c r="I21" s="8"/>
      <c r="J21" s="210"/>
      <c r="K21" s="30" t="s">
        <v>240</v>
      </c>
      <c r="L21" s="36">
        <v>3</v>
      </c>
      <c r="M21" s="32" t="s">
        <v>73</v>
      </c>
      <c r="N21" s="13" t="str">
        <f>$G$30</f>
        <v>薑</v>
      </c>
      <c r="O21" s="28">
        <v>0.05</v>
      </c>
      <c r="P21" s="32" t="s">
        <v>73</v>
      </c>
      <c r="Q21" s="210"/>
      <c r="R21" s="30" t="s">
        <v>238</v>
      </c>
      <c r="S21" s="8">
        <v>3</v>
      </c>
      <c r="T21" s="225" t="s">
        <v>73</v>
      </c>
      <c r="U21" s="8"/>
      <c r="V21" s="8"/>
      <c r="W21" s="8"/>
      <c r="X21" s="8"/>
      <c r="Y21" s="8"/>
      <c r="Z21" s="8"/>
      <c r="AA21" s="8"/>
    </row>
    <row r="22" spans="1:27">
      <c r="A22" s="154" t="str">
        <f>A5</f>
        <v>F3</v>
      </c>
      <c r="B22" s="8"/>
      <c r="C22" s="8"/>
      <c r="D22" s="8"/>
      <c r="E22" s="8"/>
      <c r="F22" s="210"/>
      <c r="G22" s="8"/>
      <c r="H22" s="8"/>
      <c r="I22" s="8"/>
      <c r="J22" s="210"/>
      <c r="K22" s="13" t="str">
        <f>$G$30</f>
        <v>薑</v>
      </c>
      <c r="L22" s="247">
        <v>0.05</v>
      </c>
      <c r="M22" s="32" t="s">
        <v>73</v>
      </c>
      <c r="N22" s="215"/>
      <c r="O22" s="28"/>
      <c r="P22" s="32"/>
      <c r="Q22" s="210"/>
      <c r="R22" s="30" t="s">
        <v>111</v>
      </c>
      <c r="S22" s="8">
        <v>2</v>
      </c>
      <c r="T22" s="225" t="s">
        <v>73</v>
      </c>
      <c r="U22" s="8"/>
      <c r="V22" s="8"/>
      <c r="W22" s="8"/>
      <c r="X22" s="8"/>
      <c r="Y22" s="8"/>
      <c r="Z22" s="8"/>
      <c r="AA22" s="8"/>
    </row>
    <row r="23" spans="1:27">
      <c r="A23" s="154"/>
      <c r="B23" s="8"/>
      <c r="C23" s="8"/>
      <c r="D23" s="8"/>
      <c r="E23" s="8"/>
      <c r="F23" s="210"/>
      <c r="G23" s="8"/>
      <c r="H23" s="8"/>
      <c r="I23" s="8"/>
      <c r="J23" s="210"/>
      <c r="M23" s="32"/>
      <c r="N23" s="215"/>
      <c r="O23" s="28"/>
      <c r="P23" s="32"/>
      <c r="Q23" s="210"/>
      <c r="R23" s="8" t="s">
        <v>63</v>
      </c>
      <c r="S23" s="30">
        <v>1</v>
      </c>
      <c r="T23" s="225" t="s">
        <v>73</v>
      </c>
      <c r="U23" s="8"/>
      <c r="V23" s="8"/>
      <c r="W23" s="8"/>
      <c r="X23" s="8"/>
      <c r="Y23" s="8"/>
      <c r="Z23" s="8"/>
      <c r="AA23" s="8"/>
    </row>
    <row r="24" spans="1:27">
      <c r="A24" s="154"/>
      <c r="B24" s="8"/>
      <c r="C24" s="8"/>
      <c r="D24" s="8"/>
      <c r="E24" s="8"/>
      <c r="F24" s="210"/>
      <c r="G24" s="8"/>
      <c r="H24" s="8"/>
      <c r="I24" s="8"/>
      <c r="J24" s="210"/>
      <c r="K24" s="8"/>
      <c r="L24" s="8"/>
      <c r="M24" s="32" t="s">
        <v>73</v>
      </c>
      <c r="N24" s="210"/>
      <c r="O24" s="8"/>
      <c r="P24" s="8"/>
      <c r="Q24" s="210"/>
      <c r="R24" s="30" t="s">
        <v>87</v>
      </c>
      <c r="S24" s="249">
        <v>0.01</v>
      </c>
      <c r="T24" s="225" t="s">
        <v>73</v>
      </c>
      <c r="U24" s="8"/>
      <c r="V24" s="8"/>
      <c r="W24" s="8"/>
      <c r="X24" s="8"/>
      <c r="Y24" s="8"/>
      <c r="Z24" s="8"/>
      <c r="AA24" s="8"/>
    </row>
    <row r="25" spans="1:27">
      <c r="A25" s="203"/>
      <c r="B25" s="202"/>
      <c r="C25" s="202"/>
      <c r="D25" s="202"/>
      <c r="E25" s="202"/>
      <c r="F25" s="211"/>
      <c r="G25" s="202"/>
      <c r="H25" s="202"/>
      <c r="I25" s="202"/>
      <c r="J25" s="211"/>
      <c r="K25" s="202"/>
      <c r="L25" s="202"/>
      <c r="M25" s="202"/>
      <c r="N25" s="211"/>
      <c r="O25" s="202"/>
      <c r="P25" s="202"/>
      <c r="Q25" s="211"/>
      <c r="R25" s="202"/>
      <c r="S25" s="202"/>
      <c r="T25" s="225" t="s">
        <v>73</v>
      </c>
      <c r="U25" s="8"/>
      <c r="V25" s="8"/>
      <c r="W25" s="8"/>
      <c r="X25" s="8"/>
      <c r="Y25" s="8"/>
      <c r="Z25" s="8"/>
      <c r="AA25" s="8"/>
    </row>
    <row r="26" spans="1:27">
      <c r="A26" s="152">
        <f>國中!A15</f>
        <v>40619</v>
      </c>
      <c r="B26" s="8" t="str">
        <f>B6</f>
        <v>糙米飯</v>
      </c>
      <c r="C26" s="8" t="s">
        <v>27</v>
      </c>
      <c r="D26" s="8">
        <v>7</v>
      </c>
      <c r="E26" s="32" t="s">
        <v>73</v>
      </c>
      <c r="F26" s="210" t="str">
        <f>F6</f>
        <v>紅燒豆腐</v>
      </c>
      <c r="G26" s="8" t="str">
        <f>LEFT(G6,2)</f>
        <v>豆腐</v>
      </c>
      <c r="H26" s="8">
        <v>9</v>
      </c>
      <c r="I26" s="32" t="s">
        <v>73</v>
      </c>
      <c r="J26" s="210" t="str">
        <f>J6</f>
        <v>若末混炒</v>
      </c>
      <c r="K26" s="30" t="s">
        <v>390</v>
      </c>
      <c r="L26" s="153">
        <v>1</v>
      </c>
      <c r="M26" s="32" t="s">
        <v>73</v>
      </c>
      <c r="N26" s="214" t="s">
        <v>10</v>
      </c>
      <c r="O26" s="8">
        <v>7</v>
      </c>
      <c r="P26" s="32" t="s">
        <v>73</v>
      </c>
      <c r="Q26" s="210" t="str">
        <f>Q6</f>
        <v>粉圓甜湯</v>
      </c>
      <c r="R26" s="8" t="s">
        <v>241</v>
      </c>
      <c r="S26" s="8">
        <v>2</v>
      </c>
      <c r="T26" s="45" t="s">
        <v>73</v>
      </c>
      <c r="U26" s="258">
        <v>5.2</v>
      </c>
      <c r="V26" s="54">
        <v>2.8</v>
      </c>
      <c r="W26" s="54">
        <v>1.5</v>
      </c>
      <c r="X26" s="223">
        <v>2.9</v>
      </c>
      <c r="Y26" s="223">
        <v>745</v>
      </c>
      <c r="Z26" s="223">
        <v>359</v>
      </c>
      <c r="AA26" s="223">
        <v>222</v>
      </c>
    </row>
    <row r="27" spans="1:27">
      <c r="A27" s="224">
        <f>WEEKDAY(A26,1)</f>
        <v>5</v>
      </c>
      <c r="B27" s="8"/>
      <c r="C27" s="8" t="s">
        <v>83</v>
      </c>
      <c r="D27" s="8">
        <v>3</v>
      </c>
      <c r="E27" s="32" t="s">
        <v>73</v>
      </c>
      <c r="F27" s="210"/>
      <c r="I27" s="32" t="s">
        <v>73</v>
      </c>
      <c r="J27" s="210"/>
      <c r="K27" s="30" t="s">
        <v>393</v>
      </c>
      <c r="L27" s="200">
        <v>2</v>
      </c>
      <c r="M27" s="32" t="s">
        <v>73</v>
      </c>
      <c r="N27" s="13" t="str">
        <f>$G$30</f>
        <v>薑</v>
      </c>
      <c r="O27" s="28">
        <v>0.05</v>
      </c>
      <c r="P27" s="32" t="s">
        <v>73</v>
      </c>
      <c r="Q27" s="210"/>
      <c r="R27" s="30" t="s">
        <v>99</v>
      </c>
      <c r="S27" s="30">
        <v>1</v>
      </c>
      <c r="T27" s="225" t="s">
        <v>73</v>
      </c>
      <c r="U27" s="8"/>
      <c r="V27" s="8"/>
      <c r="W27" s="8"/>
      <c r="X27" s="8"/>
      <c r="Y27" s="8"/>
      <c r="Z27" s="8"/>
      <c r="AA27" s="8"/>
    </row>
    <row r="28" spans="1:27">
      <c r="A28" s="154" t="str">
        <f>A6</f>
        <v>F4</v>
      </c>
      <c r="B28" s="8"/>
      <c r="C28" s="8"/>
      <c r="D28" s="8"/>
      <c r="E28" s="32"/>
      <c r="F28" s="210"/>
      <c r="I28" s="32" t="s">
        <v>73</v>
      </c>
      <c r="J28" s="210"/>
      <c r="K28" s="30" t="s">
        <v>394</v>
      </c>
      <c r="L28" s="249">
        <v>0.01</v>
      </c>
      <c r="M28" s="32" t="s">
        <v>73</v>
      </c>
      <c r="N28" s="215"/>
      <c r="O28" s="28"/>
      <c r="P28" s="32"/>
      <c r="Q28" s="210"/>
      <c r="R28" s="8"/>
      <c r="S28" s="8"/>
      <c r="T28" s="87"/>
      <c r="U28" s="8"/>
      <c r="V28" s="8"/>
      <c r="W28" s="8"/>
      <c r="X28" s="8"/>
      <c r="Y28" s="8"/>
      <c r="Z28" s="8"/>
      <c r="AA28" s="8"/>
    </row>
    <row r="29" spans="1:27">
      <c r="A29" s="154"/>
      <c r="B29" s="8"/>
      <c r="C29" s="8"/>
      <c r="D29" s="8"/>
      <c r="E29" s="32"/>
      <c r="F29" s="210"/>
      <c r="I29" s="32"/>
      <c r="J29" s="210"/>
      <c r="K29" s="13" t="str">
        <f>$G$30</f>
        <v>薑</v>
      </c>
      <c r="L29" s="249">
        <v>0.05</v>
      </c>
      <c r="M29" s="32" t="s">
        <v>73</v>
      </c>
      <c r="N29" s="215"/>
      <c r="O29" s="28"/>
      <c r="P29" s="32"/>
      <c r="Q29" s="210"/>
      <c r="R29" s="8"/>
      <c r="S29" s="8"/>
      <c r="T29" s="87"/>
      <c r="U29" s="8"/>
      <c r="V29" s="8"/>
      <c r="W29" s="8"/>
      <c r="X29" s="8"/>
      <c r="Y29" s="8"/>
      <c r="Z29" s="8"/>
      <c r="AA29" s="8"/>
    </row>
    <row r="30" spans="1:27">
      <c r="A30" s="154"/>
      <c r="B30" s="8"/>
      <c r="C30" s="8"/>
      <c r="D30" s="8"/>
      <c r="E30" s="32"/>
      <c r="F30" s="210"/>
      <c r="G30" t="s">
        <v>392</v>
      </c>
      <c r="H30" s="249">
        <v>0.05</v>
      </c>
      <c r="I30" s="32" t="s">
        <v>73</v>
      </c>
      <c r="J30" s="210"/>
      <c r="N30" s="215"/>
      <c r="O30" s="28"/>
      <c r="P30" s="32"/>
      <c r="Q30" s="210"/>
      <c r="R30" s="8"/>
      <c r="S30" s="8"/>
      <c r="T30" s="87"/>
      <c r="U30" s="8"/>
      <c r="V30" s="8"/>
      <c r="W30" s="8"/>
      <c r="X30" s="8"/>
      <c r="Y30" s="8"/>
      <c r="Z30" s="8"/>
      <c r="AA30" s="8"/>
    </row>
    <row r="31" spans="1:27">
      <c r="A31" s="203"/>
      <c r="B31" s="202"/>
      <c r="C31" s="202"/>
      <c r="D31" s="202"/>
      <c r="E31" s="202"/>
      <c r="F31" s="211"/>
      <c r="G31" s="202"/>
      <c r="H31" s="202"/>
      <c r="I31" s="202"/>
      <c r="J31" s="211"/>
      <c r="K31" s="202"/>
      <c r="L31" s="202"/>
      <c r="M31" s="202"/>
      <c r="N31" s="211"/>
      <c r="O31" s="202"/>
      <c r="P31" s="202"/>
      <c r="Q31" s="211"/>
      <c r="R31" s="202"/>
      <c r="S31" s="202"/>
      <c r="T31" s="238"/>
      <c r="U31" s="202"/>
      <c r="V31" s="202"/>
      <c r="W31" s="202"/>
      <c r="X31" s="202"/>
      <c r="Y31" s="202"/>
      <c r="Z31" s="202"/>
      <c r="AA31" s="202"/>
    </row>
    <row r="32" spans="1:27">
      <c r="A32" s="152">
        <f>國中!A16</f>
        <v>40620</v>
      </c>
      <c r="B32" s="8" t="str">
        <f>B7</f>
        <v>小米飯</v>
      </c>
      <c r="C32" s="208" t="str">
        <f>C3</f>
        <v>米</v>
      </c>
      <c r="D32" s="92">
        <v>10</v>
      </c>
      <c r="E32" s="32" t="s">
        <v>73</v>
      </c>
      <c r="F32" s="210" t="str">
        <f>F7</f>
        <v>泡菜凍腐</v>
      </c>
      <c r="G32" s="8" t="str">
        <f>LEFT(G7,3)</f>
        <v>凍豆腐</v>
      </c>
      <c r="H32" s="33">
        <v>6</v>
      </c>
      <c r="I32" s="32" t="s">
        <v>73</v>
      </c>
      <c r="J32" s="210" t="str">
        <f>J7</f>
        <v>蛋香時蔬</v>
      </c>
      <c r="K32" s="8" t="s">
        <v>107</v>
      </c>
      <c r="L32" s="245">
        <v>1.2</v>
      </c>
      <c r="M32" s="32" t="s">
        <v>73</v>
      </c>
      <c r="N32" s="214" t="str">
        <f>N7</f>
        <v>有機</v>
      </c>
      <c r="O32" s="8">
        <v>7</v>
      </c>
      <c r="P32" s="32" t="s">
        <v>73</v>
      </c>
      <c r="Q32" s="210" t="str">
        <f>Q7</f>
        <v>味噌湯</v>
      </c>
      <c r="R32" s="8" t="s">
        <v>105</v>
      </c>
      <c r="S32" s="29">
        <v>0.1</v>
      </c>
      <c r="T32" s="225" t="s">
        <v>73</v>
      </c>
      <c r="U32" s="260">
        <v>5.4</v>
      </c>
      <c r="V32" s="223">
        <v>1.9</v>
      </c>
      <c r="W32" s="223">
        <v>2.6</v>
      </c>
      <c r="X32" s="223">
        <v>2.8</v>
      </c>
      <c r="Y32" s="223">
        <v>747</v>
      </c>
      <c r="Z32" s="223">
        <v>331</v>
      </c>
      <c r="AA32" s="260">
        <v>228</v>
      </c>
    </row>
    <row r="33" spans="1:28">
      <c r="A33" s="224">
        <f>WEEKDAY(A32,1)</f>
        <v>6</v>
      </c>
      <c r="B33" s="8"/>
      <c r="C33" s="8" t="str">
        <f>LEFT(B32,2)</f>
        <v>小米</v>
      </c>
      <c r="D33" s="29">
        <v>0.4</v>
      </c>
      <c r="E33" s="32" t="s">
        <v>73</v>
      </c>
      <c r="F33" s="210"/>
      <c r="G33" s="8" t="s">
        <v>233</v>
      </c>
      <c r="H33" s="33">
        <v>3</v>
      </c>
      <c r="I33" s="32" t="s">
        <v>73</v>
      </c>
      <c r="J33" s="210"/>
      <c r="K33" s="30" t="s">
        <v>111</v>
      </c>
      <c r="L33" s="8">
        <v>4</v>
      </c>
      <c r="M33" s="32" t="s">
        <v>73</v>
      </c>
      <c r="N33" s="13" t="str">
        <f>$G$30</f>
        <v>薑</v>
      </c>
      <c r="O33" s="28">
        <v>0.05</v>
      </c>
      <c r="P33" s="32" t="s">
        <v>73</v>
      </c>
      <c r="Q33" s="210"/>
      <c r="R33" s="30" t="s">
        <v>104</v>
      </c>
      <c r="S33" s="8"/>
      <c r="T33" s="225" t="s">
        <v>73</v>
      </c>
      <c r="U33" s="8"/>
      <c r="V33" s="8"/>
      <c r="W33" s="8"/>
      <c r="X33" s="8"/>
      <c r="Y33" s="8"/>
      <c r="Z33" s="8"/>
      <c r="AA33" s="8"/>
    </row>
    <row r="34" spans="1:28">
      <c r="A34" s="154" t="str">
        <f>A7</f>
        <v>F5</v>
      </c>
      <c r="B34" s="8"/>
      <c r="C34" s="8"/>
      <c r="D34" s="8"/>
      <c r="E34" s="8"/>
      <c r="F34" s="210"/>
      <c r="G34" s="13" t="str">
        <f>$G$30</f>
        <v>薑</v>
      </c>
      <c r="H34" s="247">
        <v>0.05</v>
      </c>
      <c r="I34" s="8"/>
      <c r="J34" s="210"/>
      <c r="K34" s="30" t="s">
        <v>112</v>
      </c>
      <c r="L34" s="30">
        <v>1</v>
      </c>
      <c r="M34" s="32" t="s">
        <v>73</v>
      </c>
      <c r="N34" s="210"/>
      <c r="O34" s="8"/>
      <c r="P34" s="8"/>
      <c r="Q34" s="210"/>
      <c r="R34" s="30" t="s">
        <v>102</v>
      </c>
      <c r="S34" s="8"/>
      <c r="T34" s="225" t="s">
        <v>73</v>
      </c>
      <c r="U34" s="8"/>
      <c r="V34" s="8"/>
      <c r="W34" s="8"/>
      <c r="X34" s="8"/>
      <c r="Y34" s="8"/>
      <c r="Z34" s="8"/>
      <c r="AA34" s="8"/>
    </row>
    <row r="35" spans="1:28">
      <c r="A35" s="154"/>
      <c r="B35" s="8"/>
      <c r="C35" s="8"/>
      <c r="D35" s="8"/>
      <c r="E35" s="8"/>
      <c r="F35" s="210"/>
      <c r="G35" s="8" t="s">
        <v>234</v>
      </c>
      <c r="H35" s="8"/>
      <c r="I35" s="8"/>
      <c r="J35" s="210"/>
      <c r="K35" s="30"/>
      <c r="L35" s="8"/>
      <c r="M35" s="8"/>
      <c r="N35" s="8"/>
      <c r="O35" s="8"/>
      <c r="P35" s="8"/>
      <c r="Q35" s="210"/>
      <c r="R35" s="8"/>
      <c r="S35" s="8"/>
      <c r="T35" s="87"/>
      <c r="U35" s="8"/>
      <c r="V35" s="8"/>
      <c r="W35" s="8"/>
      <c r="X35" s="8"/>
      <c r="Y35" s="8"/>
      <c r="Z35" s="8"/>
      <c r="AA35" s="8"/>
    </row>
    <row r="36" spans="1:28">
      <c r="A36" s="228"/>
      <c r="B36" s="8"/>
      <c r="C36" s="8"/>
      <c r="D36" s="8"/>
      <c r="E36" s="8"/>
      <c r="F36" s="210"/>
      <c r="G36" s="8"/>
      <c r="H36" s="8"/>
      <c r="I36" s="8"/>
      <c r="J36" s="210"/>
      <c r="K36" s="13" t="str">
        <f>$G$30</f>
        <v>薑</v>
      </c>
      <c r="L36" s="28">
        <v>0.05</v>
      </c>
      <c r="M36" s="8"/>
      <c r="N36" s="8"/>
      <c r="O36" s="8"/>
      <c r="P36" s="8"/>
      <c r="Q36" s="210"/>
      <c r="R36" s="8"/>
      <c r="S36" s="8"/>
      <c r="T36" s="87"/>
      <c r="U36" s="8"/>
      <c r="V36" s="8"/>
      <c r="W36" s="8"/>
      <c r="X36" s="8"/>
      <c r="Y36" s="8"/>
      <c r="Z36" s="8"/>
      <c r="AA36" s="8"/>
      <c r="AB36" s="8"/>
    </row>
    <row r="37" spans="1:28">
      <c r="AA37" s="8"/>
    </row>
  </sheetData>
  <mergeCells count="15">
    <mergeCell ref="G3:I3"/>
    <mergeCell ref="K3:M3"/>
    <mergeCell ref="R3:T3"/>
    <mergeCell ref="G4:I4"/>
    <mergeCell ref="K4:M4"/>
    <mergeCell ref="R4:T4"/>
    <mergeCell ref="G7:I7"/>
    <mergeCell ref="K7:M7"/>
    <mergeCell ref="R7:T7"/>
    <mergeCell ref="G5:I5"/>
    <mergeCell ref="K5:M5"/>
    <mergeCell ref="R5:T5"/>
    <mergeCell ref="G6:I6"/>
    <mergeCell ref="K6:M6"/>
    <mergeCell ref="R6:T6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view="pageBreakPreview" zoomScale="90" zoomScaleNormal="100" zoomScaleSheetLayoutView="90" workbookViewId="0">
      <selection activeCell="N10" sqref="N10:T35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5" customWidth="1"/>
    <col min="7" max="7" width="10.625" customWidth="1"/>
    <col min="8" max="8" width="4.875" customWidth="1"/>
    <col min="9" max="9" width="2.625" customWidth="1"/>
    <col min="10" max="10" width="9.25" customWidth="1"/>
    <col min="11" max="11" width="10.125" customWidth="1"/>
    <col min="12" max="12" width="4.875" customWidth="1"/>
    <col min="13" max="13" width="3" customWidth="1"/>
    <col min="14" max="14" width="4.25" customWidth="1"/>
    <col min="15" max="15" width="2.875" customWidth="1"/>
    <col min="16" max="16" width="2.75" customWidth="1"/>
    <col min="18" max="18" width="6.875" customWidth="1"/>
    <col min="19" max="19" width="3.125" customWidth="1"/>
    <col min="20" max="20" width="2.625" customWidth="1"/>
    <col min="21" max="22" width="3.125" customWidth="1"/>
    <col min="23" max="23" width="2.75" customWidth="1"/>
    <col min="24" max="24" width="3.25" customWidth="1"/>
    <col min="25" max="25" width="2.875" customWidth="1"/>
    <col min="26" max="26" width="2.75" customWidth="1"/>
    <col min="27" max="27" width="2.625" customWidth="1"/>
  </cols>
  <sheetData>
    <row r="1" spans="1:36">
      <c r="A1">
        <v>110</v>
      </c>
      <c r="B1" t="s">
        <v>68</v>
      </c>
      <c r="C1" t="str">
        <f>國小!H1</f>
        <v>國民小學</v>
      </c>
      <c r="E1" s="404" t="str">
        <f>國中!K1</f>
        <v>素食菜單</v>
      </c>
      <c r="F1" s="404"/>
      <c r="G1" t="s">
        <v>248</v>
      </c>
      <c r="I1" s="8"/>
    </row>
    <row r="2" spans="1:36">
      <c r="A2" s="39" t="s">
        <v>20</v>
      </c>
      <c r="B2" s="37" t="s">
        <v>2</v>
      </c>
      <c r="C2" s="296" t="s">
        <v>3</v>
      </c>
      <c r="D2" s="280"/>
      <c r="E2" s="278"/>
      <c r="F2" s="37" t="s">
        <v>4</v>
      </c>
      <c r="G2" s="298" t="s">
        <v>5</v>
      </c>
      <c r="H2" s="299"/>
      <c r="I2" s="242"/>
      <c r="J2" s="37" t="s">
        <v>6</v>
      </c>
      <c r="K2" s="296" t="s">
        <v>7</v>
      </c>
      <c r="L2" s="280"/>
      <c r="M2" s="278"/>
      <c r="N2" s="292" t="s">
        <v>10</v>
      </c>
      <c r="O2" s="283"/>
      <c r="P2" s="284"/>
      <c r="Q2" s="40" t="s">
        <v>11</v>
      </c>
      <c r="R2" s="301" t="s">
        <v>12</v>
      </c>
      <c r="S2" s="243"/>
      <c r="T2" s="242"/>
    </row>
    <row r="3" spans="1:36" ht="28.5" customHeight="1">
      <c r="A3" s="49" t="str">
        <f>國中!C17</f>
        <v>G1</v>
      </c>
      <c r="B3" s="295" t="str">
        <f>國中!D17</f>
        <v>白米飯</v>
      </c>
      <c r="C3" s="297" t="str">
        <f>國中!E17</f>
        <v>米</v>
      </c>
      <c r="D3" s="289"/>
      <c r="E3" s="290"/>
      <c r="F3" s="51" t="str">
        <f>國中!F17</f>
        <v>黑椒豆干</v>
      </c>
      <c r="G3" s="425" t="str">
        <f>國中!G17</f>
        <v>豆干 黑胡椒</v>
      </c>
      <c r="H3" s="426"/>
      <c r="I3" s="427"/>
      <c r="J3" s="300" t="str">
        <f>國中!H17</f>
        <v>清炒時蔬</v>
      </c>
      <c r="K3" s="429" t="str">
        <f>國中!I17</f>
        <v>龍鬚菜 薑</v>
      </c>
      <c r="L3" s="430"/>
      <c r="M3" s="431"/>
      <c r="N3" s="292" t="s">
        <v>10</v>
      </c>
      <c r="O3" s="283"/>
      <c r="P3" s="284"/>
      <c r="Q3" s="293" t="str">
        <f>國中!N17</f>
        <v>時蔬湯</v>
      </c>
      <c r="R3" s="408" t="str">
        <f>國中!O17</f>
        <v>時蔬 薑</v>
      </c>
      <c r="S3" s="421"/>
      <c r="T3" s="409"/>
    </row>
    <row r="4" spans="1:36" ht="31.5" customHeight="1">
      <c r="A4" s="49" t="str">
        <f>國中!C18</f>
        <v>G2</v>
      </c>
      <c r="B4" s="295" t="str">
        <f>國中!D18</f>
        <v>糙米飯</v>
      </c>
      <c r="C4" s="297" t="str">
        <f>國中!E18</f>
        <v>米 糙米</v>
      </c>
      <c r="D4" s="289"/>
      <c r="E4" s="290"/>
      <c r="F4" s="51" t="str">
        <f>國中!F18</f>
        <v>滷煎蒸炒蛋</v>
      </c>
      <c r="G4" s="425" t="str">
        <f>國中!G18</f>
        <v>雞蛋</v>
      </c>
      <c r="H4" s="426"/>
      <c r="I4" s="427"/>
      <c r="J4" s="302" t="str">
        <f>國中!H18</f>
        <v>茄汁豆腐</v>
      </c>
      <c r="K4" s="429" t="str">
        <f>國中!I18</f>
        <v>豆腐 蕃茄罐頭 薑</v>
      </c>
      <c r="L4" s="430"/>
      <c r="M4" s="431"/>
      <c r="N4" s="292" t="s">
        <v>10</v>
      </c>
      <c r="O4" s="283"/>
      <c r="P4" s="284"/>
      <c r="Q4" s="293" t="str">
        <f>國中!N18</f>
        <v>紫菜湯</v>
      </c>
      <c r="R4" s="408" t="str">
        <f>國中!O18</f>
        <v>乾海帶 薑</v>
      </c>
      <c r="S4" s="421"/>
      <c r="T4" s="409"/>
    </row>
    <row r="5" spans="1:36" ht="39.950000000000003" customHeight="1">
      <c r="A5" s="49" t="str">
        <f>國中!C19</f>
        <v>G3</v>
      </c>
      <c r="B5" s="295" t="str">
        <f>國中!D19</f>
        <v>拌麵特餐</v>
      </c>
      <c r="C5" s="297" t="str">
        <f>國中!E19</f>
        <v>義大利麵</v>
      </c>
      <c r="D5" s="289"/>
      <c r="E5" s="290"/>
      <c r="F5" s="51" t="str">
        <f>國中!F19</f>
        <v>香滷豆包</v>
      </c>
      <c r="G5" s="425" t="str">
        <f>國中!G19</f>
        <v>豆包</v>
      </c>
      <c r="H5" s="426"/>
      <c r="I5" s="427"/>
      <c r="J5" s="302" t="str">
        <f>國中!H19</f>
        <v>拌麵配料</v>
      </c>
      <c r="K5" s="429" t="str">
        <f>國中!I19</f>
        <v>素絞肉 紅蘿蔔 乾香菇 時蔬  薑</v>
      </c>
      <c r="L5" s="430"/>
      <c r="M5" s="431"/>
      <c r="N5" s="292" t="s">
        <v>10</v>
      </c>
      <c r="O5" s="283"/>
      <c r="P5" s="284"/>
      <c r="Q5" s="293" t="str">
        <f>國中!N19</f>
        <v>針菇羹湯</v>
      </c>
      <c r="R5" s="408" t="str">
        <f>國中!O19</f>
        <v>蛋 筍絲 金針菇 紅蘿蔔 乾木耳</v>
      </c>
      <c r="S5" s="421"/>
      <c r="T5" s="409"/>
    </row>
    <row r="6" spans="1:36" ht="36" customHeight="1">
      <c r="A6" s="49" t="str">
        <f>國中!C20</f>
        <v>G4</v>
      </c>
      <c r="B6" s="295" t="str">
        <f>國中!D20</f>
        <v>糙米飯</v>
      </c>
      <c r="C6" s="297" t="str">
        <f>國中!E20</f>
        <v>米 糙米</v>
      </c>
      <c r="D6" s="289"/>
      <c r="E6" s="290"/>
      <c r="F6" s="51" t="str">
        <f>國中!F20</f>
        <v>咖哩油腐</v>
      </c>
      <c r="G6" s="425" t="str">
        <f>國中!G20</f>
        <v>油豆腐  咖哩粉</v>
      </c>
      <c r="H6" s="426"/>
      <c r="I6" s="427"/>
      <c r="J6" s="302" t="str">
        <f>國中!H20</f>
        <v>豉香豆干</v>
      </c>
      <c r="K6" s="429" t="str">
        <f>國中!I20</f>
        <v>豆干 豆豉 薑</v>
      </c>
      <c r="L6" s="430"/>
      <c r="M6" s="431"/>
      <c r="N6" s="292" t="s">
        <v>10</v>
      </c>
      <c r="O6" s="283"/>
      <c r="P6" s="284"/>
      <c r="Q6" s="293" t="str">
        <f>國中!N20</f>
        <v>仙草甜湯</v>
      </c>
      <c r="R6" s="408" t="str">
        <f>國中!O20</f>
        <v>仙草 二砂糖</v>
      </c>
      <c r="S6" s="421"/>
      <c r="T6" s="409"/>
    </row>
    <row r="7" spans="1:36" ht="36" customHeight="1">
      <c r="A7" s="49" t="str">
        <f>國中!C21</f>
        <v>G5</v>
      </c>
      <c r="B7" s="295" t="str">
        <f>國中!D21</f>
        <v>芝麻飯</v>
      </c>
      <c r="C7" s="455" t="str">
        <f>國中!E21</f>
        <v>米 芝麻(熟)</v>
      </c>
      <c r="D7" s="456"/>
      <c r="E7" s="457"/>
      <c r="F7" s="51" t="str">
        <f>國中!F21</f>
        <v>打拋諸</v>
      </c>
      <c r="G7" s="425" t="str">
        <f>國中!G21</f>
        <v>素絞肉 乾海帶 九層塔 薑</v>
      </c>
      <c r="H7" s="426"/>
      <c r="I7" s="427"/>
      <c r="J7" s="293" t="str">
        <f>國中!H21</f>
        <v>蛋香時蔬</v>
      </c>
      <c r="K7" s="429" t="str">
        <f>國中!I21</f>
        <v>雞蛋 時蔬 紅蘿蔔 薑</v>
      </c>
      <c r="L7" s="430"/>
      <c r="M7" s="431"/>
      <c r="N7" s="292" t="s">
        <v>209</v>
      </c>
      <c r="O7" s="283"/>
      <c r="P7" s="284"/>
      <c r="Q7" s="293" t="str">
        <f>國中!N21</f>
        <v>時瓜湯</v>
      </c>
      <c r="R7" s="408" t="str">
        <f>國中!O21</f>
        <v>時瓜 紅蘿蔔 薑</v>
      </c>
      <c r="S7" s="421"/>
      <c r="T7" s="409"/>
    </row>
    <row r="8" spans="1:36">
      <c r="A8" s="8"/>
      <c r="B8" s="294" t="s">
        <v>71</v>
      </c>
      <c r="C8" s="26" t="s">
        <v>72</v>
      </c>
      <c r="D8" s="22"/>
      <c r="E8" s="22"/>
      <c r="H8" s="8"/>
      <c r="I8" s="8"/>
      <c r="J8" s="303"/>
      <c r="U8" s="202"/>
      <c r="V8" s="202"/>
      <c r="W8" s="202"/>
      <c r="X8" s="202"/>
      <c r="Y8" s="202"/>
      <c r="Z8" s="202"/>
      <c r="AA8" s="202"/>
    </row>
    <row r="9" spans="1:36" ht="24.75">
      <c r="A9" s="230" t="s">
        <v>20</v>
      </c>
      <c r="B9" s="231" t="s">
        <v>2</v>
      </c>
      <c r="C9" s="232"/>
      <c r="D9" s="233"/>
      <c r="E9" s="234"/>
      <c r="F9" s="231" t="s">
        <v>4</v>
      </c>
      <c r="G9" s="233"/>
      <c r="H9" s="233"/>
      <c r="I9" s="234"/>
      <c r="J9" s="231" t="s">
        <v>6</v>
      </c>
      <c r="K9" s="233"/>
      <c r="L9" s="233"/>
      <c r="M9" s="234"/>
      <c r="N9" s="236" t="s">
        <v>10</v>
      </c>
      <c r="O9" s="233"/>
      <c r="P9" s="234"/>
      <c r="Q9" s="237" t="s">
        <v>11</v>
      </c>
      <c r="R9" s="233"/>
      <c r="S9" s="233"/>
      <c r="T9" s="307"/>
      <c r="U9" s="311" t="s">
        <v>13</v>
      </c>
      <c r="V9" s="268" t="s">
        <v>81</v>
      </c>
      <c r="W9" s="267" t="s">
        <v>15</v>
      </c>
      <c r="X9" s="268" t="s">
        <v>18</v>
      </c>
      <c r="Y9" s="267" t="s">
        <v>19</v>
      </c>
      <c r="Z9" s="225" t="s">
        <v>79</v>
      </c>
      <c r="AA9" s="306" t="s">
        <v>80</v>
      </c>
    </row>
    <row r="10" spans="1:36">
      <c r="A10" s="90">
        <f>國中!A17</f>
        <v>40623</v>
      </c>
      <c r="B10" s="91" t="str">
        <f>B3</f>
        <v>白米飯</v>
      </c>
      <c r="C10" s="22" t="str">
        <f>C3</f>
        <v>米</v>
      </c>
      <c r="D10" s="92">
        <v>10</v>
      </c>
      <c r="E10" s="225" t="s">
        <v>73</v>
      </c>
      <c r="F10" s="229" t="str">
        <f>F3</f>
        <v>黑椒豆干</v>
      </c>
      <c r="G10" s="207" t="str">
        <f>LEFT(G3,2)</f>
        <v>豆干</v>
      </c>
      <c r="H10" s="33">
        <v>9</v>
      </c>
      <c r="I10" s="225" t="s">
        <v>73</v>
      </c>
      <c r="J10" s="229" t="str">
        <f>J3</f>
        <v>清炒時蔬</v>
      </c>
      <c r="K10" s="8" t="str">
        <f>LEFT(K3,3)</f>
        <v>龍鬚菜</v>
      </c>
      <c r="L10" s="33">
        <v>5</v>
      </c>
      <c r="M10" s="225" t="s">
        <v>73</v>
      </c>
      <c r="N10" s="214" t="s">
        <v>10</v>
      </c>
      <c r="O10" s="8">
        <v>7</v>
      </c>
      <c r="P10" s="225" t="s">
        <v>73</v>
      </c>
      <c r="Q10" s="209" t="str">
        <f>Q3</f>
        <v>時蔬湯</v>
      </c>
      <c r="R10" s="8" t="s">
        <v>111</v>
      </c>
      <c r="S10" s="33">
        <v>3</v>
      </c>
      <c r="T10" s="252" t="s">
        <v>73</v>
      </c>
      <c r="U10" s="266">
        <v>5.4</v>
      </c>
      <c r="V10" s="266">
        <v>2</v>
      </c>
      <c r="W10" s="266">
        <v>1.6</v>
      </c>
      <c r="X10" s="266">
        <v>2.5</v>
      </c>
      <c r="Y10" s="266">
        <v>705</v>
      </c>
      <c r="Z10" s="266">
        <v>330</v>
      </c>
      <c r="AA10" s="265">
        <v>176</v>
      </c>
    </row>
    <row r="11" spans="1:36">
      <c r="A11" s="226">
        <f>WEEKDAY(A10,1)</f>
        <v>2</v>
      </c>
      <c r="B11" s="8"/>
      <c r="C11" s="8"/>
      <c r="D11" s="8"/>
      <c r="E11" s="87"/>
      <c r="F11" s="8"/>
      <c r="G11" s="8"/>
      <c r="H11" s="33">
        <v>1</v>
      </c>
      <c r="I11" s="225" t="s">
        <v>73</v>
      </c>
      <c r="J11" s="8"/>
      <c r="K11" s="8"/>
      <c r="L11" s="8"/>
      <c r="M11" s="225" t="s">
        <v>73</v>
      </c>
      <c r="N11" s="13" t="str">
        <f>$G$30</f>
        <v>薑</v>
      </c>
      <c r="O11" s="28">
        <v>0.05</v>
      </c>
      <c r="P11" s="225" t="s">
        <v>73</v>
      </c>
      <c r="Q11" s="210"/>
      <c r="R11" s="30" t="s">
        <v>76</v>
      </c>
      <c r="S11" s="8">
        <v>1</v>
      </c>
      <c r="T11" s="225" t="s">
        <v>73</v>
      </c>
      <c r="U11" s="8"/>
      <c r="V11" s="8"/>
      <c r="W11" s="8"/>
      <c r="X11" s="8"/>
      <c r="Y11" s="8"/>
      <c r="Z11" s="8"/>
      <c r="AA11" s="27"/>
      <c r="AD11" s="31">
        <v>5.2</v>
      </c>
      <c r="AE11" s="31">
        <v>2.1</v>
      </c>
      <c r="AF11" s="31">
        <v>3.2</v>
      </c>
      <c r="AG11" s="31">
        <v>2.5</v>
      </c>
      <c r="AH11" s="31">
        <v>705</v>
      </c>
      <c r="AI11" s="31">
        <v>331</v>
      </c>
      <c r="AJ11" s="31">
        <v>146</v>
      </c>
    </row>
    <row r="12" spans="1:36">
      <c r="A12" s="227" t="str">
        <f>A3</f>
        <v>G1</v>
      </c>
      <c r="B12" s="8"/>
      <c r="C12" s="8"/>
      <c r="D12" s="8"/>
      <c r="E12" s="87"/>
      <c r="F12" s="8"/>
      <c r="G12" s="8"/>
      <c r="H12" s="250">
        <v>1</v>
      </c>
      <c r="I12" s="225" t="s">
        <v>73</v>
      </c>
      <c r="J12" s="8"/>
      <c r="K12" s="13" t="str">
        <f>$G$30</f>
        <v>薑</v>
      </c>
      <c r="L12" s="247">
        <v>0.05</v>
      </c>
      <c r="M12" s="225" t="s">
        <v>73</v>
      </c>
      <c r="N12" s="210"/>
      <c r="O12" s="8"/>
      <c r="P12" s="87"/>
      <c r="Q12" s="210"/>
      <c r="R12" s="30"/>
      <c r="S12" s="8">
        <v>1</v>
      </c>
      <c r="T12" s="225" t="s">
        <v>73</v>
      </c>
      <c r="U12" s="8"/>
      <c r="V12" s="8"/>
      <c r="W12" s="8"/>
      <c r="X12" s="8"/>
      <c r="Y12" s="8"/>
      <c r="Z12" s="8"/>
      <c r="AA12" s="27"/>
    </row>
    <row r="13" spans="1:36">
      <c r="A13" s="87"/>
      <c r="B13" s="8"/>
      <c r="C13" s="8"/>
      <c r="D13" s="8"/>
      <c r="E13" s="87"/>
      <c r="F13" s="8"/>
      <c r="G13" s="30" t="s">
        <v>250</v>
      </c>
      <c r="H13" s="8"/>
      <c r="I13" s="87"/>
      <c r="J13" s="8"/>
      <c r="L13" s="8"/>
      <c r="M13" s="87"/>
      <c r="N13" s="210"/>
      <c r="O13" s="8"/>
      <c r="P13" s="87"/>
      <c r="Q13" s="210"/>
      <c r="R13" s="30" t="s">
        <v>102</v>
      </c>
      <c r="S13" s="8"/>
      <c r="T13" s="87"/>
      <c r="U13" s="8"/>
      <c r="V13" s="8"/>
      <c r="W13" s="8"/>
      <c r="X13" s="8"/>
      <c r="Y13" s="8"/>
      <c r="Z13" s="8"/>
      <c r="AA13" s="27"/>
    </row>
    <row r="14" spans="1:36">
      <c r="A14" s="238"/>
      <c r="B14" s="202"/>
      <c r="C14" s="202"/>
      <c r="D14" s="202"/>
      <c r="E14" s="238"/>
      <c r="F14" s="202"/>
      <c r="G14" s="202"/>
      <c r="H14" s="202"/>
      <c r="I14" s="238"/>
      <c r="J14" s="202"/>
      <c r="K14" s="205"/>
      <c r="L14" s="206"/>
      <c r="M14" s="240"/>
      <c r="N14" s="211"/>
      <c r="O14" s="202"/>
      <c r="P14" s="238"/>
      <c r="Q14" s="211"/>
      <c r="R14" s="202"/>
      <c r="S14" s="202"/>
      <c r="T14" s="87"/>
      <c r="U14" s="202"/>
      <c r="V14" s="202"/>
      <c r="W14" s="202"/>
      <c r="X14" s="202"/>
      <c r="Y14" s="202"/>
      <c r="Z14" s="202"/>
      <c r="AA14" s="304"/>
    </row>
    <row r="15" spans="1:36">
      <c r="A15" s="90">
        <f>A10+1</f>
        <v>40624</v>
      </c>
      <c r="B15" s="8" t="str">
        <f>B4</f>
        <v>糙米飯</v>
      </c>
      <c r="C15" s="8" t="s">
        <v>27</v>
      </c>
      <c r="D15" s="8">
        <v>7</v>
      </c>
      <c r="E15" s="225" t="s">
        <v>73</v>
      </c>
      <c r="F15" s="8" t="str">
        <f>F4</f>
        <v>滷煎蒸炒蛋</v>
      </c>
      <c r="G15" s="8" t="str">
        <f>G4</f>
        <v>雞蛋</v>
      </c>
      <c r="H15" s="8">
        <v>6</v>
      </c>
      <c r="I15" s="225" t="s">
        <v>73</v>
      </c>
      <c r="J15" s="8" t="str">
        <f>J4</f>
        <v>茄汁豆腐</v>
      </c>
      <c r="K15" s="8" t="s">
        <v>126</v>
      </c>
      <c r="L15" s="33">
        <v>8</v>
      </c>
      <c r="M15" s="225" t="s">
        <v>73</v>
      </c>
      <c r="N15" s="214" t="s">
        <v>10</v>
      </c>
      <c r="O15" s="8">
        <v>7</v>
      </c>
      <c r="P15" s="225" t="s">
        <v>73</v>
      </c>
      <c r="Q15" s="210" t="str">
        <f>Q4</f>
        <v>紫菜湯</v>
      </c>
      <c r="R15" s="8" t="s">
        <v>91</v>
      </c>
      <c r="S15" s="29">
        <v>0.1</v>
      </c>
      <c r="T15" s="252" t="s">
        <v>73</v>
      </c>
      <c r="U15" s="271">
        <v>5</v>
      </c>
      <c r="V15" s="223">
        <v>1.7</v>
      </c>
      <c r="W15" s="223">
        <v>1.9</v>
      </c>
      <c r="X15" s="223">
        <v>3.3</v>
      </c>
      <c r="Y15" s="223">
        <v>762</v>
      </c>
      <c r="Z15" s="264">
        <v>351</v>
      </c>
      <c r="AA15" s="305">
        <v>148</v>
      </c>
    </row>
    <row r="16" spans="1:36">
      <c r="A16" s="226">
        <f>WEEKDAY(A15,1)</f>
        <v>3</v>
      </c>
      <c r="B16" s="8"/>
      <c r="C16" s="8" t="s">
        <v>83</v>
      </c>
      <c r="D16" s="8">
        <v>3</v>
      </c>
      <c r="E16" s="225" t="s">
        <v>73</v>
      </c>
      <c r="F16" s="8"/>
      <c r="G16" s="30"/>
      <c r="H16" s="34"/>
      <c r="I16" s="225" t="s">
        <v>73</v>
      </c>
      <c r="J16" s="8"/>
      <c r="K16" s="13" t="str">
        <f>$G$30</f>
        <v>薑</v>
      </c>
      <c r="L16" s="8"/>
      <c r="M16" s="225" t="s">
        <v>73</v>
      </c>
      <c r="N16" s="13" t="str">
        <f>$G$30</f>
        <v>薑</v>
      </c>
      <c r="O16" s="28">
        <v>0.05</v>
      </c>
      <c r="P16" s="225" t="s">
        <v>73</v>
      </c>
      <c r="Q16" s="210"/>
      <c r="R16" s="30"/>
      <c r="S16" s="8"/>
      <c r="T16" s="225" t="s">
        <v>73</v>
      </c>
      <c r="U16" s="8"/>
      <c r="V16" s="8"/>
      <c r="W16" s="8"/>
      <c r="X16" s="8"/>
      <c r="Y16" s="8"/>
      <c r="Z16" s="8"/>
      <c r="AA16" s="27"/>
    </row>
    <row r="17" spans="1:27">
      <c r="A17" s="228" t="str">
        <f>A4</f>
        <v>G2</v>
      </c>
      <c r="B17" s="8"/>
      <c r="C17" s="8"/>
      <c r="D17" s="8"/>
      <c r="E17" s="87"/>
      <c r="F17" s="8"/>
      <c r="G17" s="30"/>
      <c r="H17" s="30"/>
      <c r="I17" s="225" t="s">
        <v>73</v>
      </c>
      <c r="J17" s="8"/>
      <c r="K17" s="30" t="s">
        <v>108</v>
      </c>
      <c r="L17" s="8"/>
      <c r="M17" s="87"/>
      <c r="N17" s="210"/>
      <c r="O17" s="8"/>
      <c r="P17" s="87"/>
      <c r="Q17" s="210"/>
      <c r="R17" s="30" t="s">
        <v>102</v>
      </c>
      <c r="S17" s="8"/>
      <c r="T17" s="225" t="s">
        <v>73</v>
      </c>
      <c r="U17" s="8"/>
      <c r="V17" s="8"/>
      <c r="W17" s="8"/>
      <c r="X17" s="8"/>
      <c r="Y17" s="8"/>
      <c r="Z17" s="8"/>
      <c r="AA17" s="27"/>
    </row>
    <row r="18" spans="1:27">
      <c r="A18" s="228"/>
      <c r="B18" s="8"/>
      <c r="C18" s="8"/>
      <c r="D18" s="8"/>
      <c r="E18" s="87"/>
      <c r="F18" s="8"/>
      <c r="G18" s="30"/>
      <c r="H18" s="8"/>
      <c r="I18" s="87"/>
      <c r="J18" s="8"/>
      <c r="K18" s="8"/>
      <c r="L18" s="8"/>
      <c r="M18" s="87"/>
      <c r="N18" s="210"/>
      <c r="O18" s="8"/>
      <c r="P18" s="87"/>
      <c r="Q18" s="210"/>
      <c r="T18" s="87"/>
      <c r="U18" s="8"/>
      <c r="V18" s="8"/>
      <c r="W18" s="8"/>
      <c r="X18" s="8"/>
      <c r="Y18" s="8"/>
      <c r="Z18" s="8"/>
      <c r="AA18" s="27"/>
    </row>
    <row r="19" spans="1:27">
      <c r="A19" s="239"/>
      <c r="B19" s="202"/>
      <c r="C19" s="202"/>
      <c r="D19" s="202"/>
      <c r="E19" s="238"/>
      <c r="F19" s="202"/>
      <c r="G19" s="202"/>
      <c r="H19" s="202"/>
      <c r="I19" s="238"/>
      <c r="J19" s="202"/>
      <c r="K19" s="202"/>
      <c r="L19" s="202"/>
      <c r="M19" s="238"/>
      <c r="N19" s="211"/>
      <c r="O19" s="202"/>
      <c r="P19" s="238"/>
      <c r="Q19" s="211"/>
      <c r="R19" s="202"/>
      <c r="S19" s="202"/>
      <c r="T19" s="238"/>
      <c r="U19" s="202"/>
      <c r="V19" s="202"/>
      <c r="W19" s="202"/>
      <c r="X19" s="202"/>
      <c r="Y19" s="202"/>
      <c r="Z19" s="202"/>
      <c r="AA19" s="304"/>
    </row>
    <row r="20" spans="1:27">
      <c r="A20" s="90">
        <f>A15+1</f>
        <v>40625</v>
      </c>
      <c r="B20" s="8" t="str">
        <f>B5</f>
        <v>拌麵特餐</v>
      </c>
      <c r="C20" s="8" t="str">
        <f>C5</f>
        <v>義大利麵</v>
      </c>
      <c r="D20" s="8">
        <v>4</v>
      </c>
      <c r="E20" s="225" t="s">
        <v>73</v>
      </c>
      <c r="F20" s="8" t="str">
        <f>F5</f>
        <v>香滷豆包</v>
      </c>
      <c r="G20" s="8" t="str">
        <f>G5</f>
        <v>豆包</v>
      </c>
      <c r="H20" s="8">
        <v>6</v>
      </c>
      <c r="I20" s="225" t="s">
        <v>73</v>
      </c>
      <c r="J20" s="8" t="str">
        <f>J5</f>
        <v>拌麵配料</v>
      </c>
      <c r="K20" s="8" t="s">
        <v>390</v>
      </c>
      <c r="L20" s="245">
        <v>1</v>
      </c>
      <c r="M20" s="225" t="s">
        <v>73</v>
      </c>
      <c r="N20" s="214" t="s">
        <v>10</v>
      </c>
      <c r="O20" s="8">
        <v>7</v>
      </c>
      <c r="P20" s="225" t="s">
        <v>73</v>
      </c>
      <c r="Q20" s="210" t="str">
        <f>Q5</f>
        <v>針菇羹湯</v>
      </c>
      <c r="R20" s="8" t="s">
        <v>93</v>
      </c>
      <c r="S20" s="29">
        <v>0.6</v>
      </c>
      <c r="T20" s="225" t="s">
        <v>73</v>
      </c>
      <c r="U20" s="263">
        <v>5</v>
      </c>
      <c r="V20" s="223">
        <v>1.5</v>
      </c>
      <c r="W20" s="223">
        <v>1.8</v>
      </c>
      <c r="X20" s="223">
        <v>2.7</v>
      </c>
      <c r="Y20" s="223">
        <v>701</v>
      </c>
      <c r="Z20" s="223">
        <v>592</v>
      </c>
      <c r="AA20" s="259">
        <v>150</v>
      </c>
    </row>
    <row r="21" spans="1:27">
      <c r="A21" s="226">
        <f>WEEKDAY(A20,1)</f>
        <v>4</v>
      </c>
      <c r="B21" s="8"/>
      <c r="C21" s="8"/>
      <c r="D21" s="8"/>
      <c r="E21" s="87"/>
      <c r="F21" s="8"/>
      <c r="G21" s="8"/>
      <c r="H21" s="8"/>
      <c r="I21" s="87"/>
      <c r="J21" s="8"/>
      <c r="K21" s="30" t="s">
        <v>111</v>
      </c>
      <c r="L21" s="36">
        <v>3</v>
      </c>
      <c r="M21" s="225" t="s">
        <v>73</v>
      </c>
      <c r="N21" s="13" t="str">
        <f>$G$30</f>
        <v>薑</v>
      </c>
      <c r="O21" s="28">
        <v>0.05</v>
      </c>
      <c r="P21" s="225" t="s">
        <v>73</v>
      </c>
      <c r="Q21" s="210"/>
      <c r="R21" s="30" t="s">
        <v>122</v>
      </c>
      <c r="S21" s="8">
        <v>2</v>
      </c>
      <c r="T21" s="225" t="s">
        <v>73</v>
      </c>
      <c r="U21" s="8"/>
      <c r="V21" s="8"/>
      <c r="W21" s="8"/>
      <c r="X21" s="8"/>
      <c r="Y21" s="8"/>
      <c r="Z21" s="8"/>
      <c r="AA21" s="27"/>
    </row>
    <row r="22" spans="1:27">
      <c r="A22" s="228" t="str">
        <f>A5</f>
        <v>G3</v>
      </c>
      <c r="B22" s="8"/>
      <c r="C22" s="8"/>
      <c r="D22" s="8"/>
      <c r="E22" s="87"/>
      <c r="F22" s="8"/>
      <c r="G22" s="8"/>
      <c r="H22" s="8"/>
      <c r="I22" s="87"/>
      <c r="J22" s="8"/>
      <c r="K22" t="s">
        <v>266</v>
      </c>
      <c r="L22" s="245">
        <v>1.5</v>
      </c>
      <c r="M22" s="225" t="s">
        <v>73</v>
      </c>
      <c r="N22" s="215"/>
      <c r="O22" s="28"/>
      <c r="P22" s="225"/>
      <c r="Q22" s="210"/>
      <c r="R22" s="30" t="s">
        <v>219</v>
      </c>
      <c r="S22" s="8">
        <v>2</v>
      </c>
      <c r="T22" s="225" t="s">
        <v>73</v>
      </c>
      <c r="U22" s="8"/>
      <c r="V22" s="8"/>
      <c r="W22" s="8"/>
      <c r="X22" s="8"/>
      <c r="Y22" s="8"/>
      <c r="Z22" s="8"/>
      <c r="AA22" s="27"/>
    </row>
    <row r="23" spans="1:27">
      <c r="A23" s="228"/>
      <c r="B23" s="8"/>
      <c r="C23" s="8"/>
      <c r="D23" s="8"/>
      <c r="E23" s="87"/>
      <c r="F23" s="8"/>
      <c r="G23" s="8"/>
      <c r="H23" s="8"/>
      <c r="I23" s="87"/>
      <c r="J23" s="8"/>
      <c r="K23" t="s">
        <v>387</v>
      </c>
      <c r="L23" s="1">
        <v>0.01</v>
      </c>
      <c r="M23" s="225" t="s">
        <v>73</v>
      </c>
      <c r="N23" s="215"/>
      <c r="O23" s="28"/>
      <c r="P23" s="225"/>
      <c r="Q23" s="210"/>
      <c r="R23" s="8" t="s">
        <v>63</v>
      </c>
      <c r="S23" s="30">
        <v>1</v>
      </c>
      <c r="T23" s="225" t="s">
        <v>73</v>
      </c>
      <c r="U23" s="8"/>
      <c r="V23" s="8"/>
      <c r="W23" s="8"/>
      <c r="X23" s="8"/>
      <c r="Y23" s="8"/>
      <c r="Z23" s="8"/>
      <c r="AA23" s="27"/>
    </row>
    <row r="24" spans="1:27">
      <c r="A24" s="228"/>
      <c r="B24" s="8"/>
      <c r="C24" s="8"/>
      <c r="D24" s="8"/>
      <c r="E24" s="87"/>
      <c r="F24" s="8"/>
      <c r="G24" s="8"/>
      <c r="H24" s="8"/>
      <c r="I24" s="87"/>
      <c r="J24" s="8"/>
      <c r="K24" s="13" t="str">
        <f>$G$30</f>
        <v>薑</v>
      </c>
      <c r="L24" s="247">
        <v>0.05</v>
      </c>
      <c r="M24" s="225" t="s">
        <v>73</v>
      </c>
      <c r="N24" s="210"/>
      <c r="O24" s="8"/>
      <c r="P24" s="87"/>
      <c r="Q24" s="210"/>
      <c r="R24" s="30" t="s">
        <v>88</v>
      </c>
      <c r="S24" s="28">
        <v>0.01</v>
      </c>
      <c r="T24" s="225" t="s">
        <v>73</v>
      </c>
      <c r="U24" s="8"/>
      <c r="V24" s="8"/>
      <c r="W24" s="8"/>
      <c r="X24" s="8"/>
      <c r="Y24" s="8"/>
      <c r="Z24" s="8"/>
      <c r="AA24" s="27"/>
    </row>
    <row r="25" spans="1:27">
      <c r="A25" s="239"/>
      <c r="B25" s="202"/>
      <c r="C25" s="202"/>
      <c r="D25" s="202"/>
      <c r="E25" s="238"/>
      <c r="F25" s="202"/>
      <c r="G25" s="202"/>
      <c r="H25" s="202"/>
      <c r="I25" s="238"/>
      <c r="J25" s="202"/>
      <c r="K25" s="202"/>
      <c r="L25" s="202"/>
      <c r="M25" s="238"/>
      <c r="N25" s="211"/>
      <c r="O25" s="202"/>
      <c r="P25" s="238"/>
      <c r="Q25" s="211"/>
      <c r="R25" s="202"/>
      <c r="S25" s="202"/>
      <c r="T25" s="225" t="s">
        <v>73</v>
      </c>
      <c r="U25" s="202"/>
      <c r="V25" s="202"/>
      <c r="W25" s="8"/>
      <c r="X25" s="8"/>
      <c r="Y25" s="8"/>
      <c r="Z25" s="8"/>
      <c r="AA25" s="304"/>
    </row>
    <row r="26" spans="1:27">
      <c r="A26" s="90">
        <f>A20+1</f>
        <v>40626</v>
      </c>
      <c r="B26" s="8" t="str">
        <f>B6</f>
        <v>糙米飯</v>
      </c>
      <c r="C26" s="8" t="s">
        <v>27</v>
      </c>
      <c r="D26" s="8">
        <v>7</v>
      </c>
      <c r="E26" s="225" t="s">
        <v>73</v>
      </c>
      <c r="F26" s="8" t="str">
        <f>F6</f>
        <v>咖哩油腐</v>
      </c>
      <c r="G26" s="8" t="s">
        <v>90</v>
      </c>
      <c r="H26" s="8">
        <v>9</v>
      </c>
      <c r="I26" s="225" t="s">
        <v>73</v>
      </c>
      <c r="J26" s="8" t="str">
        <f>J6</f>
        <v>豉香豆干</v>
      </c>
      <c r="K26" s="8" t="s">
        <v>96</v>
      </c>
      <c r="L26" s="36">
        <v>5</v>
      </c>
      <c r="M26" s="225" t="s">
        <v>73</v>
      </c>
      <c r="N26" s="214" t="s">
        <v>10</v>
      </c>
      <c r="O26" s="8">
        <v>7</v>
      </c>
      <c r="P26" s="225" t="s">
        <v>73</v>
      </c>
      <c r="Q26" s="210" t="str">
        <f>Q6</f>
        <v>仙草甜湯</v>
      </c>
      <c r="R26" s="8" t="s">
        <v>124</v>
      </c>
      <c r="S26" s="8">
        <v>5</v>
      </c>
      <c r="T26" s="252" t="s">
        <v>73</v>
      </c>
      <c r="U26" s="264">
        <v>5.6</v>
      </c>
      <c r="V26" s="271">
        <v>2.5</v>
      </c>
      <c r="W26" s="260">
        <v>2.2000000000000002</v>
      </c>
      <c r="X26" s="223">
        <v>2.5</v>
      </c>
      <c r="Y26" s="263">
        <v>743</v>
      </c>
      <c r="Z26" s="223">
        <v>304</v>
      </c>
      <c r="AA26" s="261">
        <v>129</v>
      </c>
    </row>
    <row r="27" spans="1:27">
      <c r="A27" s="226">
        <f>WEEKDAY(A26,1)</f>
        <v>5</v>
      </c>
      <c r="B27" s="8"/>
      <c r="C27" s="8" t="s">
        <v>83</v>
      </c>
      <c r="D27" s="8">
        <v>3</v>
      </c>
      <c r="E27" s="225" t="s">
        <v>73</v>
      </c>
      <c r="F27" s="8"/>
      <c r="G27" s="8"/>
      <c r="H27" s="34"/>
      <c r="I27" s="225" t="s">
        <v>73</v>
      </c>
      <c r="J27" s="8"/>
      <c r="K27" s="30" t="s">
        <v>284</v>
      </c>
      <c r="L27" s="247">
        <v>0.05</v>
      </c>
      <c r="M27" s="225" t="s">
        <v>73</v>
      </c>
      <c r="N27" s="13" t="str">
        <f>$G$30</f>
        <v>薑</v>
      </c>
      <c r="O27" s="28">
        <v>0.05</v>
      </c>
      <c r="P27" s="225" t="s">
        <v>73</v>
      </c>
      <c r="Q27" s="210"/>
      <c r="R27" s="30" t="s">
        <v>99</v>
      </c>
      <c r="S27" s="30">
        <v>1</v>
      </c>
      <c r="T27" s="225" t="s">
        <v>73</v>
      </c>
      <c r="U27" s="8"/>
      <c r="V27" s="8"/>
      <c r="W27" s="8"/>
      <c r="X27" s="8"/>
      <c r="Y27" s="8"/>
      <c r="Z27" s="8"/>
      <c r="AA27" s="27"/>
    </row>
    <row r="28" spans="1:27">
      <c r="A28" s="228" t="str">
        <f>A6</f>
        <v>G4</v>
      </c>
      <c r="B28" s="8"/>
      <c r="C28" s="8"/>
      <c r="D28" s="8"/>
      <c r="E28" s="225"/>
      <c r="F28" s="8"/>
      <c r="G28" s="8"/>
      <c r="H28" s="8"/>
      <c r="I28" s="225" t="s">
        <v>73</v>
      </c>
      <c r="J28" s="8"/>
      <c r="K28" s="13" t="str">
        <f>$G$30</f>
        <v>薑</v>
      </c>
      <c r="L28" s="247">
        <v>0.05</v>
      </c>
      <c r="M28" s="225" t="s">
        <v>73</v>
      </c>
      <c r="N28" s="215"/>
      <c r="O28" s="28"/>
      <c r="P28" s="225"/>
      <c r="Q28" s="210"/>
      <c r="R28" s="8"/>
      <c r="S28" s="8"/>
      <c r="T28" s="87"/>
      <c r="U28" s="8"/>
      <c r="V28" s="8"/>
      <c r="W28" s="8"/>
      <c r="X28" s="8"/>
      <c r="Y28" s="8"/>
      <c r="Z28" s="8"/>
      <c r="AA28" s="27"/>
    </row>
    <row r="29" spans="1:27">
      <c r="A29" s="228"/>
      <c r="B29" s="8"/>
      <c r="C29" s="8"/>
      <c r="D29" s="8"/>
      <c r="E29" s="225"/>
      <c r="F29" s="8"/>
      <c r="G29" s="8" t="s">
        <v>110</v>
      </c>
      <c r="H29" s="8"/>
      <c r="I29" s="225"/>
      <c r="J29" s="8"/>
      <c r="K29" s="30"/>
      <c r="L29" s="30"/>
      <c r="M29" s="225"/>
      <c r="N29" s="215"/>
      <c r="O29" s="28"/>
      <c r="P29" s="225"/>
      <c r="Q29" s="210"/>
      <c r="R29" s="8"/>
      <c r="S29" s="8"/>
      <c r="T29" s="87"/>
      <c r="U29" s="8"/>
      <c r="V29" s="8"/>
      <c r="W29" s="8"/>
      <c r="X29" s="8"/>
      <c r="Y29" s="8"/>
      <c r="Z29" s="8"/>
      <c r="AA29" s="27"/>
    </row>
    <row r="30" spans="1:27">
      <c r="A30" s="228"/>
      <c r="B30" s="8"/>
      <c r="C30" s="8"/>
      <c r="D30" s="8"/>
      <c r="E30" s="225"/>
      <c r="F30" s="8"/>
      <c r="G30" t="s">
        <v>395</v>
      </c>
      <c r="I30" s="87"/>
      <c r="J30" s="8"/>
      <c r="L30" s="8"/>
      <c r="M30" s="225" t="s">
        <v>73</v>
      </c>
      <c r="N30" s="215"/>
      <c r="O30" s="28"/>
      <c r="P30" s="225"/>
      <c r="Q30" s="210"/>
      <c r="R30" s="8"/>
      <c r="S30" s="8"/>
      <c r="T30" s="87"/>
      <c r="U30" s="8"/>
      <c r="V30" s="8"/>
      <c r="W30" s="8"/>
      <c r="X30" s="8"/>
      <c r="Y30" s="8"/>
      <c r="Z30" s="8"/>
      <c r="AA30" s="27"/>
    </row>
    <row r="31" spans="1:27">
      <c r="A31" s="239"/>
      <c r="B31" s="202"/>
      <c r="C31" s="202"/>
      <c r="D31" s="202"/>
      <c r="E31" s="238"/>
      <c r="F31" s="202"/>
      <c r="G31" s="202"/>
      <c r="H31" s="202"/>
      <c r="I31" s="238"/>
      <c r="J31" s="202"/>
      <c r="K31" s="202"/>
      <c r="L31" s="202"/>
      <c r="M31" s="238"/>
      <c r="N31" s="211"/>
      <c r="O31" s="202"/>
      <c r="P31" s="238"/>
      <c r="Q31" s="211"/>
      <c r="R31" s="202"/>
      <c r="S31" s="202"/>
      <c r="T31" s="87"/>
      <c r="U31" s="202"/>
      <c r="V31" s="202"/>
      <c r="W31" s="202"/>
      <c r="X31" s="202"/>
      <c r="Y31" s="202"/>
      <c r="Z31" s="202"/>
      <c r="AA31" s="304"/>
    </row>
    <row r="32" spans="1:27">
      <c r="A32" s="90">
        <f>A26+1</f>
        <v>40627</v>
      </c>
      <c r="B32" s="8" t="str">
        <f>B7</f>
        <v>芝麻飯</v>
      </c>
      <c r="C32" s="208" t="str">
        <f>C3</f>
        <v>米</v>
      </c>
      <c r="D32" s="92">
        <v>10</v>
      </c>
      <c r="E32" s="225" t="s">
        <v>73</v>
      </c>
      <c r="F32" s="8" t="str">
        <f>F7</f>
        <v>打拋諸</v>
      </c>
      <c r="G32" s="8" t="str">
        <f>LEFT(G7,3)</f>
        <v>素絞肉</v>
      </c>
      <c r="H32" s="33">
        <v>1</v>
      </c>
      <c r="I32" s="225" t="s">
        <v>73</v>
      </c>
      <c r="J32" s="8" t="str">
        <f>J7</f>
        <v>蛋香時蔬</v>
      </c>
      <c r="K32" s="8" t="s">
        <v>93</v>
      </c>
      <c r="L32" s="245">
        <v>2.7</v>
      </c>
      <c r="M32" s="225" t="s">
        <v>73</v>
      </c>
      <c r="N32" s="214" t="str">
        <f>N7</f>
        <v>有機</v>
      </c>
      <c r="O32" s="8">
        <v>7</v>
      </c>
      <c r="P32" s="225" t="s">
        <v>73</v>
      </c>
      <c r="Q32" s="210" t="str">
        <f>Q7</f>
        <v>時瓜湯</v>
      </c>
      <c r="R32" s="8" t="s">
        <v>98</v>
      </c>
      <c r="S32" s="33">
        <v>4</v>
      </c>
      <c r="T32" s="252" t="s">
        <v>73</v>
      </c>
      <c r="U32" s="263">
        <v>5.4</v>
      </c>
      <c r="V32" s="223">
        <v>1.9</v>
      </c>
      <c r="W32" s="223">
        <v>2.1</v>
      </c>
      <c r="X32" s="223">
        <v>2.8</v>
      </c>
      <c r="Y32" s="223">
        <v>753</v>
      </c>
      <c r="Z32" s="263">
        <v>493</v>
      </c>
      <c r="AA32" s="259">
        <v>119</v>
      </c>
    </row>
    <row r="33" spans="1:27">
      <c r="A33" s="226">
        <f>WEEKDAY(A32,1)</f>
        <v>6</v>
      </c>
      <c r="B33" s="8"/>
      <c r="C33" s="207" t="str">
        <f>LEFT(B32,2)</f>
        <v>芝麻</v>
      </c>
      <c r="D33" s="28">
        <v>0.01</v>
      </c>
      <c r="E33" s="225" t="s">
        <v>73</v>
      </c>
      <c r="F33" s="8"/>
      <c r="G33" s="8" t="s">
        <v>91</v>
      </c>
      <c r="H33" s="8">
        <v>1</v>
      </c>
      <c r="I33" s="225" t="s">
        <v>73</v>
      </c>
      <c r="J33" s="8"/>
      <c r="K33" s="30" t="s">
        <v>111</v>
      </c>
      <c r="L33" s="34">
        <v>5</v>
      </c>
      <c r="M33" s="225" t="s">
        <v>73</v>
      </c>
      <c r="N33" s="13" t="str">
        <f>$G$30</f>
        <v>薑</v>
      </c>
      <c r="O33" s="28">
        <v>0.05</v>
      </c>
      <c r="P33" s="225" t="s">
        <v>73</v>
      </c>
      <c r="Q33" s="210"/>
      <c r="R33" s="30" t="s">
        <v>76</v>
      </c>
      <c r="S33" s="8">
        <v>1</v>
      </c>
      <c r="T33" s="225" t="s">
        <v>73</v>
      </c>
      <c r="U33" s="8"/>
      <c r="V33" s="8"/>
      <c r="W33" s="8"/>
      <c r="X33" s="8"/>
      <c r="Y33" s="8"/>
      <c r="Z33" s="8"/>
      <c r="AA33" s="27"/>
    </row>
    <row r="34" spans="1:27">
      <c r="A34" s="228" t="str">
        <f>A7</f>
        <v>G5</v>
      </c>
      <c r="B34" s="8"/>
      <c r="C34" s="8"/>
      <c r="D34" s="8"/>
      <c r="E34" s="87"/>
      <c r="F34" s="8"/>
      <c r="G34" s="13" t="str">
        <f>$G$30</f>
        <v>薑</v>
      </c>
      <c r="H34" s="28" t="s">
        <v>282</v>
      </c>
      <c r="I34" s="87"/>
      <c r="J34" s="8"/>
      <c r="K34" s="30" t="s">
        <v>76</v>
      </c>
      <c r="L34" s="30">
        <v>1</v>
      </c>
      <c r="M34" s="225" t="s">
        <v>73</v>
      </c>
      <c r="N34" s="210"/>
      <c r="O34" s="8"/>
      <c r="P34" s="87"/>
      <c r="Q34" s="210"/>
      <c r="R34" s="30"/>
      <c r="S34" s="8">
        <v>1</v>
      </c>
      <c r="T34" s="225" t="s">
        <v>73</v>
      </c>
      <c r="U34" s="8"/>
      <c r="V34" s="8"/>
      <c r="W34" s="8"/>
      <c r="X34" s="8"/>
      <c r="Y34" s="8"/>
      <c r="Z34" s="8"/>
      <c r="AA34" s="27"/>
    </row>
    <row r="35" spans="1:27">
      <c r="A35" s="228"/>
      <c r="B35" s="8"/>
      <c r="C35" s="8"/>
      <c r="D35" s="8"/>
      <c r="E35" s="87"/>
      <c r="F35" s="8"/>
      <c r="G35" s="30" t="s">
        <v>92</v>
      </c>
      <c r="H35" s="8"/>
      <c r="I35" s="87"/>
      <c r="J35" s="8"/>
      <c r="K35" s="13" t="str">
        <f>$G$30</f>
        <v>薑</v>
      </c>
      <c r="L35" s="28">
        <v>0.05</v>
      </c>
      <c r="M35" s="87"/>
      <c r="N35" s="210"/>
      <c r="O35" s="8"/>
      <c r="P35" s="87"/>
      <c r="Q35" s="210"/>
      <c r="R35" s="30" t="s">
        <v>102</v>
      </c>
      <c r="S35" s="8"/>
      <c r="T35" s="225" t="s">
        <v>73</v>
      </c>
      <c r="U35" s="8"/>
      <c r="V35" s="8"/>
      <c r="W35" s="8"/>
      <c r="X35" s="8"/>
      <c r="Y35" s="8"/>
      <c r="Z35" s="8"/>
      <c r="AA35" s="27"/>
    </row>
    <row r="36" spans="1:27">
      <c r="A36" s="228"/>
      <c r="B36" s="8"/>
      <c r="C36" s="8"/>
      <c r="D36" s="8"/>
      <c r="E36" s="87"/>
      <c r="F36" s="8"/>
      <c r="G36" s="8"/>
      <c r="H36" s="8"/>
      <c r="I36" s="87"/>
      <c r="J36" s="8"/>
      <c r="K36" s="8"/>
      <c r="L36" s="8"/>
      <c r="M36" s="87"/>
      <c r="N36" s="210"/>
      <c r="O36" s="8"/>
      <c r="P36" s="87"/>
      <c r="Q36" s="210"/>
      <c r="R36" s="8"/>
      <c r="S36" s="8"/>
      <c r="T36" s="87"/>
      <c r="U36" s="8"/>
      <c r="V36" s="8"/>
      <c r="W36" s="8"/>
      <c r="X36" s="8"/>
      <c r="Y36" s="8"/>
      <c r="Z36" s="8"/>
      <c r="AA36" s="27"/>
    </row>
  </sheetData>
  <mergeCells count="16">
    <mergeCell ref="G3:I3"/>
    <mergeCell ref="K3:M3"/>
    <mergeCell ref="R3:T3"/>
    <mergeCell ref="G4:I4"/>
    <mergeCell ref="K4:M4"/>
    <mergeCell ref="R4:T4"/>
    <mergeCell ref="G5:I5"/>
    <mergeCell ref="K5:M5"/>
    <mergeCell ref="R5:T5"/>
    <mergeCell ref="G6:I6"/>
    <mergeCell ref="K6:M6"/>
    <mergeCell ref="R6:T6"/>
    <mergeCell ref="C7:E7"/>
    <mergeCell ref="G7:I7"/>
    <mergeCell ref="K7:M7"/>
    <mergeCell ref="R7:T7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view="pageBreakPreview" zoomScale="90" zoomScaleNormal="100" zoomScaleSheetLayoutView="90" workbookViewId="0">
      <selection activeCell="G19" sqref="G19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375" customWidth="1"/>
    <col min="7" max="7" width="10.625" customWidth="1"/>
    <col min="8" max="8" width="4.875" customWidth="1"/>
    <col min="9" max="9" width="2.625" customWidth="1"/>
    <col min="10" max="10" width="9.375" customWidth="1"/>
    <col min="11" max="11" width="10.125" customWidth="1"/>
    <col min="12" max="12" width="4.875" customWidth="1"/>
    <col min="13" max="13" width="3" customWidth="1"/>
    <col min="14" max="14" width="4.25" customWidth="1"/>
    <col min="15" max="15" width="2.875" customWidth="1"/>
    <col min="16" max="16" width="2.75" customWidth="1"/>
    <col min="17" max="17" width="9.375" customWidth="1"/>
    <col min="18" max="18" width="6.875" customWidth="1"/>
    <col min="19" max="19" width="3.125" customWidth="1"/>
    <col min="20" max="20" width="2.625" customWidth="1"/>
    <col min="21" max="22" width="3.125" customWidth="1"/>
    <col min="23" max="23" width="2.75" customWidth="1"/>
    <col min="24" max="24" width="3.25" customWidth="1"/>
    <col min="25" max="25" width="2.875" customWidth="1"/>
    <col min="26" max="26" width="2.75" customWidth="1"/>
    <col min="27" max="27" width="2.625" customWidth="1"/>
  </cols>
  <sheetData>
    <row r="1" spans="1:36">
      <c r="A1">
        <v>110</v>
      </c>
      <c r="B1" t="s">
        <v>68</v>
      </c>
      <c r="C1" s="110" t="str">
        <f>國小!H1</f>
        <v>國民小學</v>
      </c>
      <c r="E1" t="str">
        <f>國小!K1</f>
        <v>素食菜單</v>
      </c>
      <c r="G1" s="109" t="s">
        <v>256</v>
      </c>
      <c r="H1" s="109"/>
      <c r="I1" s="8"/>
      <c r="J1" s="109"/>
      <c r="L1" s="109"/>
      <c r="M1" s="109"/>
      <c r="O1" s="109"/>
      <c r="P1" s="109"/>
      <c r="R1" s="109"/>
      <c r="S1" s="109"/>
      <c r="T1" s="109"/>
    </row>
    <row r="2" spans="1:36">
      <c r="A2" s="369" t="s">
        <v>20</v>
      </c>
      <c r="B2" s="368" t="s">
        <v>2</v>
      </c>
      <c r="C2" s="367" t="s">
        <v>3</v>
      </c>
      <c r="D2" s="280"/>
      <c r="E2" s="366"/>
      <c r="F2" s="347" t="s">
        <v>4</v>
      </c>
      <c r="G2" s="348" t="s">
        <v>5</v>
      </c>
      <c r="H2" s="12"/>
      <c r="I2" s="321"/>
      <c r="J2" s="347" t="s">
        <v>6</v>
      </c>
      <c r="K2" s="350" t="s">
        <v>7</v>
      </c>
      <c r="L2" s="365"/>
      <c r="M2" s="324"/>
      <c r="N2" s="359" t="s">
        <v>10</v>
      </c>
      <c r="O2" s="360"/>
      <c r="P2" s="361"/>
      <c r="Q2" s="354" t="s">
        <v>11</v>
      </c>
      <c r="R2" s="322" t="s">
        <v>12</v>
      </c>
      <c r="S2" s="320"/>
      <c r="T2" s="321"/>
    </row>
    <row r="3" spans="1:36" ht="28.5" customHeight="1">
      <c r="A3" s="328" t="str">
        <f>國中!C22</f>
        <v>H1</v>
      </c>
      <c r="B3" s="331" t="str">
        <f>國中!D22</f>
        <v>白米飯</v>
      </c>
      <c r="C3" s="334" t="str">
        <f>國中!E22</f>
        <v>米</v>
      </c>
      <c r="D3" s="342"/>
      <c r="E3" s="337"/>
      <c r="F3" s="339" t="str">
        <f>國中!F22</f>
        <v>瓜仔絞若</v>
      </c>
      <c r="G3" s="466" t="str">
        <f>國中!G22</f>
        <v>素絞肉 醬瓜 薑</v>
      </c>
      <c r="H3" s="466"/>
      <c r="I3" s="467"/>
      <c r="J3" s="128" t="str">
        <f>國中!H22</f>
        <v>清炒時蔬</v>
      </c>
      <c r="K3" s="460" t="str">
        <f>國中!I22</f>
        <v>龍鬚菜 薑</v>
      </c>
      <c r="L3" s="461"/>
      <c r="M3" s="462"/>
      <c r="N3" s="313" t="s">
        <v>10</v>
      </c>
      <c r="O3" s="313"/>
      <c r="P3" s="356"/>
      <c r="Q3" s="346" t="str">
        <f>國中!N22</f>
        <v>金針湯</v>
      </c>
      <c r="R3" s="469" t="str">
        <f>國中!O22</f>
        <v>乾金針 榨菜</v>
      </c>
      <c r="S3" s="469"/>
      <c r="T3" s="470"/>
    </row>
    <row r="4" spans="1:36" ht="31.5" customHeight="1">
      <c r="A4" s="329" t="str">
        <f>國中!C23</f>
        <v>H2</v>
      </c>
      <c r="B4" s="343" t="str">
        <f>國中!D23</f>
        <v>糙米飯</v>
      </c>
      <c r="C4" s="341" t="str">
        <f>國中!E23</f>
        <v>米 糙米</v>
      </c>
      <c r="D4" s="341"/>
      <c r="E4" s="338"/>
      <c r="F4" s="339" t="str">
        <f>國中!F23</f>
        <v>豆瓣麵腸</v>
      </c>
      <c r="G4" s="471" t="str">
        <f>國中!G23</f>
        <v>麵腸 白蘿蔔 紅蘿蔔 豆瓣醬</v>
      </c>
      <c r="H4" s="472"/>
      <c r="I4" s="473"/>
      <c r="J4" s="128" t="str">
        <f>國中!H23</f>
        <v>蜜汁豆干</v>
      </c>
      <c r="K4" s="460" t="str">
        <f>國中!I23</f>
        <v>豆干 滷包</v>
      </c>
      <c r="L4" s="461"/>
      <c r="M4" s="462"/>
      <c r="N4" s="357" t="s">
        <v>10</v>
      </c>
      <c r="O4" s="351"/>
      <c r="P4" s="352"/>
      <c r="Q4" s="128" t="str">
        <f>國中!N23</f>
        <v>時瓜湯</v>
      </c>
      <c r="R4" s="474" t="str">
        <f>國中!O23</f>
        <v>時瓜 紅蘿蔔 薑</v>
      </c>
      <c r="S4" s="475"/>
      <c r="T4" s="476"/>
    </row>
    <row r="5" spans="1:36" ht="39.950000000000003" customHeight="1">
      <c r="A5" s="344" t="str">
        <f>國中!C24</f>
        <v>H3</v>
      </c>
      <c r="B5" s="327" t="str">
        <f>國中!D24</f>
        <v>炊粉特餐</v>
      </c>
      <c r="C5" s="289" t="str">
        <f>國中!E24</f>
        <v>米粉</v>
      </c>
      <c r="D5" s="289"/>
      <c r="E5" s="325"/>
      <c r="F5" s="340" t="str">
        <f>國中!F24</f>
        <v>滷煎蒸炒蛋</v>
      </c>
      <c r="G5" s="458" t="str">
        <f>國中!G24</f>
        <v>雞蛋</v>
      </c>
      <c r="H5" s="458"/>
      <c r="I5" s="459"/>
      <c r="J5" s="345" t="str">
        <f>國中!H24</f>
        <v>炊粉配料</v>
      </c>
      <c r="K5" s="460" t="str">
        <f>國中!I24</f>
        <v>素絞肉 紅蘿蔔 乾香菇 時蔬  薑</v>
      </c>
      <c r="L5" s="461"/>
      <c r="M5" s="462"/>
      <c r="N5" s="359" t="s">
        <v>10</v>
      </c>
      <c r="O5" s="360"/>
      <c r="P5" s="361"/>
      <c r="Q5" s="346" t="str">
        <f>國中!N24</f>
        <v>三絲羹湯</v>
      </c>
      <c r="R5" s="463" t="str">
        <f>國中!O24</f>
        <v>蛋 筍絲 時蔬 紅蘿蔔 乾木耳</v>
      </c>
      <c r="S5" s="464"/>
      <c r="T5" s="465"/>
    </row>
    <row r="6" spans="1:36" ht="36" customHeight="1">
      <c r="A6" s="329" t="str">
        <f>國中!C25</f>
        <v>H4</v>
      </c>
      <c r="B6" s="331" t="str">
        <f>國中!D25</f>
        <v>糙米飯</v>
      </c>
      <c r="C6" s="335" t="str">
        <f>國中!E25</f>
        <v>米 糙米</v>
      </c>
      <c r="D6" s="336"/>
      <c r="E6" s="337"/>
      <c r="F6" s="339" t="str">
        <f>國中!F25</f>
        <v>鐵板油腐</v>
      </c>
      <c r="G6" s="477" t="str">
        <f>國中!G25</f>
        <v>油豆腐 麻竹筍干 薑</v>
      </c>
      <c r="H6" s="478"/>
      <c r="I6" s="479"/>
      <c r="J6" s="346" t="str">
        <f>國中!H25</f>
        <v>蛋香時蔬</v>
      </c>
      <c r="K6" s="460" t="str">
        <f>國中!I25</f>
        <v>雞蛋 時蔬 紅蘿蔔 薑</v>
      </c>
      <c r="L6" s="461"/>
      <c r="M6" s="462"/>
      <c r="N6" s="359" t="s">
        <v>10</v>
      </c>
      <c r="O6" s="360"/>
      <c r="P6" s="361"/>
      <c r="Q6" s="346" t="str">
        <f>國中!N25</f>
        <v>綠豆湯</v>
      </c>
      <c r="R6" s="463" t="str">
        <f>國中!O25</f>
        <v>綠豆 二砂糖</v>
      </c>
      <c r="S6" s="464"/>
      <c r="T6" s="465"/>
    </row>
    <row r="7" spans="1:36" ht="36" customHeight="1">
      <c r="A7" s="332" t="s">
        <v>257</v>
      </c>
      <c r="B7" s="333" t="s">
        <v>258</v>
      </c>
      <c r="C7" s="480" t="s">
        <v>31</v>
      </c>
      <c r="D7" s="481"/>
      <c r="E7" s="338"/>
      <c r="F7" s="340" t="s">
        <v>383</v>
      </c>
      <c r="G7" s="468" t="s">
        <v>384</v>
      </c>
      <c r="H7" s="478"/>
      <c r="I7" s="479"/>
      <c r="J7" s="102" t="s">
        <v>260</v>
      </c>
      <c r="K7" s="363" t="s">
        <v>382</v>
      </c>
      <c r="L7" s="8"/>
      <c r="M7" s="102"/>
      <c r="N7" s="309" t="s">
        <v>209</v>
      </c>
      <c r="O7" s="119"/>
      <c r="P7" s="167"/>
      <c r="Q7" s="128" t="s">
        <v>262</v>
      </c>
      <c r="R7" s="482" t="str">
        <f>國中!O18</f>
        <v>乾海帶 薑</v>
      </c>
      <c r="S7" s="469"/>
      <c r="T7" s="470"/>
    </row>
    <row r="8" spans="1:36">
      <c r="A8" s="320"/>
      <c r="B8" s="96" t="s">
        <v>71</v>
      </c>
      <c r="C8" s="326" t="s">
        <v>72</v>
      </c>
      <c r="D8" s="314"/>
      <c r="E8" s="314"/>
      <c r="F8" s="330"/>
      <c r="G8" s="202"/>
      <c r="H8" s="330"/>
      <c r="I8" s="330"/>
      <c r="J8" s="330"/>
      <c r="K8" s="330"/>
      <c r="L8" s="330"/>
      <c r="M8" s="330"/>
      <c r="N8" s="330"/>
      <c r="O8" s="202"/>
      <c r="P8" s="202"/>
      <c r="Q8" s="330"/>
      <c r="R8" s="330"/>
      <c r="S8" s="202"/>
      <c r="T8" s="202"/>
    </row>
    <row r="9" spans="1:36" ht="24.75">
      <c r="A9" s="374" t="s">
        <v>20</v>
      </c>
      <c r="B9" s="349" t="s">
        <v>2</v>
      </c>
      <c r="C9" s="218"/>
      <c r="D9" s="202"/>
      <c r="E9" s="319"/>
      <c r="F9" s="217" t="s">
        <v>4</v>
      </c>
      <c r="G9" s="202"/>
      <c r="H9" s="202"/>
      <c r="I9" s="319"/>
      <c r="J9" s="217" t="s">
        <v>6</v>
      </c>
      <c r="K9" s="202"/>
      <c r="L9" s="202"/>
      <c r="M9" s="319"/>
      <c r="N9" s="313" t="s">
        <v>10</v>
      </c>
      <c r="O9" s="202"/>
      <c r="P9" s="319"/>
      <c r="Q9" s="312" t="s">
        <v>11</v>
      </c>
      <c r="R9" s="202"/>
      <c r="S9" s="202"/>
      <c r="T9" s="371"/>
      <c r="U9" s="370" t="s">
        <v>13</v>
      </c>
      <c r="V9" s="43" t="s">
        <v>81</v>
      </c>
      <c r="W9" s="44" t="s">
        <v>15</v>
      </c>
      <c r="X9" s="43" t="s">
        <v>18</v>
      </c>
      <c r="Y9" s="44" t="s">
        <v>19</v>
      </c>
      <c r="Z9" s="45" t="s">
        <v>79</v>
      </c>
      <c r="AA9" s="46" t="s">
        <v>80</v>
      </c>
    </row>
    <row r="10" spans="1:36">
      <c r="A10" s="152">
        <f>國中!A22</f>
        <v>40630</v>
      </c>
      <c r="B10" s="91" t="str">
        <f>B3</f>
        <v>白米飯</v>
      </c>
      <c r="C10" s="22" t="str">
        <f>C3</f>
        <v>米</v>
      </c>
      <c r="D10" s="92">
        <v>10</v>
      </c>
      <c r="E10" s="101" t="s">
        <v>73</v>
      </c>
      <c r="F10" s="229" t="str">
        <f>F3</f>
        <v>瓜仔絞若</v>
      </c>
      <c r="G10" s="207" t="str">
        <f>LEFT(G3,3)</f>
        <v>素絞肉</v>
      </c>
      <c r="H10" s="33">
        <v>1</v>
      </c>
      <c r="I10" s="101" t="s">
        <v>73</v>
      </c>
      <c r="J10" s="229" t="str">
        <f>J3</f>
        <v>清炒時蔬</v>
      </c>
      <c r="K10" s="8" t="str">
        <f>LEFT(K3,3)</f>
        <v>龍鬚菜</v>
      </c>
      <c r="L10" s="33">
        <v>5</v>
      </c>
      <c r="M10" s="101" t="s">
        <v>73</v>
      </c>
      <c r="N10" s="107" t="s">
        <v>10</v>
      </c>
      <c r="O10" s="8">
        <v>7</v>
      </c>
      <c r="P10" s="101" t="s">
        <v>73</v>
      </c>
      <c r="Q10" s="229" t="str">
        <f>Q3</f>
        <v>金針湯</v>
      </c>
      <c r="R10" s="8" t="s">
        <v>77</v>
      </c>
      <c r="S10" s="29">
        <v>0.1</v>
      </c>
      <c r="T10" s="318" t="s">
        <v>73</v>
      </c>
      <c r="U10" s="264">
        <v>6</v>
      </c>
      <c r="V10" s="223">
        <v>2</v>
      </c>
      <c r="W10" s="223">
        <v>1.8</v>
      </c>
      <c r="X10" s="223">
        <v>2.2000000000000002</v>
      </c>
      <c r="Y10" s="223">
        <v>720</v>
      </c>
      <c r="Z10" s="223">
        <v>336</v>
      </c>
      <c r="AA10" s="223">
        <v>217</v>
      </c>
    </row>
    <row r="11" spans="1:36">
      <c r="A11" s="375">
        <f>WEEKDAY(A10,1)</f>
        <v>2</v>
      </c>
      <c r="B11" s="8"/>
      <c r="C11" s="8"/>
      <c r="D11" s="8"/>
      <c r="E11" s="102"/>
      <c r="F11" s="8"/>
      <c r="G11" s="8" t="s">
        <v>211</v>
      </c>
      <c r="H11" s="33">
        <v>1</v>
      </c>
      <c r="I11" s="101" t="s">
        <v>73</v>
      </c>
      <c r="J11" s="8"/>
      <c r="K11" s="8"/>
      <c r="L11" s="8"/>
      <c r="M11" s="101" t="s">
        <v>73</v>
      </c>
      <c r="N11" s="8" t="str">
        <f>$G$30</f>
        <v>薑</v>
      </c>
      <c r="O11" s="28">
        <v>0.05</v>
      </c>
      <c r="P11" s="101" t="s">
        <v>73</v>
      </c>
      <c r="Q11" s="8"/>
      <c r="R11" s="8" t="s">
        <v>78</v>
      </c>
      <c r="S11" s="29">
        <v>0.6</v>
      </c>
      <c r="T11" s="101" t="s">
        <v>73</v>
      </c>
      <c r="U11" s="8"/>
      <c r="V11" s="8"/>
      <c r="W11" s="8"/>
      <c r="X11" s="8"/>
      <c r="Y11" s="8"/>
      <c r="Z11" s="8"/>
      <c r="AA11" s="27"/>
      <c r="AD11" s="31">
        <v>5.2</v>
      </c>
      <c r="AE11" s="31">
        <v>2.1</v>
      </c>
      <c r="AF11" s="31">
        <v>3.2</v>
      </c>
      <c r="AG11" s="31">
        <v>2.5</v>
      </c>
      <c r="AH11" s="31">
        <v>705</v>
      </c>
      <c r="AI11" s="31">
        <v>331</v>
      </c>
      <c r="AJ11" s="31">
        <v>146</v>
      </c>
    </row>
    <row r="12" spans="1:36">
      <c r="A12" s="201" t="str">
        <f>A3</f>
        <v>H1</v>
      </c>
      <c r="B12" s="8"/>
      <c r="C12" s="8"/>
      <c r="D12" s="8"/>
      <c r="E12" s="102"/>
      <c r="F12" s="8"/>
      <c r="G12" s="8" t="str">
        <f>$G$30</f>
        <v>薑</v>
      </c>
      <c r="H12" s="28">
        <v>0.05</v>
      </c>
      <c r="I12" s="101" t="s">
        <v>73</v>
      </c>
      <c r="J12" s="8"/>
      <c r="K12" s="8" t="str">
        <f>$G$30</f>
        <v>薑</v>
      </c>
      <c r="L12" s="28">
        <v>0.05</v>
      </c>
      <c r="M12" s="101" t="s">
        <v>73</v>
      </c>
      <c r="N12" s="8"/>
      <c r="O12" s="8"/>
      <c r="P12" s="102"/>
      <c r="Q12" s="8"/>
      <c r="R12" s="8"/>
      <c r="S12" s="8">
        <v>1</v>
      </c>
      <c r="T12" s="101" t="s">
        <v>73</v>
      </c>
      <c r="U12" s="8"/>
      <c r="V12" s="8"/>
      <c r="W12" s="8"/>
      <c r="X12" s="8"/>
      <c r="Y12" s="8"/>
      <c r="Z12" s="8"/>
      <c r="AA12" s="27"/>
    </row>
    <row r="13" spans="1:36">
      <c r="A13" s="102"/>
      <c r="B13" s="8"/>
      <c r="C13" s="8"/>
      <c r="D13" s="8"/>
      <c r="E13" s="102"/>
      <c r="F13" s="8"/>
      <c r="G13" s="30" t="s">
        <v>87</v>
      </c>
      <c r="H13" s="28">
        <v>0.01</v>
      </c>
      <c r="I13" s="101" t="s">
        <v>73</v>
      </c>
      <c r="J13" s="8"/>
      <c r="M13" s="102"/>
      <c r="N13" s="8"/>
      <c r="O13" s="8"/>
      <c r="P13" s="102"/>
      <c r="Q13" s="8"/>
      <c r="T13" s="102"/>
      <c r="U13" s="8"/>
      <c r="V13" s="8"/>
      <c r="W13" s="8"/>
      <c r="X13" s="8"/>
      <c r="Y13" s="8"/>
      <c r="Z13" s="8"/>
      <c r="AA13" s="27"/>
    </row>
    <row r="14" spans="1:36">
      <c r="A14" s="110"/>
      <c r="B14" s="109"/>
      <c r="C14" s="109"/>
      <c r="D14" s="109"/>
      <c r="E14" s="110"/>
      <c r="F14" s="109"/>
      <c r="G14" s="109" t="s">
        <v>265</v>
      </c>
      <c r="H14" s="109">
        <v>3</v>
      </c>
      <c r="I14" s="111" t="s">
        <v>73</v>
      </c>
      <c r="J14" s="202"/>
      <c r="K14" s="205"/>
      <c r="L14" s="206"/>
      <c r="M14" s="316"/>
      <c r="N14" s="202"/>
      <c r="O14" s="202"/>
      <c r="P14" s="204"/>
      <c r="Q14" s="202"/>
      <c r="R14" s="202"/>
      <c r="S14" s="202"/>
      <c r="T14" s="103"/>
      <c r="U14" s="8"/>
      <c r="V14" s="8"/>
      <c r="W14" s="8"/>
      <c r="X14" s="8"/>
      <c r="Y14" s="8"/>
      <c r="Z14" s="8"/>
      <c r="AA14" s="27"/>
    </row>
    <row r="15" spans="1:36">
      <c r="A15" s="152">
        <f>A10+1</f>
        <v>40631</v>
      </c>
      <c r="B15" s="8" t="str">
        <f>B4</f>
        <v>糙米飯</v>
      </c>
      <c r="C15" s="8" t="s">
        <v>82</v>
      </c>
      <c r="D15" s="8">
        <v>7</v>
      </c>
      <c r="E15" s="101" t="s">
        <v>73</v>
      </c>
      <c r="F15" s="8" t="str">
        <f>F4</f>
        <v>豆瓣麵腸</v>
      </c>
      <c r="G15" s="8" t="str">
        <f>LEFT(G4,2)</f>
        <v>麵腸</v>
      </c>
      <c r="H15" s="8">
        <v>9</v>
      </c>
      <c r="I15" s="101" t="s">
        <v>73</v>
      </c>
      <c r="J15" s="8" t="str">
        <f>J4</f>
        <v>蜜汁豆干</v>
      </c>
      <c r="K15" s="8" t="s">
        <v>96</v>
      </c>
      <c r="L15" s="33">
        <v>5</v>
      </c>
      <c r="M15" s="101" t="s">
        <v>73</v>
      </c>
      <c r="N15" s="107" t="s">
        <v>10</v>
      </c>
      <c r="O15" s="8">
        <v>7</v>
      </c>
      <c r="P15" s="101" t="s">
        <v>73</v>
      </c>
      <c r="Q15" s="8" t="str">
        <f>Q4</f>
        <v>時瓜湯</v>
      </c>
      <c r="R15" s="8" t="s">
        <v>98</v>
      </c>
      <c r="S15" s="33">
        <v>4</v>
      </c>
      <c r="T15" s="372" t="s">
        <v>73</v>
      </c>
      <c r="U15" s="264">
        <v>5.7</v>
      </c>
      <c r="V15" s="223">
        <v>2.4</v>
      </c>
      <c r="W15" s="223">
        <v>1.9</v>
      </c>
      <c r="X15" s="223">
        <v>2.8</v>
      </c>
      <c r="Y15" s="223">
        <v>765</v>
      </c>
      <c r="Z15" s="223">
        <v>340</v>
      </c>
      <c r="AA15" s="223">
        <v>164</v>
      </c>
    </row>
    <row r="16" spans="1:36">
      <c r="A16" s="375">
        <f>WEEKDAY(A15,1)</f>
        <v>3</v>
      </c>
      <c r="B16" s="8"/>
      <c r="C16" s="8" t="s">
        <v>83</v>
      </c>
      <c r="D16" s="8">
        <v>3</v>
      </c>
      <c r="E16" s="101" t="s">
        <v>73</v>
      </c>
      <c r="F16" s="8"/>
      <c r="G16" s="30" t="s">
        <v>111</v>
      </c>
      <c r="H16" s="34">
        <v>3</v>
      </c>
      <c r="I16" s="101" t="s">
        <v>73</v>
      </c>
      <c r="J16" s="8"/>
      <c r="K16" s="30"/>
      <c r="L16" s="8"/>
      <c r="M16" s="102"/>
      <c r="N16" s="8" t="str">
        <f>$G$30</f>
        <v>薑</v>
      </c>
      <c r="O16" s="28">
        <v>0.05</v>
      </c>
      <c r="P16" s="101" t="s">
        <v>73</v>
      </c>
      <c r="Q16" s="8"/>
      <c r="R16" s="30" t="s">
        <v>76</v>
      </c>
      <c r="S16" s="8">
        <v>1</v>
      </c>
      <c r="T16" s="102"/>
      <c r="U16" s="8"/>
      <c r="V16" s="8"/>
      <c r="W16" s="8"/>
      <c r="X16" s="8"/>
      <c r="Y16" s="8"/>
      <c r="Z16" s="8"/>
      <c r="AA16" s="27"/>
    </row>
    <row r="17" spans="1:27">
      <c r="A17" s="154" t="str">
        <f>A4</f>
        <v>H2</v>
      </c>
      <c r="B17" s="8"/>
      <c r="C17" s="8"/>
      <c r="D17" s="8"/>
      <c r="E17" s="102"/>
      <c r="F17" s="8"/>
      <c r="G17" s="30" t="s">
        <v>76</v>
      </c>
      <c r="H17" s="30">
        <v>1</v>
      </c>
      <c r="I17" s="101" t="s">
        <v>73</v>
      </c>
      <c r="J17" s="8"/>
      <c r="K17" s="30"/>
      <c r="L17" s="8"/>
      <c r="M17" s="102"/>
      <c r="N17" s="8"/>
      <c r="O17" s="8"/>
      <c r="P17" s="102"/>
      <c r="Q17" s="8"/>
      <c r="R17" s="30"/>
      <c r="S17" s="8">
        <v>1</v>
      </c>
      <c r="T17" s="102"/>
      <c r="U17" s="8"/>
      <c r="V17" s="8"/>
      <c r="W17" s="8"/>
      <c r="X17" s="8"/>
      <c r="Y17" s="8"/>
      <c r="Z17" s="8"/>
      <c r="AA17" s="27"/>
    </row>
    <row r="18" spans="1:27">
      <c r="A18" s="154"/>
      <c r="B18" s="8"/>
      <c r="C18" s="8"/>
      <c r="D18" s="8"/>
      <c r="E18" s="102"/>
      <c r="F18" s="8"/>
      <c r="G18" s="13" t="str">
        <f>$G$30</f>
        <v>薑</v>
      </c>
      <c r="H18" s="28">
        <v>0.05</v>
      </c>
      <c r="I18" s="101" t="s">
        <v>73</v>
      </c>
      <c r="J18" s="8"/>
      <c r="K18" s="8"/>
      <c r="L18" s="8"/>
      <c r="M18" s="102"/>
      <c r="N18" s="8"/>
      <c r="O18" s="8"/>
      <c r="P18" s="102"/>
      <c r="Q18" s="8"/>
      <c r="R18" s="30" t="s">
        <v>102</v>
      </c>
      <c r="S18" s="8"/>
      <c r="T18" s="102"/>
      <c r="U18" s="8"/>
      <c r="V18" s="8"/>
      <c r="W18" s="8"/>
      <c r="X18" s="8"/>
      <c r="Y18" s="8"/>
      <c r="Z18" s="8"/>
      <c r="AA18" s="27"/>
    </row>
    <row r="19" spans="1:27">
      <c r="A19" s="376"/>
      <c r="B19" s="109"/>
      <c r="C19" s="109"/>
      <c r="D19" s="109"/>
      <c r="E19" s="110"/>
      <c r="F19" s="109"/>
      <c r="G19" s="109"/>
      <c r="H19" s="109"/>
      <c r="I19" s="110"/>
      <c r="J19" s="109"/>
      <c r="K19" s="109"/>
      <c r="L19" s="109"/>
      <c r="M19" s="110"/>
      <c r="N19" s="109"/>
      <c r="O19" s="109"/>
      <c r="P19" s="110"/>
      <c r="Q19" s="109"/>
      <c r="R19" s="109"/>
      <c r="S19" s="109"/>
      <c r="T19" s="110"/>
      <c r="U19" s="109"/>
      <c r="V19" s="109"/>
      <c r="W19" s="109"/>
      <c r="X19" s="109"/>
      <c r="Y19" s="109"/>
      <c r="Z19" s="109"/>
      <c r="AA19" s="373"/>
    </row>
    <row r="20" spans="1:27">
      <c r="A20" s="152">
        <f>A15+1</f>
        <v>40632</v>
      </c>
      <c r="B20" s="8" t="str">
        <f>B5</f>
        <v>炊粉特餐</v>
      </c>
      <c r="C20" s="8" t="str">
        <f>C5</f>
        <v>米粉</v>
      </c>
      <c r="D20" s="8">
        <v>4</v>
      </c>
      <c r="E20" s="101" t="s">
        <v>73</v>
      </c>
      <c r="F20" s="8" t="str">
        <f>F5</f>
        <v>滷煎蒸炒蛋</v>
      </c>
      <c r="G20" s="8" t="str">
        <f>G5</f>
        <v>雞蛋</v>
      </c>
      <c r="H20" s="8">
        <v>9</v>
      </c>
      <c r="I20" s="101" t="s">
        <v>73</v>
      </c>
      <c r="J20" s="8" t="str">
        <f>J5</f>
        <v>炊粉配料</v>
      </c>
      <c r="K20" s="8" t="str">
        <f>LEFT(K5,3)</f>
        <v>素絞肉</v>
      </c>
      <c r="L20" s="245">
        <v>1</v>
      </c>
      <c r="M20" s="101" t="s">
        <v>73</v>
      </c>
      <c r="N20" s="107" t="s">
        <v>10</v>
      </c>
      <c r="O20" s="8">
        <v>7</v>
      </c>
      <c r="P20" s="101" t="s">
        <v>73</v>
      </c>
      <c r="Q20" s="8" t="str">
        <f>Q5</f>
        <v>三絲羹湯</v>
      </c>
      <c r="R20" s="8" t="s">
        <v>93</v>
      </c>
      <c r="S20" s="29">
        <v>0.6</v>
      </c>
      <c r="T20" s="101" t="s">
        <v>73</v>
      </c>
      <c r="U20" s="270">
        <v>5.5</v>
      </c>
      <c r="V20" s="269">
        <v>2.7</v>
      </c>
      <c r="W20" s="269">
        <v>1.7</v>
      </c>
      <c r="X20" s="269">
        <v>3.6</v>
      </c>
      <c r="Y20" s="269">
        <v>819</v>
      </c>
      <c r="Z20" s="269">
        <v>349</v>
      </c>
      <c r="AA20" s="269">
        <v>125</v>
      </c>
    </row>
    <row r="21" spans="1:27">
      <c r="A21" s="375">
        <f>WEEKDAY(A20,1)</f>
        <v>4</v>
      </c>
      <c r="B21" s="8"/>
      <c r="C21" s="8"/>
      <c r="D21" s="8"/>
      <c r="E21" s="102"/>
      <c r="F21" s="8"/>
      <c r="G21" s="8"/>
      <c r="I21" s="102"/>
      <c r="J21" s="8"/>
      <c r="K21" s="30" t="s">
        <v>111</v>
      </c>
      <c r="L21" s="36">
        <v>3</v>
      </c>
      <c r="M21" s="101" t="s">
        <v>73</v>
      </c>
      <c r="N21" s="8" t="str">
        <f>$G$30</f>
        <v>薑</v>
      </c>
      <c r="O21" s="28">
        <v>0.05</v>
      </c>
      <c r="P21" s="101" t="s">
        <v>73</v>
      </c>
      <c r="Q21" s="8"/>
      <c r="R21" s="30" t="s">
        <v>122</v>
      </c>
      <c r="S21" s="8">
        <v>2</v>
      </c>
      <c r="T21" s="101" t="s">
        <v>73</v>
      </c>
      <c r="U21" s="8"/>
      <c r="V21" s="8"/>
      <c r="W21" s="8"/>
      <c r="X21" s="8"/>
      <c r="Y21" s="8"/>
      <c r="Z21" s="8"/>
      <c r="AA21" s="27"/>
    </row>
    <row r="22" spans="1:27">
      <c r="A22" s="154" t="str">
        <f>A5</f>
        <v>H3</v>
      </c>
      <c r="B22" s="8"/>
      <c r="C22" s="8"/>
      <c r="D22" s="8"/>
      <c r="E22" s="102"/>
      <c r="F22" s="8"/>
      <c r="G22" s="8"/>
      <c r="H22" s="8"/>
      <c r="I22" s="102"/>
      <c r="J22" s="8"/>
      <c r="K22" t="s">
        <v>289</v>
      </c>
      <c r="L22">
        <v>1</v>
      </c>
      <c r="M22" s="101" t="s">
        <v>73</v>
      </c>
      <c r="N22" s="13"/>
      <c r="O22" s="28"/>
      <c r="P22" s="101"/>
      <c r="Q22" s="8"/>
      <c r="R22" s="30" t="s">
        <v>111</v>
      </c>
      <c r="S22" s="8">
        <v>2</v>
      </c>
      <c r="T22" s="101" t="s">
        <v>73</v>
      </c>
      <c r="U22" s="8"/>
      <c r="V22" s="8"/>
      <c r="W22" s="8"/>
      <c r="X22" s="8"/>
      <c r="Y22" s="8"/>
      <c r="Z22" s="8"/>
      <c r="AA22" s="27"/>
    </row>
    <row r="23" spans="1:27">
      <c r="A23" s="154"/>
      <c r="B23" s="8"/>
      <c r="C23" s="8"/>
      <c r="D23" s="8"/>
      <c r="E23" s="102"/>
      <c r="F23" s="8"/>
      <c r="G23" s="8"/>
      <c r="H23" s="8"/>
      <c r="I23" s="102"/>
      <c r="J23" s="8"/>
      <c r="K23" t="s">
        <v>387</v>
      </c>
      <c r="L23" s="1">
        <v>0.01</v>
      </c>
      <c r="M23" s="101" t="s">
        <v>73</v>
      </c>
      <c r="N23" s="13"/>
      <c r="O23" s="28"/>
      <c r="P23" s="101"/>
      <c r="Q23" s="8"/>
      <c r="R23" s="8" t="s">
        <v>63</v>
      </c>
      <c r="S23" s="30">
        <v>1</v>
      </c>
      <c r="T23" s="101" t="s">
        <v>73</v>
      </c>
      <c r="U23" s="8"/>
      <c r="V23" s="8"/>
      <c r="W23" s="8"/>
      <c r="X23" s="8"/>
      <c r="Y23" s="8"/>
      <c r="Z23" s="8"/>
      <c r="AA23" s="27"/>
    </row>
    <row r="24" spans="1:27">
      <c r="A24" s="154"/>
      <c r="B24" s="8"/>
      <c r="C24" s="8"/>
      <c r="D24" s="8"/>
      <c r="E24" s="102"/>
      <c r="F24" s="8"/>
      <c r="G24" s="8"/>
      <c r="H24" s="8"/>
      <c r="I24" s="102"/>
      <c r="J24" s="8"/>
      <c r="K24" s="8" t="str">
        <f>$G$30</f>
        <v>薑</v>
      </c>
      <c r="L24" s="247">
        <v>0.05</v>
      </c>
      <c r="M24" s="101" t="s">
        <v>73</v>
      </c>
      <c r="N24" s="8"/>
      <c r="O24" s="8"/>
      <c r="P24" s="102"/>
      <c r="Q24" s="8"/>
      <c r="R24" s="30" t="s">
        <v>88</v>
      </c>
      <c r="S24" s="28">
        <v>0.01</v>
      </c>
      <c r="T24" s="101" t="s">
        <v>73</v>
      </c>
      <c r="U24" s="8"/>
      <c r="V24" s="8"/>
      <c r="W24" s="8"/>
      <c r="X24" s="8"/>
      <c r="Y24" s="8"/>
      <c r="Z24" s="8"/>
      <c r="AA24" s="27"/>
    </row>
    <row r="25" spans="1:27">
      <c r="A25" s="376"/>
      <c r="B25" s="109"/>
      <c r="C25" s="109"/>
      <c r="D25" s="109"/>
      <c r="E25" s="110"/>
      <c r="F25" s="109"/>
      <c r="G25" s="109"/>
      <c r="H25" s="109"/>
      <c r="I25" s="110"/>
      <c r="J25" s="109"/>
      <c r="K25" s="109"/>
      <c r="L25" s="109"/>
      <c r="M25" s="110"/>
      <c r="N25" s="109"/>
      <c r="O25" s="109"/>
      <c r="P25" s="110"/>
      <c r="Q25" s="109"/>
      <c r="R25" s="109"/>
      <c r="S25" s="109"/>
      <c r="T25" s="111" t="s">
        <v>73</v>
      </c>
      <c r="U25" s="109"/>
      <c r="V25" s="109"/>
      <c r="W25" s="109"/>
      <c r="X25" s="109"/>
      <c r="Y25" s="109"/>
      <c r="Z25" s="109"/>
      <c r="AA25" s="373"/>
    </row>
    <row r="26" spans="1:27">
      <c r="A26" s="152">
        <f>A20+1</f>
        <v>40633</v>
      </c>
      <c r="B26" s="8" t="str">
        <f>B6</f>
        <v>糙米飯</v>
      </c>
      <c r="C26" s="8" t="s">
        <v>27</v>
      </c>
      <c r="D26" s="8">
        <v>7</v>
      </c>
      <c r="E26" s="101" t="s">
        <v>73</v>
      </c>
      <c r="F26" s="8" t="str">
        <f>F6</f>
        <v>鐵板油腐</v>
      </c>
      <c r="G26" s="8" t="str">
        <f>LEFT(G6,3)</f>
        <v>油豆腐</v>
      </c>
      <c r="H26" s="8">
        <v>6</v>
      </c>
      <c r="I26" s="101" t="s">
        <v>73</v>
      </c>
      <c r="J26" s="8" t="str">
        <f>J6</f>
        <v>蛋香時蔬</v>
      </c>
      <c r="K26" s="8" t="s">
        <v>93</v>
      </c>
      <c r="L26" s="245">
        <v>1.2</v>
      </c>
      <c r="M26" s="101" t="s">
        <v>73</v>
      </c>
      <c r="N26" s="107" t="s">
        <v>10</v>
      </c>
      <c r="O26" s="8">
        <v>7</v>
      </c>
      <c r="P26" s="101" t="s">
        <v>73</v>
      </c>
      <c r="Q26" s="8" t="str">
        <f>Q6</f>
        <v>綠豆湯</v>
      </c>
      <c r="R26" s="8" t="str">
        <f>LEFT(R6,2)</f>
        <v>綠豆</v>
      </c>
      <c r="S26" s="8">
        <v>2</v>
      </c>
      <c r="T26" s="101" t="s">
        <v>73</v>
      </c>
      <c r="U26" s="270">
        <v>5.8</v>
      </c>
      <c r="V26" s="269">
        <v>2.2000000000000002</v>
      </c>
      <c r="W26" s="269">
        <v>2.4</v>
      </c>
      <c r="X26" s="269">
        <v>2</v>
      </c>
      <c r="Y26" s="269">
        <v>715</v>
      </c>
      <c r="Z26" s="269">
        <v>320</v>
      </c>
      <c r="AA26" s="269">
        <v>97</v>
      </c>
    </row>
    <row r="27" spans="1:27">
      <c r="A27" s="375">
        <f>WEEKDAY(A26,1)</f>
        <v>5</v>
      </c>
      <c r="B27" s="8"/>
      <c r="C27" s="8" t="s">
        <v>83</v>
      </c>
      <c r="D27" s="8">
        <v>3</v>
      </c>
      <c r="E27" s="101" t="s">
        <v>73</v>
      </c>
      <c r="F27" s="8"/>
      <c r="G27" s="8" t="s">
        <v>223</v>
      </c>
      <c r="H27" s="8">
        <v>2</v>
      </c>
      <c r="I27" s="101" t="s">
        <v>73</v>
      </c>
      <c r="J27" s="8"/>
      <c r="K27" s="30" t="s">
        <v>111</v>
      </c>
      <c r="L27" s="33">
        <v>6</v>
      </c>
      <c r="M27" s="101" t="s">
        <v>73</v>
      </c>
      <c r="N27" s="8" t="str">
        <f>$G$30</f>
        <v>薑</v>
      </c>
      <c r="O27" s="28">
        <v>0.05</v>
      </c>
      <c r="P27" s="101" t="s">
        <v>73</v>
      </c>
      <c r="Q27" s="8"/>
      <c r="R27" s="30" t="s">
        <v>99</v>
      </c>
      <c r="S27" s="30">
        <v>1</v>
      </c>
      <c r="T27" s="101" t="s">
        <v>73</v>
      </c>
      <c r="U27" s="8"/>
      <c r="V27" s="8"/>
      <c r="W27" s="8"/>
      <c r="X27" s="8"/>
      <c r="Y27" s="8"/>
      <c r="Z27" s="8"/>
      <c r="AA27" s="27"/>
    </row>
    <row r="28" spans="1:27">
      <c r="A28" s="154" t="str">
        <f>A6</f>
        <v>H4</v>
      </c>
      <c r="B28" s="8"/>
      <c r="C28" s="8"/>
      <c r="D28" s="8"/>
      <c r="E28" s="101"/>
      <c r="F28" s="8"/>
      <c r="J28" s="8"/>
      <c r="K28" s="8" t="str">
        <f>$G$30</f>
        <v>薑</v>
      </c>
      <c r="L28" s="30">
        <v>1</v>
      </c>
      <c r="M28" s="101" t="s">
        <v>73</v>
      </c>
      <c r="N28" s="13"/>
      <c r="O28" s="28"/>
      <c r="P28" s="101"/>
      <c r="Q28" s="8"/>
      <c r="R28" s="8"/>
      <c r="S28" s="8"/>
      <c r="T28" s="102"/>
      <c r="U28" s="8"/>
      <c r="V28" s="8"/>
      <c r="W28" s="8"/>
      <c r="X28" s="8"/>
      <c r="Y28" s="8"/>
      <c r="Z28" s="8"/>
      <c r="AA28" s="27"/>
    </row>
    <row r="29" spans="1:27">
      <c r="A29" s="154"/>
      <c r="B29" s="8"/>
      <c r="C29" s="8"/>
      <c r="D29" s="8"/>
      <c r="E29" s="101"/>
      <c r="F29" s="8"/>
      <c r="G29" s="30" t="s">
        <v>88</v>
      </c>
      <c r="H29" s="8"/>
      <c r="I29" s="101"/>
      <c r="J29" s="8"/>
      <c r="K29" s="30" t="s">
        <v>76</v>
      </c>
      <c r="L29" s="30">
        <v>1</v>
      </c>
      <c r="M29" s="101"/>
      <c r="N29" s="13"/>
      <c r="O29" s="28"/>
      <c r="P29" s="101"/>
      <c r="Q29" s="8"/>
      <c r="R29" s="8"/>
      <c r="S29" s="8"/>
      <c r="T29" s="102"/>
      <c r="U29" s="8"/>
      <c r="V29" s="8"/>
      <c r="W29" s="8"/>
      <c r="X29" s="8"/>
      <c r="Y29" s="8"/>
      <c r="Z29" s="8"/>
      <c r="AA29" s="27"/>
    </row>
    <row r="30" spans="1:27">
      <c r="A30" s="154"/>
      <c r="B30" s="8"/>
      <c r="C30" s="8"/>
      <c r="D30" s="8"/>
      <c r="E30" s="101"/>
      <c r="F30" s="8"/>
      <c r="G30" s="13" t="s">
        <v>385</v>
      </c>
      <c r="H30" s="28">
        <v>0.05</v>
      </c>
      <c r="I30" s="101" t="s">
        <v>73</v>
      </c>
      <c r="J30" s="8"/>
      <c r="M30" s="101" t="s">
        <v>73</v>
      </c>
      <c r="N30" s="13"/>
      <c r="O30" s="28"/>
      <c r="P30" s="101"/>
      <c r="Q30" s="8"/>
      <c r="R30" s="8"/>
      <c r="S30" s="8"/>
      <c r="T30" s="102"/>
      <c r="U30" s="8"/>
      <c r="V30" s="8"/>
      <c r="W30" s="8"/>
      <c r="X30" s="8"/>
      <c r="Y30" s="8"/>
      <c r="Z30" s="8"/>
      <c r="AA30" s="27"/>
    </row>
    <row r="31" spans="1:27">
      <c r="A31" s="203"/>
      <c r="B31" s="202"/>
      <c r="C31" s="202"/>
      <c r="D31" s="202"/>
      <c r="E31" s="204"/>
      <c r="F31" s="202"/>
      <c r="G31" s="202"/>
      <c r="H31" s="202"/>
      <c r="I31" s="204"/>
      <c r="J31" s="202"/>
      <c r="K31" s="202"/>
      <c r="L31" s="202"/>
      <c r="M31" s="204"/>
      <c r="N31" s="202"/>
      <c r="O31" s="202"/>
      <c r="P31" s="204"/>
      <c r="Q31" s="202"/>
      <c r="R31" s="202"/>
      <c r="S31" s="202"/>
      <c r="T31" s="204"/>
      <c r="U31" s="8"/>
      <c r="V31" s="8"/>
      <c r="W31" s="8"/>
      <c r="X31" s="8"/>
      <c r="Y31" s="8"/>
      <c r="Z31" s="8"/>
      <c r="AA31" s="27"/>
    </row>
    <row r="32" spans="1:27">
      <c r="A32" s="152">
        <f>A26+1</f>
        <v>40634</v>
      </c>
      <c r="B32" s="8" t="str">
        <f>B7</f>
        <v>紫米飯</v>
      </c>
      <c r="C32" s="208" t="str">
        <f>C3</f>
        <v>米</v>
      </c>
      <c r="D32" s="92">
        <v>10</v>
      </c>
      <c r="E32" s="101" t="s">
        <v>73</v>
      </c>
      <c r="F32" s="8" t="str">
        <f>F7</f>
        <v>咖哩毛豆</v>
      </c>
      <c r="G32" s="8" t="str">
        <f>LEFT(G7,5)</f>
        <v>冷凍毛豆仁</v>
      </c>
      <c r="H32" s="33">
        <v>6</v>
      </c>
      <c r="I32" s="101" t="s">
        <v>73</v>
      </c>
      <c r="J32" s="8" t="str">
        <f>J7</f>
        <v>蛋香三色</v>
      </c>
      <c r="K32" s="8" t="s">
        <v>93</v>
      </c>
      <c r="L32" s="245">
        <v>5</v>
      </c>
      <c r="M32" s="101" t="s">
        <v>73</v>
      </c>
      <c r="N32" s="1" t="str">
        <f>N7</f>
        <v>有機</v>
      </c>
      <c r="O32" s="8">
        <v>7</v>
      </c>
      <c r="P32" s="101" t="s">
        <v>73</v>
      </c>
      <c r="Q32" s="8" t="str">
        <f>Q7</f>
        <v>味噌海芽</v>
      </c>
      <c r="R32" s="8" t="s">
        <v>91</v>
      </c>
      <c r="S32" s="29">
        <v>0.1</v>
      </c>
      <c r="T32" s="101" t="s">
        <v>73</v>
      </c>
      <c r="U32" s="264">
        <v>5.6</v>
      </c>
      <c r="V32" s="223">
        <v>2.6</v>
      </c>
      <c r="W32" s="223">
        <v>1.4</v>
      </c>
      <c r="X32" s="223">
        <v>3.7</v>
      </c>
      <c r="Y32" s="223">
        <v>822</v>
      </c>
      <c r="Z32" s="223">
        <v>486</v>
      </c>
      <c r="AA32" s="223">
        <v>228</v>
      </c>
    </row>
    <row r="33" spans="1:27">
      <c r="A33" s="375">
        <f>WEEKDAY(A32,1)</f>
        <v>6</v>
      </c>
      <c r="B33" s="8"/>
      <c r="C33" s="8" t="str">
        <f>LEFT(B32,2)</f>
        <v>紫米</v>
      </c>
      <c r="D33" s="28">
        <v>0.01</v>
      </c>
      <c r="E33" s="101" t="s">
        <v>73</v>
      </c>
      <c r="F33" s="8"/>
      <c r="G33" s="8"/>
      <c r="H33" s="34"/>
      <c r="I33" s="101" t="s">
        <v>73</v>
      </c>
      <c r="J33" s="8"/>
      <c r="K33" s="30" t="s">
        <v>75</v>
      </c>
      <c r="L33" s="30">
        <v>3</v>
      </c>
      <c r="M33" s="101" t="s">
        <v>73</v>
      </c>
      <c r="N33" s="8" t="str">
        <f>$G$30</f>
        <v>薑</v>
      </c>
      <c r="O33" s="28">
        <v>0.05</v>
      </c>
      <c r="P33" s="101" t="s">
        <v>73</v>
      </c>
      <c r="Q33" s="8"/>
      <c r="R33" s="30"/>
      <c r="S33" s="8"/>
      <c r="T33" s="101" t="s">
        <v>73</v>
      </c>
      <c r="U33" s="8"/>
      <c r="V33" s="8"/>
      <c r="W33" s="8"/>
      <c r="X33" s="8"/>
      <c r="Y33" s="8"/>
      <c r="Z33" s="8"/>
      <c r="AA33" s="27"/>
    </row>
    <row r="34" spans="1:27">
      <c r="A34" s="154" t="str">
        <f>A7</f>
        <v>H5</v>
      </c>
      <c r="B34" s="8"/>
      <c r="C34" s="8"/>
      <c r="D34" s="8"/>
      <c r="E34" s="102"/>
      <c r="F34" s="8"/>
      <c r="G34" s="30"/>
      <c r="H34" s="8"/>
      <c r="I34" s="101" t="s">
        <v>73</v>
      </c>
      <c r="J34" s="8"/>
      <c r="K34" s="8" t="str">
        <f>$G$30</f>
        <v>薑</v>
      </c>
      <c r="L34" s="30">
        <v>3</v>
      </c>
      <c r="M34" s="101" t="s">
        <v>73</v>
      </c>
      <c r="N34" s="8"/>
      <c r="O34" s="8"/>
      <c r="P34" s="102"/>
      <c r="Q34" s="8"/>
      <c r="R34" s="30" t="s">
        <v>102</v>
      </c>
      <c r="S34" s="8"/>
      <c r="T34" s="101" t="s">
        <v>73</v>
      </c>
      <c r="U34" s="8"/>
      <c r="V34" s="8"/>
      <c r="W34" s="8"/>
      <c r="X34" s="8"/>
      <c r="Y34" s="8"/>
      <c r="Z34" s="8"/>
      <c r="AA34" s="27"/>
    </row>
    <row r="35" spans="1:27">
      <c r="A35" s="154"/>
      <c r="B35" s="8"/>
      <c r="C35" s="8"/>
      <c r="D35" s="8"/>
      <c r="E35" s="102"/>
      <c r="F35" s="8"/>
      <c r="G35" s="8" t="s">
        <v>110</v>
      </c>
      <c r="H35" s="8"/>
      <c r="I35" s="102"/>
      <c r="J35" s="8"/>
      <c r="M35" s="102"/>
      <c r="N35" s="8"/>
      <c r="O35" s="8"/>
      <c r="P35" s="102"/>
      <c r="Q35" s="8"/>
      <c r="R35" s="8"/>
      <c r="S35" s="8"/>
      <c r="T35" s="102"/>
      <c r="U35" s="8"/>
      <c r="V35" s="8"/>
      <c r="W35" s="8"/>
      <c r="X35" s="8"/>
      <c r="Y35" s="8"/>
      <c r="Z35" s="8"/>
      <c r="AA35" s="27"/>
    </row>
    <row r="36" spans="1:27">
      <c r="A36" s="154"/>
      <c r="B36" s="8"/>
      <c r="C36" s="8"/>
      <c r="D36" s="8"/>
      <c r="E36" s="102"/>
      <c r="F36" s="8"/>
      <c r="G36" s="8"/>
      <c r="H36" s="8"/>
      <c r="I36" s="102"/>
      <c r="J36" s="8"/>
      <c r="K36" s="8"/>
      <c r="L36" s="8"/>
      <c r="M36" s="102"/>
      <c r="N36" s="8"/>
      <c r="O36" s="8"/>
      <c r="P36" s="102"/>
      <c r="Q36" s="8"/>
      <c r="R36" s="8"/>
      <c r="S36" s="8"/>
      <c r="T36" s="103"/>
      <c r="U36" s="25"/>
      <c r="V36" s="25"/>
      <c r="W36" s="25"/>
      <c r="X36" s="25"/>
      <c r="Y36" s="25"/>
      <c r="Z36" s="25"/>
      <c r="AA36" s="24"/>
    </row>
  </sheetData>
  <mergeCells count="15">
    <mergeCell ref="G3:I3"/>
    <mergeCell ref="K3:M3"/>
    <mergeCell ref="R3:T3"/>
    <mergeCell ref="G4:I4"/>
    <mergeCell ref="K4:M4"/>
    <mergeCell ref="R4:T4"/>
    <mergeCell ref="C7:D7"/>
    <mergeCell ref="G7:I7"/>
    <mergeCell ref="R7:T7"/>
    <mergeCell ref="G5:I5"/>
    <mergeCell ref="K5:M5"/>
    <mergeCell ref="R5:T5"/>
    <mergeCell ref="G6:I6"/>
    <mergeCell ref="K6:M6"/>
    <mergeCell ref="R6:T6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view="pageBreakPreview" zoomScale="90" zoomScaleNormal="100" zoomScaleSheetLayoutView="90" workbookViewId="0">
      <selection activeCell="R15" sqref="R15:X35"/>
    </sheetView>
  </sheetViews>
  <sheetFormatPr defaultRowHeight="16.5"/>
  <cols>
    <col min="1" max="1" width="4.75" customWidth="1"/>
    <col min="3" max="3" width="8.625" customWidth="1"/>
    <col min="4" max="4" width="2.75" customWidth="1"/>
    <col min="5" max="5" width="2.625" customWidth="1"/>
    <col min="6" max="6" width="9.25" customWidth="1"/>
    <col min="7" max="7" width="9.375" customWidth="1"/>
    <col min="8" max="8" width="4.875" customWidth="1"/>
    <col min="9" max="9" width="2.625" customWidth="1"/>
    <col min="10" max="10" width="9.375" customWidth="1"/>
    <col min="11" max="11" width="9.625" customWidth="1"/>
    <col min="12" max="12" width="4.75" customWidth="1"/>
    <col min="13" max="13" width="3" customWidth="1"/>
    <col min="14" max="14" width="9.375" customWidth="1"/>
    <col min="15" max="15" width="12.875" customWidth="1"/>
    <col min="16" max="16" width="4" customWidth="1"/>
    <col min="17" max="17" width="2.75" customWidth="1"/>
    <col min="18" max="18" width="4.625" customWidth="1"/>
    <col min="19" max="19" width="2.875" customWidth="1"/>
    <col min="20" max="20" width="2.75" customWidth="1"/>
    <col min="21" max="21" width="9.625" customWidth="1"/>
    <col min="22" max="22" width="9.5" customWidth="1"/>
    <col min="23" max="23" width="4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43">
        <v>110</v>
      </c>
      <c r="B1" s="109" t="s">
        <v>68</v>
      </c>
      <c r="C1" s="109" t="str">
        <f>國中!H1</f>
        <v>國民中學</v>
      </c>
      <c r="D1" s="109"/>
      <c r="E1" s="402" t="str">
        <f>國中!K1</f>
        <v>素食菜單</v>
      </c>
      <c r="F1" s="402"/>
      <c r="G1" s="109" t="s">
        <v>190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8"/>
      <c r="W1" s="8"/>
    </row>
    <row r="2" spans="1:31">
      <c r="A2" s="488" t="s">
        <v>20</v>
      </c>
      <c r="B2" s="485" t="s">
        <v>2</v>
      </c>
      <c r="C2" s="138" t="s">
        <v>3</v>
      </c>
      <c r="D2" s="117"/>
      <c r="E2" s="485"/>
      <c r="F2" s="485" t="s">
        <v>4</v>
      </c>
      <c r="G2" s="139" t="s">
        <v>5</v>
      </c>
      <c r="H2" s="140"/>
      <c r="I2" s="486"/>
      <c r="J2" s="485" t="s">
        <v>6</v>
      </c>
      <c r="K2" s="139" t="s">
        <v>7</v>
      </c>
      <c r="L2" s="140"/>
      <c r="M2" s="485"/>
      <c r="N2" s="484" t="s">
        <v>8</v>
      </c>
      <c r="O2" s="118" t="s">
        <v>9</v>
      </c>
      <c r="P2" s="118"/>
      <c r="Q2" s="484"/>
      <c r="R2" s="167" t="s">
        <v>10</v>
      </c>
      <c r="S2" s="119"/>
      <c r="T2" s="119"/>
      <c r="U2" s="166" t="s">
        <v>11</v>
      </c>
      <c r="V2" s="301" t="s">
        <v>12</v>
      </c>
      <c r="W2" s="243"/>
      <c r="X2" s="242"/>
    </row>
    <row r="3" spans="1:31" ht="28.5" customHeight="1">
      <c r="A3" s="87"/>
      <c r="B3" s="238"/>
      <c r="D3" s="132"/>
      <c r="E3" s="487"/>
      <c r="F3" s="238"/>
      <c r="I3" s="238"/>
      <c r="J3" s="238"/>
      <c r="M3" s="238"/>
      <c r="N3" s="238"/>
      <c r="Q3" s="238"/>
      <c r="S3" s="127"/>
      <c r="T3" s="127"/>
      <c r="U3" s="483"/>
      <c r="X3" s="242"/>
    </row>
    <row r="4" spans="1:31" ht="31.5" customHeight="1">
      <c r="A4" s="49" t="str">
        <f>國中!C3</f>
        <v>D2</v>
      </c>
      <c r="B4" s="288" t="str">
        <f>國中!D3</f>
        <v>白米飯</v>
      </c>
      <c r="C4" s="407" t="str">
        <f>國中!E3</f>
        <v>米</v>
      </c>
      <c r="D4" s="289"/>
      <c r="E4" s="290"/>
      <c r="F4" s="51" t="str">
        <f>國中!F3</f>
        <v>椒鹽毛豆</v>
      </c>
      <c r="G4" s="425" t="str">
        <f>國中!G3</f>
        <v>冷凍毛豆仁</v>
      </c>
      <c r="H4" s="426"/>
      <c r="I4" s="427"/>
      <c r="J4" s="293" t="str">
        <f>國中!H3</f>
        <v>清滷豆腐</v>
      </c>
      <c r="K4" s="429" t="str">
        <f>國中!I3</f>
        <v>豆腐 薑</v>
      </c>
      <c r="L4" s="430"/>
      <c r="M4" s="431"/>
      <c r="N4" s="52" t="str">
        <f>國中!K3</f>
        <v>三色炒蛋</v>
      </c>
      <c r="O4" s="425" t="str">
        <f>國中!L3</f>
        <v>雞蛋  三色豆 薑</v>
      </c>
      <c r="P4" s="426"/>
      <c r="Q4" s="427"/>
      <c r="R4" s="406" t="s">
        <v>10</v>
      </c>
      <c r="S4" s="283"/>
      <c r="T4" s="284"/>
      <c r="U4" s="293" t="str">
        <f>國中!N3</f>
        <v>味噌湯</v>
      </c>
      <c r="V4" s="408" t="str">
        <f>國中!O3</f>
        <v>乾海帶 味噌 薑</v>
      </c>
      <c r="W4" s="421"/>
      <c r="X4" s="409"/>
    </row>
    <row r="5" spans="1:31" ht="31.5" customHeight="1">
      <c r="A5" s="134" t="str">
        <f>國中!C4</f>
        <v>D3</v>
      </c>
      <c r="B5" s="130" t="str">
        <f>國中!D4</f>
        <v>油飯特餐</v>
      </c>
      <c r="C5" s="131" t="str">
        <f>國中!E4</f>
        <v>米 糯米</v>
      </c>
      <c r="D5" s="135"/>
      <c r="E5" s="131"/>
      <c r="F5" s="133" t="str">
        <f>國中!F4</f>
        <v>茶葉蛋</v>
      </c>
      <c r="G5" s="428" t="str">
        <f>國中!G4</f>
        <v>雞水煮蛋</v>
      </c>
      <c r="H5" s="428"/>
      <c r="I5" s="428"/>
      <c r="J5" s="128" t="str">
        <f>國中!H4</f>
        <v>油飯配料</v>
      </c>
      <c r="K5" s="432" t="str">
        <f>國中!I4</f>
        <v>素絞肉 蘿蔔乾 乾香菇 薑</v>
      </c>
      <c r="L5" s="433"/>
      <c r="M5" s="434"/>
      <c r="N5" s="129" t="str">
        <f>國中!K4</f>
        <v>海結油腐</v>
      </c>
      <c r="O5" s="428" t="str">
        <f>國中!L4</f>
        <v>海帶結 油豆腐 薑</v>
      </c>
      <c r="P5" s="428"/>
      <c r="Q5" s="428"/>
      <c r="R5" s="126" t="s">
        <v>10</v>
      </c>
      <c r="S5" s="119"/>
      <c r="T5" s="119"/>
      <c r="U5" s="128" t="str">
        <f>國中!N4</f>
        <v>時蔬湯</v>
      </c>
      <c r="V5" s="422" t="str">
        <f>國中!O4</f>
        <v>時蔬 紅蘿蔔 薑</v>
      </c>
      <c r="W5" s="423"/>
      <c r="X5" s="424"/>
    </row>
    <row r="6" spans="1:31" ht="36" customHeight="1">
      <c r="A6" s="134" t="str">
        <f>國中!C5</f>
        <v>D4</v>
      </c>
      <c r="B6" s="130" t="str">
        <f>國中!D5</f>
        <v>糙米飯</v>
      </c>
      <c r="C6" s="131" t="str">
        <f>國中!E5</f>
        <v>米 糙米</v>
      </c>
      <c r="D6" s="135"/>
      <c r="E6" s="131"/>
      <c r="F6" s="133" t="str">
        <f>國中!F5</f>
        <v>紅白麵腸</v>
      </c>
      <c r="G6" s="428" t="str">
        <f>國中!G5</f>
        <v>麵腸 紅蘿蔔 白蘿蔔 大蒜</v>
      </c>
      <c r="H6" s="428"/>
      <c r="I6" s="428"/>
      <c r="J6" s="128" t="str">
        <f>國中!H5</f>
        <v>蔬香冬粉</v>
      </c>
      <c r="K6" s="432" t="str">
        <f>國中!I5</f>
        <v>蛋 冬粉 時蔬 乾香菇 薑</v>
      </c>
      <c r="L6" s="433"/>
      <c r="M6" s="434"/>
      <c r="N6" s="129" t="str">
        <f>國中!K5</f>
        <v>鐵板凍腐</v>
      </c>
      <c r="O6" s="428" t="str">
        <f>國中!L5</f>
        <v>凍豆腐 麻竹筍干 乾木耳 薑</v>
      </c>
      <c r="P6" s="428"/>
      <c r="Q6" s="428"/>
      <c r="R6" s="126" t="s">
        <v>10</v>
      </c>
      <c r="S6" s="119"/>
      <c r="T6" s="119"/>
      <c r="U6" s="128" t="str">
        <f>國中!N5</f>
        <v>枸杞愛玉</v>
      </c>
      <c r="V6" s="422" t="str">
        <f>國中!O5</f>
        <v>愛玉 枸杞 二砂糖</v>
      </c>
      <c r="W6" s="423"/>
      <c r="X6" s="424"/>
    </row>
    <row r="7" spans="1:31" ht="36" customHeight="1">
      <c r="A7" s="134" t="str">
        <f>國中!C6</f>
        <v>D5</v>
      </c>
      <c r="B7" s="130" t="str">
        <f>國中!D6</f>
        <v>紫米飯</v>
      </c>
      <c r="C7" s="131" t="str">
        <f>國中!E6</f>
        <v>米 紫米</v>
      </c>
      <c r="D7" s="132"/>
      <c r="E7" s="131"/>
      <c r="F7" s="133" t="str">
        <f>國中!F6</f>
        <v>三杯油腐</v>
      </c>
      <c r="G7" s="428" t="str">
        <f>國中!G6</f>
        <v>油腐 乾海帶 九層塔 薑</v>
      </c>
      <c r="H7" s="428"/>
      <c r="I7" s="428"/>
      <c r="J7" s="128" t="str">
        <f>國中!H6</f>
        <v>清炒玉菜</v>
      </c>
      <c r="K7" s="432" t="str">
        <f>國中!I6</f>
        <v>高麗菜 紅蘿蔔 薑</v>
      </c>
      <c r="L7" s="433"/>
      <c r="M7" s="434"/>
      <c r="N7" s="129" t="str">
        <f>國中!K6</f>
        <v>五香豆干</v>
      </c>
      <c r="O7" s="428" t="str">
        <f>國中!L6</f>
        <v>豆干 滷包</v>
      </c>
      <c r="P7" s="428"/>
      <c r="Q7" s="428"/>
      <c r="R7" s="126" t="s">
        <v>210</v>
      </c>
      <c r="S7" s="127"/>
      <c r="T7" s="127"/>
      <c r="U7" s="128" t="str">
        <f>國中!N6</f>
        <v>針菇瓜湯</v>
      </c>
      <c r="V7" s="422" t="str">
        <f>國中!O6</f>
        <v>時瓜金針菇 薑</v>
      </c>
      <c r="W7" s="423"/>
      <c r="X7" s="424"/>
    </row>
    <row r="8" spans="1:31">
      <c r="A8" s="95"/>
      <c r="B8" s="96" t="s">
        <v>71</v>
      </c>
      <c r="C8" s="97" t="s">
        <v>72</v>
      </c>
      <c r="D8" s="98"/>
      <c r="E8" s="98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8"/>
      <c r="Z8" s="8"/>
      <c r="AA8" s="8"/>
      <c r="AB8" s="8"/>
      <c r="AC8" s="8"/>
      <c r="AD8" s="8"/>
      <c r="AE8" s="8"/>
    </row>
    <row r="9" spans="1:31" ht="24.75">
      <c r="A9" s="116" t="s">
        <v>20</v>
      </c>
      <c r="B9" s="117" t="s">
        <v>2</v>
      </c>
      <c r="C9" s="164"/>
      <c r="D9" s="109"/>
      <c r="E9" s="110"/>
      <c r="F9" s="117" t="s">
        <v>4</v>
      </c>
      <c r="G9" s="109"/>
      <c r="H9" s="109"/>
      <c r="I9" s="110"/>
      <c r="J9" s="117" t="s">
        <v>6</v>
      </c>
      <c r="K9" s="109"/>
      <c r="L9" s="109"/>
      <c r="M9" s="110"/>
      <c r="N9" s="118" t="s">
        <v>8</v>
      </c>
      <c r="O9" s="109"/>
      <c r="P9" s="109"/>
      <c r="Q9" s="110"/>
      <c r="R9" s="119" t="s">
        <v>10</v>
      </c>
      <c r="S9" s="109"/>
      <c r="T9" s="110"/>
      <c r="U9" s="118" t="s">
        <v>11</v>
      </c>
      <c r="V9" s="109"/>
      <c r="W9" s="109"/>
      <c r="X9" s="110"/>
      <c r="Y9" s="120" t="s">
        <v>13</v>
      </c>
      <c r="Z9" s="121" t="s">
        <v>81</v>
      </c>
      <c r="AA9" s="122" t="s">
        <v>15</v>
      </c>
      <c r="AB9" s="123" t="s">
        <v>18</v>
      </c>
      <c r="AC9" s="122" t="s">
        <v>19</v>
      </c>
      <c r="AD9" s="124" t="s">
        <v>79</v>
      </c>
      <c r="AE9" s="125" t="s">
        <v>80</v>
      </c>
    </row>
    <row r="10" spans="1:31" hidden="1">
      <c r="C10" s="8"/>
      <c r="H10" s="8"/>
      <c r="K10" s="8"/>
      <c r="L10" s="8"/>
      <c r="W10" s="8"/>
      <c r="X10" s="32" t="s">
        <v>73</v>
      </c>
    </row>
    <row r="11" spans="1:31" hidden="1">
      <c r="C11" s="8"/>
      <c r="H11" s="8"/>
      <c r="K11" s="8"/>
      <c r="L11" s="8"/>
      <c r="W11" s="8"/>
      <c r="X11" s="32" t="s">
        <v>73</v>
      </c>
      <c r="Y11" s="93"/>
      <c r="Z11" s="8"/>
      <c r="AA11" s="8"/>
      <c r="AB11" s="8"/>
      <c r="AC11" s="8"/>
      <c r="AD11" s="8"/>
      <c r="AE11" s="8"/>
    </row>
    <row r="12" spans="1:31" hidden="1">
      <c r="C12" s="8"/>
      <c r="H12" s="8"/>
      <c r="K12" s="8"/>
      <c r="L12" s="8"/>
      <c r="W12" s="8"/>
      <c r="X12" s="32" t="s">
        <v>73</v>
      </c>
      <c r="Y12" s="93"/>
      <c r="Z12" s="8"/>
      <c r="AA12" s="8"/>
      <c r="AB12" s="8"/>
      <c r="AC12" s="8"/>
      <c r="AD12" s="8"/>
      <c r="AE12" s="8"/>
    </row>
    <row r="13" spans="1:31" hidden="1">
      <c r="C13" s="8"/>
      <c r="H13" s="8"/>
      <c r="K13" s="8"/>
      <c r="L13" s="8"/>
      <c r="W13" s="8"/>
      <c r="X13" s="32"/>
      <c r="Y13" s="93"/>
      <c r="Z13" s="8"/>
      <c r="AA13" s="8"/>
      <c r="AB13" s="8"/>
      <c r="AC13" s="8"/>
      <c r="AD13" s="8"/>
      <c r="AE13" s="8"/>
    </row>
    <row r="14" spans="1:31" hidden="1">
      <c r="C14" s="8"/>
      <c r="H14" s="8"/>
      <c r="K14" s="8"/>
      <c r="L14" s="8"/>
      <c r="W14" s="8"/>
      <c r="X14" s="109"/>
      <c r="Y14" s="115"/>
      <c r="Z14" s="109"/>
      <c r="AA14" s="109"/>
      <c r="AB14" s="109"/>
      <c r="AC14" s="109"/>
      <c r="AD14" s="109"/>
      <c r="AE14" s="109"/>
    </row>
    <row r="15" spans="1:31">
      <c r="A15" s="88">
        <f>國中!A3</f>
        <v>40603</v>
      </c>
      <c r="B15" s="91" t="str">
        <f>B4</f>
        <v>白米飯</v>
      </c>
      <c r="C15" s="22" t="str">
        <f>C4</f>
        <v>米</v>
      </c>
      <c r="D15" s="92">
        <v>10</v>
      </c>
      <c r="E15" s="101" t="s">
        <v>73</v>
      </c>
      <c r="F15" s="100" t="str">
        <f>F4</f>
        <v>椒鹽毛豆</v>
      </c>
      <c r="G15" s="13" t="str">
        <f>G4</f>
        <v>冷凍毛豆仁</v>
      </c>
      <c r="H15" s="8">
        <v>6</v>
      </c>
      <c r="I15" s="101" t="s">
        <v>73</v>
      </c>
      <c r="J15" s="104" t="str">
        <f>J4</f>
        <v>清滷豆腐</v>
      </c>
      <c r="K15" s="8"/>
      <c r="L15" s="33"/>
      <c r="M15" s="101" t="s">
        <v>73</v>
      </c>
      <c r="N15" s="106" t="str">
        <f>N4</f>
        <v>三色炒蛋</v>
      </c>
      <c r="O15" s="8" t="s">
        <v>275</v>
      </c>
      <c r="P15" s="84">
        <v>1.2</v>
      </c>
      <c r="Q15" s="101" t="s">
        <v>73</v>
      </c>
      <c r="R15" s="107" t="s">
        <v>10</v>
      </c>
      <c r="S15" s="8">
        <v>7</v>
      </c>
      <c r="T15" s="101" t="s">
        <v>73</v>
      </c>
      <c r="U15" s="104" t="str">
        <f>U4</f>
        <v>味噌湯</v>
      </c>
      <c r="V15" s="8" t="s">
        <v>195</v>
      </c>
      <c r="W15" s="391">
        <v>0.01</v>
      </c>
      <c r="X15" s="32" t="s">
        <v>73</v>
      </c>
      <c r="Y15" s="112">
        <v>5</v>
      </c>
      <c r="Z15" s="112">
        <v>1.9</v>
      </c>
      <c r="AA15" s="112">
        <v>2.9</v>
      </c>
      <c r="AB15" s="112">
        <v>2.5</v>
      </c>
      <c r="AC15" s="112">
        <v>700</v>
      </c>
      <c r="AD15" s="112">
        <v>155</v>
      </c>
      <c r="AE15" s="112">
        <v>117</v>
      </c>
    </row>
    <row r="16" spans="1:31">
      <c r="A16" s="226">
        <f>WEEKDAY(A15,1)</f>
        <v>3</v>
      </c>
      <c r="B16" s="8"/>
      <c r="C16" s="8"/>
      <c r="D16" s="8"/>
      <c r="E16" s="102"/>
      <c r="F16" s="8"/>
      <c r="G16" s="8"/>
      <c r="H16" s="8"/>
      <c r="I16" s="102"/>
      <c r="J16" s="8"/>
      <c r="K16" s="8" t="s">
        <v>74</v>
      </c>
      <c r="L16" s="35">
        <v>8</v>
      </c>
      <c r="M16" s="101" t="s">
        <v>73</v>
      </c>
      <c r="N16" s="8"/>
      <c r="O16" s="8" t="s">
        <v>276</v>
      </c>
      <c r="P16" s="8">
        <v>4</v>
      </c>
      <c r="Q16" s="101" t="s">
        <v>73</v>
      </c>
      <c r="R16" s="13" t="str">
        <f>$G$30</f>
        <v>薑</v>
      </c>
      <c r="S16" s="28">
        <v>0.05</v>
      </c>
      <c r="T16" s="101" t="s">
        <v>73</v>
      </c>
      <c r="U16" s="8"/>
      <c r="V16" s="8" t="s">
        <v>196</v>
      </c>
      <c r="W16" s="245"/>
      <c r="X16" s="32" t="s">
        <v>73</v>
      </c>
      <c r="Y16" s="93"/>
      <c r="Z16" s="8"/>
      <c r="AA16" s="8"/>
      <c r="AB16" s="8"/>
      <c r="AC16" s="8"/>
      <c r="AD16" s="8"/>
      <c r="AE16" s="8"/>
    </row>
    <row r="17" spans="1:31">
      <c r="A17" s="89" t="str">
        <f>A4</f>
        <v>D2</v>
      </c>
      <c r="B17" s="8"/>
      <c r="C17" s="8"/>
      <c r="D17" s="8"/>
      <c r="E17" s="102"/>
      <c r="F17" s="8"/>
      <c r="G17" s="8"/>
      <c r="H17" s="8"/>
      <c r="I17" s="102"/>
      <c r="J17" s="8"/>
      <c r="K17" s="8"/>
      <c r="L17" s="8">
        <v>1</v>
      </c>
      <c r="M17" s="101" t="s">
        <v>73</v>
      </c>
      <c r="N17" s="8"/>
      <c r="P17">
        <v>1</v>
      </c>
      <c r="Q17" s="101" t="s">
        <v>73</v>
      </c>
      <c r="R17" s="8"/>
      <c r="S17" s="8"/>
      <c r="T17" s="102"/>
      <c r="U17" s="8"/>
      <c r="V17" s="30" t="s">
        <v>102</v>
      </c>
      <c r="W17" s="28">
        <v>0.02</v>
      </c>
      <c r="X17" s="32" t="s">
        <v>73</v>
      </c>
      <c r="Y17" s="93"/>
      <c r="Z17" s="8"/>
      <c r="AA17" s="8"/>
      <c r="AB17" s="8"/>
      <c r="AC17" s="8"/>
      <c r="AD17" s="8"/>
      <c r="AE17" s="8"/>
    </row>
    <row r="18" spans="1:31">
      <c r="A18" s="89"/>
      <c r="B18" s="8"/>
      <c r="C18" s="8"/>
      <c r="D18" s="8"/>
      <c r="E18" s="102"/>
      <c r="F18" s="8"/>
      <c r="G18" s="8"/>
      <c r="H18" s="8"/>
      <c r="I18" s="102"/>
      <c r="J18" s="8"/>
      <c r="K18" s="13" t="str">
        <f>$G$30</f>
        <v>薑</v>
      </c>
      <c r="L18" s="247">
        <v>0.05</v>
      </c>
      <c r="M18" s="101"/>
      <c r="N18" s="8"/>
      <c r="O18" s="13" t="str">
        <f>$G$30</f>
        <v>薑</v>
      </c>
      <c r="P18" s="247">
        <v>0.05</v>
      </c>
      <c r="Q18" s="101" t="s">
        <v>73</v>
      </c>
      <c r="R18" s="8"/>
      <c r="S18" s="8"/>
      <c r="T18" s="102"/>
      <c r="U18" s="8"/>
      <c r="W18" s="8"/>
      <c r="X18" s="8"/>
      <c r="Y18" s="93"/>
      <c r="Z18" s="8"/>
      <c r="AA18" s="8"/>
      <c r="AB18" s="8"/>
      <c r="AC18" s="8"/>
      <c r="AD18" s="8"/>
      <c r="AE18" s="8"/>
    </row>
    <row r="19" spans="1:31">
      <c r="A19" s="87"/>
      <c r="B19" s="8"/>
      <c r="C19" s="8"/>
      <c r="D19" s="8"/>
      <c r="E19" s="102"/>
      <c r="F19" s="8"/>
      <c r="G19" s="8"/>
      <c r="H19" s="8"/>
      <c r="I19" s="102"/>
      <c r="J19" s="8"/>
      <c r="K19" s="8"/>
      <c r="L19" s="8"/>
      <c r="M19" s="101" t="s">
        <v>73</v>
      </c>
      <c r="N19" s="8"/>
      <c r="Q19" s="101"/>
      <c r="R19" s="8"/>
      <c r="S19" s="8"/>
      <c r="T19" s="102"/>
      <c r="U19" s="8"/>
      <c r="W19" s="8"/>
      <c r="X19" s="8"/>
      <c r="Y19" s="93"/>
      <c r="Z19" s="8"/>
      <c r="AA19" s="8"/>
      <c r="AB19" s="8"/>
      <c r="AC19" s="8"/>
      <c r="AD19" s="8"/>
      <c r="AE19" s="8"/>
    </row>
    <row r="20" spans="1:31">
      <c r="A20" s="108"/>
      <c r="B20" s="109"/>
      <c r="C20" s="109"/>
      <c r="D20" s="109"/>
      <c r="E20" s="110"/>
      <c r="F20" s="109"/>
      <c r="G20" s="109"/>
      <c r="H20" s="109"/>
      <c r="I20" s="110"/>
      <c r="J20" s="109"/>
      <c r="K20" s="113"/>
      <c r="L20" s="114"/>
      <c r="M20" s="111"/>
      <c r="N20" s="109"/>
      <c r="O20" s="109"/>
      <c r="P20" s="109"/>
      <c r="Q20" s="110"/>
      <c r="R20" s="109"/>
      <c r="S20" s="109"/>
      <c r="T20" s="110"/>
      <c r="U20" s="109"/>
      <c r="V20" s="109"/>
      <c r="W20" s="109"/>
      <c r="X20" s="202"/>
      <c r="Y20" s="213"/>
      <c r="Z20" s="202"/>
      <c r="AA20" s="202"/>
      <c r="AB20" s="202"/>
      <c r="AC20" s="202"/>
      <c r="AD20" s="202"/>
      <c r="AE20" s="202"/>
    </row>
    <row r="21" spans="1:31">
      <c r="A21" s="90">
        <f>國中!A4</f>
        <v>40604</v>
      </c>
      <c r="B21" s="8" t="str">
        <f>B5</f>
        <v>油飯特餐</v>
      </c>
      <c r="C21" s="8" t="s">
        <v>82</v>
      </c>
      <c r="D21" s="8">
        <v>8</v>
      </c>
      <c r="E21" s="101" t="s">
        <v>73</v>
      </c>
      <c r="F21" s="8" t="str">
        <f>F5</f>
        <v>茶葉蛋</v>
      </c>
      <c r="G21" s="8" t="str">
        <f>G5</f>
        <v>雞水煮蛋</v>
      </c>
      <c r="H21" s="8">
        <v>6</v>
      </c>
      <c r="I21" s="101" t="s">
        <v>73</v>
      </c>
      <c r="J21" s="8" t="str">
        <f>J5</f>
        <v>油飯配料</v>
      </c>
      <c r="K21" s="8" t="s">
        <v>390</v>
      </c>
      <c r="L21" s="222">
        <v>1</v>
      </c>
      <c r="M21" s="101" t="s">
        <v>73</v>
      </c>
      <c r="N21" s="8" t="str">
        <f>N5</f>
        <v>海結油腐</v>
      </c>
      <c r="O21" s="30" t="s">
        <v>220</v>
      </c>
      <c r="P21">
        <v>2</v>
      </c>
      <c r="Q21" s="101" t="s">
        <v>73</v>
      </c>
      <c r="R21" s="107" t="s">
        <v>10</v>
      </c>
      <c r="S21" s="8">
        <v>7</v>
      </c>
      <c r="T21" s="101" t="s">
        <v>73</v>
      </c>
      <c r="U21" s="8" t="str">
        <f>U5</f>
        <v>時蔬湯</v>
      </c>
      <c r="V21" s="8" t="s">
        <v>216</v>
      </c>
      <c r="W21" s="36">
        <v>3</v>
      </c>
      <c r="X21" s="32" t="s">
        <v>73</v>
      </c>
      <c r="Y21" s="112">
        <v>5</v>
      </c>
      <c r="Z21" s="112">
        <v>1.7</v>
      </c>
      <c r="AA21" s="112">
        <v>2.9</v>
      </c>
      <c r="AB21" s="112">
        <v>3</v>
      </c>
      <c r="AC21" s="112">
        <v>648</v>
      </c>
      <c r="AD21" s="112">
        <v>166</v>
      </c>
      <c r="AE21" s="112">
        <v>490</v>
      </c>
    </row>
    <row r="22" spans="1:31">
      <c r="A22" s="226">
        <f>WEEKDAY(A21,1)</f>
        <v>4</v>
      </c>
      <c r="B22" s="8"/>
      <c r="C22" s="8" t="s">
        <v>193</v>
      </c>
      <c r="D22" s="8">
        <v>3</v>
      </c>
      <c r="E22" s="101" t="s">
        <v>73</v>
      </c>
      <c r="F22" s="8"/>
      <c r="G22" s="8"/>
      <c r="H22" s="8"/>
      <c r="I22" s="102"/>
      <c r="J22" s="8"/>
      <c r="K22" s="30" t="s">
        <v>277</v>
      </c>
      <c r="L22" s="33">
        <v>1</v>
      </c>
      <c r="M22" s="101" t="s">
        <v>73</v>
      </c>
      <c r="N22" s="8"/>
      <c r="O22" s="30" t="s">
        <v>221</v>
      </c>
      <c r="P22">
        <v>2</v>
      </c>
      <c r="Q22" s="101" t="s">
        <v>73</v>
      </c>
      <c r="R22" s="13" t="str">
        <f>$G$30</f>
        <v>薑</v>
      </c>
      <c r="S22" s="28">
        <v>0.05</v>
      </c>
      <c r="T22" s="101" t="s">
        <v>73</v>
      </c>
      <c r="U22" s="8"/>
      <c r="V22" t="s">
        <v>200</v>
      </c>
      <c r="W22" s="35">
        <v>1</v>
      </c>
      <c r="X22" s="32" t="s">
        <v>73</v>
      </c>
    </row>
    <row r="23" spans="1:31">
      <c r="A23" s="87" t="str">
        <f>A5</f>
        <v>D3</v>
      </c>
      <c r="B23" s="8"/>
      <c r="C23" s="8"/>
      <c r="D23" s="8"/>
      <c r="E23" s="102"/>
      <c r="F23" s="8"/>
      <c r="G23" s="8"/>
      <c r="H23" s="8"/>
      <c r="I23" s="102"/>
      <c r="J23" s="8"/>
      <c r="K23" s="30" t="s">
        <v>86</v>
      </c>
      <c r="L23" s="13">
        <v>0.5</v>
      </c>
      <c r="M23" s="101" t="s">
        <v>73</v>
      </c>
      <c r="N23" s="8"/>
      <c r="O23" s="13" t="str">
        <f>$G$30</f>
        <v>薑</v>
      </c>
      <c r="P23" s="247">
        <v>0.05</v>
      </c>
      <c r="Q23" s="101" t="s">
        <v>73</v>
      </c>
      <c r="R23" s="8"/>
      <c r="S23" s="8"/>
      <c r="T23" s="102"/>
      <c r="U23" s="8"/>
      <c r="V23" s="8"/>
      <c r="W23" s="8">
        <v>1</v>
      </c>
      <c r="X23" s="32" t="s">
        <v>73</v>
      </c>
      <c r="Y23" s="93"/>
      <c r="Z23" s="8"/>
      <c r="AA23" s="8"/>
      <c r="AB23" s="8"/>
      <c r="AC23" s="8"/>
      <c r="AD23" s="8"/>
      <c r="AE23" s="8"/>
    </row>
    <row r="24" spans="1:31">
      <c r="A24" s="87"/>
      <c r="B24" s="8"/>
      <c r="C24" s="8"/>
      <c r="D24" s="8"/>
      <c r="E24" s="102"/>
      <c r="F24" s="8"/>
      <c r="G24" s="8"/>
      <c r="H24" s="8"/>
      <c r="I24" s="102"/>
      <c r="J24" s="8"/>
      <c r="K24" s="30" t="s">
        <v>87</v>
      </c>
      <c r="L24" s="247">
        <v>0.03</v>
      </c>
      <c r="M24" s="101" t="s">
        <v>73</v>
      </c>
      <c r="N24" s="8"/>
      <c r="Q24" s="101" t="s">
        <v>73</v>
      </c>
      <c r="R24" s="8"/>
      <c r="S24" s="8"/>
      <c r="T24" s="102"/>
      <c r="U24" s="8"/>
      <c r="V24" s="30" t="s">
        <v>102</v>
      </c>
      <c r="W24" s="28">
        <v>0.02</v>
      </c>
      <c r="X24" s="32" t="s">
        <v>73</v>
      </c>
      <c r="Y24" s="93"/>
      <c r="Z24" s="8"/>
      <c r="AA24" s="8"/>
      <c r="AB24" s="8"/>
      <c r="AC24" s="8"/>
      <c r="AD24" s="8"/>
      <c r="AE24" s="8"/>
    </row>
    <row r="25" spans="1:31">
      <c r="A25" s="87"/>
      <c r="B25" s="8"/>
      <c r="C25" s="8"/>
      <c r="D25" s="8"/>
      <c r="E25" s="102"/>
      <c r="F25" s="8"/>
      <c r="G25" s="8"/>
      <c r="H25" s="8"/>
      <c r="I25" s="102"/>
      <c r="J25" s="8"/>
      <c r="K25" s="13" t="str">
        <f>$G$30</f>
        <v>薑</v>
      </c>
      <c r="L25" s="247">
        <v>0.05</v>
      </c>
      <c r="M25" s="101" t="s">
        <v>73</v>
      </c>
      <c r="N25" s="8"/>
      <c r="Q25" s="101"/>
      <c r="R25" s="8"/>
      <c r="S25" s="8"/>
      <c r="T25" s="102"/>
      <c r="U25" s="8"/>
      <c r="W25" s="8"/>
      <c r="X25" s="32"/>
      <c r="Y25" s="93"/>
      <c r="Z25" s="8"/>
      <c r="AA25" s="8"/>
      <c r="AB25" s="8"/>
      <c r="AC25" s="8"/>
      <c r="AD25" s="8"/>
      <c r="AE25" s="8"/>
    </row>
    <row r="26" spans="1:31">
      <c r="A26" s="108"/>
      <c r="B26" s="109"/>
      <c r="C26" s="109"/>
      <c r="D26" s="109"/>
      <c r="E26" s="110"/>
      <c r="F26" s="109"/>
      <c r="G26" s="109"/>
      <c r="H26" s="109"/>
      <c r="I26" s="110"/>
      <c r="J26" s="109"/>
      <c r="K26" s="109"/>
      <c r="L26" s="109"/>
      <c r="M26" s="110"/>
      <c r="N26" s="109"/>
      <c r="O26" s="109"/>
      <c r="P26" s="109"/>
      <c r="R26" s="109"/>
      <c r="S26" s="109"/>
      <c r="T26" s="110"/>
      <c r="U26" s="109"/>
      <c r="V26" s="109"/>
      <c r="W26" s="109"/>
    </row>
    <row r="27" spans="1:31">
      <c r="A27" s="90">
        <f>國中!A5</f>
        <v>40605</v>
      </c>
      <c r="B27" s="8" t="str">
        <f>B6</f>
        <v>糙米飯</v>
      </c>
      <c r="C27" s="8" t="str">
        <f>LEFT(C6,1)</f>
        <v>米</v>
      </c>
      <c r="D27" s="8">
        <v>7</v>
      </c>
      <c r="E27" s="101" t="s">
        <v>73</v>
      </c>
      <c r="F27" s="8" t="str">
        <f>F6</f>
        <v>紅白麵腸</v>
      </c>
      <c r="G27" s="8" t="s">
        <v>240</v>
      </c>
      <c r="H27" s="8">
        <v>6</v>
      </c>
      <c r="I27" s="101" t="s">
        <v>73</v>
      </c>
      <c r="J27" s="8" t="str">
        <f>J6</f>
        <v>蔬香冬粉</v>
      </c>
      <c r="K27" s="8" t="s">
        <v>288</v>
      </c>
      <c r="L27" s="8">
        <v>1.2</v>
      </c>
      <c r="M27" s="101" t="s">
        <v>73</v>
      </c>
      <c r="N27" s="8" t="str">
        <f>N6</f>
        <v>鐵板凍腐</v>
      </c>
      <c r="O27" s="8" t="s">
        <v>222</v>
      </c>
      <c r="P27" s="8">
        <v>3</v>
      </c>
      <c r="Q27" s="318" t="s">
        <v>73</v>
      </c>
      <c r="R27" s="107" t="s">
        <v>10</v>
      </c>
      <c r="S27" s="8">
        <v>7</v>
      </c>
      <c r="T27" s="101" t="s">
        <v>73</v>
      </c>
      <c r="U27" s="8" t="str">
        <f>U6</f>
        <v>枸杞愛玉</v>
      </c>
      <c r="V27" s="8" t="s">
        <v>217</v>
      </c>
      <c r="W27" s="8">
        <v>5</v>
      </c>
      <c r="X27" s="244" t="s">
        <v>73</v>
      </c>
      <c r="Y27" s="94">
        <v>5</v>
      </c>
      <c r="Z27" s="94">
        <v>1.8</v>
      </c>
      <c r="AA27" s="94">
        <v>3</v>
      </c>
      <c r="AB27" s="94">
        <v>2.6</v>
      </c>
      <c r="AC27" s="94">
        <v>677</v>
      </c>
      <c r="AD27" s="94">
        <v>146</v>
      </c>
      <c r="AE27" s="94">
        <v>665</v>
      </c>
    </row>
    <row r="28" spans="1:31">
      <c r="A28" s="226">
        <f>WEEKDAY(A27,1)</f>
        <v>5</v>
      </c>
      <c r="B28" s="8"/>
      <c r="C28" s="8" t="str">
        <f>RIGHT(C6,2)</f>
        <v>糙米</v>
      </c>
      <c r="D28" s="8">
        <v>3</v>
      </c>
      <c r="E28" s="101" t="s">
        <v>73</v>
      </c>
      <c r="F28" s="8"/>
      <c r="G28" s="8" t="s">
        <v>194</v>
      </c>
      <c r="H28" s="84">
        <v>3</v>
      </c>
      <c r="I28" s="101" t="s">
        <v>73</v>
      </c>
      <c r="J28" s="105"/>
      <c r="K28" s="30" t="s">
        <v>89</v>
      </c>
      <c r="L28" s="30">
        <v>1</v>
      </c>
      <c r="M28" s="101" t="s">
        <v>73</v>
      </c>
      <c r="N28" s="8"/>
      <c r="O28" s="8" t="s">
        <v>223</v>
      </c>
      <c r="P28" s="8">
        <v>3</v>
      </c>
      <c r="Q28" s="101" t="s">
        <v>73</v>
      </c>
      <c r="R28" s="13" t="str">
        <f>$G$30</f>
        <v>薑</v>
      </c>
      <c r="S28" s="28">
        <v>0.05</v>
      </c>
      <c r="T28" s="101" t="s">
        <v>73</v>
      </c>
      <c r="U28" s="8"/>
      <c r="V28" s="8" t="s">
        <v>99</v>
      </c>
      <c r="W28" s="8">
        <v>1</v>
      </c>
      <c r="X28" s="32" t="s">
        <v>73</v>
      </c>
      <c r="Y28" s="93"/>
      <c r="Z28" s="8"/>
      <c r="AA28" s="8"/>
      <c r="AB28" s="8"/>
      <c r="AC28" s="8"/>
      <c r="AD28" s="8"/>
      <c r="AE28" s="8"/>
    </row>
    <row r="29" spans="1:31">
      <c r="A29" s="87" t="str">
        <f>A6</f>
        <v>D4</v>
      </c>
      <c r="B29" s="8"/>
      <c r="C29" s="8"/>
      <c r="D29" s="8"/>
      <c r="E29" s="102"/>
      <c r="F29" s="8"/>
      <c r="G29" s="30" t="s">
        <v>76</v>
      </c>
      <c r="H29" s="8">
        <v>0.5</v>
      </c>
      <c r="I29" s="101" t="s">
        <v>73</v>
      </c>
      <c r="J29" s="8"/>
      <c r="K29" s="30" t="s">
        <v>386</v>
      </c>
      <c r="L29" s="34">
        <v>1</v>
      </c>
      <c r="M29" s="101" t="s">
        <v>73</v>
      </c>
      <c r="N29" s="8"/>
      <c r="O29" t="s">
        <v>279</v>
      </c>
      <c r="P29" s="247">
        <v>0.01</v>
      </c>
      <c r="Q29" s="101" t="s">
        <v>73</v>
      </c>
      <c r="R29" s="8"/>
      <c r="S29" s="8"/>
      <c r="T29" s="102"/>
      <c r="U29" s="8"/>
      <c r="W29" s="8"/>
      <c r="X29" s="8"/>
      <c r="Y29" s="93"/>
      <c r="Z29" s="8"/>
      <c r="AA29" s="8"/>
      <c r="AB29" s="8"/>
      <c r="AC29" s="8"/>
      <c r="AD29" s="8"/>
      <c r="AE29" s="8"/>
    </row>
    <row r="30" spans="1:31">
      <c r="A30" s="87"/>
      <c r="B30" s="8"/>
      <c r="C30" s="8"/>
      <c r="D30" s="8"/>
      <c r="E30" s="102"/>
      <c r="F30" s="8"/>
      <c r="G30" s="13" t="s">
        <v>385</v>
      </c>
      <c r="H30" s="247">
        <v>0.05</v>
      </c>
      <c r="I30" s="101" t="s">
        <v>73</v>
      </c>
      <c r="J30" s="8"/>
      <c r="K30" s="8" t="s">
        <v>278</v>
      </c>
      <c r="L30" s="30">
        <v>1</v>
      </c>
      <c r="M30" s="101" t="s">
        <v>73</v>
      </c>
      <c r="N30" s="8"/>
      <c r="O30" s="13" t="str">
        <f>$G$30</f>
        <v>薑</v>
      </c>
      <c r="P30" s="247">
        <v>0.05</v>
      </c>
      <c r="Q30" s="101" t="s">
        <v>73</v>
      </c>
      <c r="R30" s="8"/>
      <c r="S30" s="8"/>
      <c r="T30" s="102"/>
      <c r="U30" s="8"/>
      <c r="W30" s="8"/>
      <c r="X30" s="8"/>
      <c r="Y30" s="93"/>
      <c r="Z30" s="8"/>
      <c r="AA30" s="8"/>
      <c r="AB30" s="8"/>
      <c r="AC30" s="8"/>
      <c r="AD30" s="8"/>
      <c r="AE30" s="8"/>
    </row>
    <row r="31" spans="1:31">
      <c r="A31" s="108"/>
      <c r="B31" s="109"/>
      <c r="C31" s="109"/>
      <c r="D31" s="109"/>
      <c r="E31" s="110"/>
      <c r="F31" s="109"/>
      <c r="G31" s="109"/>
      <c r="H31" s="109"/>
      <c r="I31" s="110"/>
      <c r="J31" s="109"/>
      <c r="K31" s="13" t="str">
        <f>$G$30</f>
        <v>薑</v>
      </c>
      <c r="L31" s="248">
        <v>0.05</v>
      </c>
      <c r="M31" s="316" t="s">
        <v>73</v>
      </c>
      <c r="N31" s="109"/>
      <c r="O31" s="109"/>
      <c r="P31" s="109"/>
      <c r="Q31" s="110"/>
      <c r="R31" s="109"/>
      <c r="S31" s="109"/>
      <c r="T31" s="110"/>
      <c r="U31" s="109"/>
      <c r="V31" s="202"/>
      <c r="W31" s="8"/>
      <c r="X31" s="202"/>
    </row>
    <row r="32" spans="1:31">
      <c r="A32" s="88">
        <f>國中!A6</f>
        <v>40606</v>
      </c>
      <c r="B32" s="8" t="str">
        <f>B7</f>
        <v>紫米飯</v>
      </c>
      <c r="C32" s="8" t="str">
        <f>LEFT(C7,1)</f>
        <v>米</v>
      </c>
      <c r="D32" s="8">
        <v>10</v>
      </c>
      <c r="E32" s="101" t="s">
        <v>73</v>
      </c>
      <c r="F32" s="8" t="str">
        <f>F7</f>
        <v>三杯油腐</v>
      </c>
      <c r="G32" s="8" t="str">
        <f>LEFT(G7,2)</f>
        <v>油腐</v>
      </c>
      <c r="H32" s="8">
        <v>9</v>
      </c>
      <c r="I32" s="101" t="s">
        <v>73</v>
      </c>
      <c r="J32" s="8" t="str">
        <f>J7</f>
        <v>清炒玉菜</v>
      </c>
      <c r="K32" s="8" t="s">
        <v>97</v>
      </c>
      <c r="L32" s="30">
        <v>6</v>
      </c>
      <c r="M32" s="101" t="s">
        <v>73</v>
      </c>
      <c r="N32" s="8" t="str">
        <f>N7</f>
        <v>五香豆干</v>
      </c>
      <c r="O32" s="30" t="s">
        <v>224</v>
      </c>
      <c r="P32">
        <v>5</v>
      </c>
      <c r="Q32" s="101" t="s">
        <v>73</v>
      </c>
      <c r="R32" s="86" t="s">
        <v>209</v>
      </c>
      <c r="S32" s="8">
        <v>7</v>
      </c>
      <c r="T32" s="101" t="s">
        <v>73</v>
      </c>
      <c r="U32" s="8" t="str">
        <f>U7</f>
        <v>針菇瓜湯</v>
      </c>
      <c r="V32" s="8" t="s">
        <v>98</v>
      </c>
      <c r="W32" s="246">
        <f>(4*$C$9)/25</f>
        <v>0</v>
      </c>
      <c r="X32" s="252" t="s">
        <v>73</v>
      </c>
      <c r="Y32" s="251">
        <v>5.8</v>
      </c>
      <c r="Z32" s="94">
        <v>2.2000000000000002</v>
      </c>
      <c r="AA32" s="94">
        <v>2.6</v>
      </c>
      <c r="AB32" s="94">
        <v>2.4</v>
      </c>
      <c r="AC32" s="94">
        <v>712</v>
      </c>
      <c r="AD32" s="94">
        <v>233</v>
      </c>
      <c r="AE32" s="94">
        <v>216</v>
      </c>
    </row>
    <row r="33" spans="1:31">
      <c r="A33" s="226">
        <f>WEEKDAY(A32,1)</f>
        <v>6</v>
      </c>
      <c r="B33" s="8"/>
      <c r="C33" s="8" t="str">
        <f>RIGHT(C7,2)</f>
        <v>紫米</v>
      </c>
      <c r="D33" s="29">
        <v>0.4</v>
      </c>
      <c r="E33" s="101" t="s">
        <v>73</v>
      </c>
      <c r="F33" s="8"/>
      <c r="G33" s="8" t="s">
        <v>191</v>
      </c>
      <c r="H33" s="8">
        <v>1</v>
      </c>
      <c r="I33" s="101" t="s">
        <v>73</v>
      </c>
      <c r="J33" s="8"/>
      <c r="K33" s="8" t="s">
        <v>63</v>
      </c>
      <c r="L33" s="33">
        <v>6</v>
      </c>
      <c r="M33" s="101" t="s">
        <v>73</v>
      </c>
      <c r="N33" s="8"/>
      <c r="O33" s="13" t="str">
        <f>$G$30</f>
        <v>薑</v>
      </c>
      <c r="P33" s="28">
        <v>0.05</v>
      </c>
      <c r="Q33" s="101" t="s">
        <v>73</v>
      </c>
      <c r="R33" s="13" t="str">
        <f>$G$30</f>
        <v>薑</v>
      </c>
      <c r="S33" s="28">
        <v>0.05</v>
      </c>
      <c r="T33" s="101" t="s">
        <v>73</v>
      </c>
      <c r="U33" s="8"/>
      <c r="V33" t="s">
        <v>219</v>
      </c>
      <c r="W33" s="8">
        <v>1</v>
      </c>
      <c r="X33" s="32" t="s">
        <v>73</v>
      </c>
      <c r="Y33" s="93"/>
      <c r="Z33" s="8"/>
      <c r="AA33" s="8"/>
      <c r="AB33" s="8"/>
      <c r="AC33" s="8"/>
      <c r="AD33" s="8"/>
      <c r="AE33" s="8"/>
    </row>
    <row r="34" spans="1:31">
      <c r="A34" s="87" t="str">
        <f>A7</f>
        <v>D5</v>
      </c>
      <c r="B34" s="8"/>
      <c r="C34" s="8"/>
      <c r="D34" s="8"/>
      <c r="E34" s="101"/>
      <c r="F34" s="8"/>
      <c r="G34" s="13" t="str">
        <f>$G$30</f>
        <v>薑</v>
      </c>
      <c r="H34" s="247">
        <v>0.05</v>
      </c>
      <c r="I34" s="101" t="s">
        <v>73</v>
      </c>
      <c r="J34" s="8"/>
      <c r="K34" s="30" t="s">
        <v>388</v>
      </c>
      <c r="L34" s="247">
        <v>0.01</v>
      </c>
      <c r="M34" s="101" t="s">
        <v>73</v>
      </c>
      <c r="N34" s="8"/>
      <c r="Q34" s="101"/>
      <c r="S34" s="28"/>
      <c r="T34" s="101"/>
      <c r="U34" s="8"/>
      <c r="V34" s="8"/>
      <c r="W34" s="8">
        <v>1</v>
      </c>
      <c r="X34" s="32" t="s">
        <v>73</v>
      </c>
      <c r="Y34" s="93"/>
      <c r="Z34" s="8"/>
      <c r="AA34" s="8"/>
      <c r="AB34" s="8"/>
      <c r="AC34" s="8"/>
      <c r="AD34" s="8"/>
      <c r="AE34" s="8"/>
    </row>
    <row r="35" spans="1:31">
      <c r="A35" s="87"/>
      <c r="B35" s="8"/>
      <c r="C35" s="8"/>
      <c r="D35" s="8"/>
      <c r="E35" s="102"/>
      <c r="F35" s="8"/>
      <c r="G35" s="30" t="s">
        <v>192</v>
      </c>
      <c r="H35" s="8"/>
      <c r="I35" s="101" t="s">
        <v>73</v>
      </c>
      <c r="J35" s="8"/>
      <c r="K35" s="13" t="str">
        <f>$G$30</f>
        <v>薑</v>
      </c>
      <c r="L35" s="247">
        <v>0.05</v>
      </c>
      <c r="M35" s="101" t="s">
        <v>73</v>
      </c>
      <c r="N35" s="8"/>
      <c r="Q35" s="101" t="s">
        <v>73</v>
      </c>
      <c r="R35" s="8"/>
      <c r="S35" s="8"/>
      <c r="T35" s="102"/>
      <c r="U35" s="8"/>
      <c r="V35" s="30" t="s">
        <v>102</v>
      </c>
      <c r="W35" s="8"/>
      <c r="X35" s="25"/>
      <c r="Y35" s="93"/>
      <c r="Z35" s="8"/>
      <c r="AA35" s="8"/>
      <c r="AB35" s="8"/>
      <c r="AC35" s="8"/>
      <c r="AD35" s="8"/>
      <c r="AE35" s="8"/>
    </row>
    <row r="36" spans="1:31">
      <c r="Y36" s="8"/>
      <c r="Z36" s="8"/>
      <c r="AA36" s="8"/>
      <c r="AB36" s="8"/>
      <c r="AC36" s="8"/>
      <c r="AD36" s="8"/>
      <c r="AE36" s="8"/>
    </row>
  </sheetData>
  <mergeCells count="16">
    <mergeCell ref="V4:X4"/>
    <mergeCell ref="V5:X5"/>
    <mergeCell ref="V7:X7"/>
    <mergeCell ref="V6:X6"/>
    <mergeCell ref="G4:I4"/>
    <mergeCell ref="O4:Q4"/>
    <mergeCell ref="O5:Q5"/>
    <mergeCell ref="G7:I7"/>
    <mergeCell ref="O7:Q7"/>
    <mergeCell ref="K4:M4"/>
    <mergeCell ref="K5:M5"/>
    <mergeCell ref="K6:M6"/>
    <mergeCell ref="K7:M7"/>
    <mergeCell ref="G5:I5"/>
    <mergeCell ref="G6:I6"/>
    <mergeCell ref="O6:Q6"/>
  </mergeCells>
  <phoneticPr fontId="1" type="noConversion"/>
  <pageMargins left="0" right="0" top="0" bottom="0" header="0" footer="0"/>
  <pageSetup paperSize="9" scale="87" orientation="landscape" horizontalDpi="0" verticalDpi="0" r:id="rId1"/>
  <colBreaks count="1" manualBreakCount="1">
    <brk id="3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view="pageBreakPreview" zoomScale="80" zoomScaleNormal="100" zoomScaleSheetLayoutView="80" workbookViewId="0">
      <selection activeCell="R10" sqref="R10:X36"/>
    </sheetView>
  </sheetViews>
  <sheetFormatPr defaultRowHeight="16.5"/>
  <cols>
    <col min="1" max="1" width="5" customWidth="1"/>
    <col min="3" max="3" width="8.625" customWidth="1"/>
    <col min="4" max="4" width="2.75" customWidth="1"/>
    <col min="5" max="5" width="2.625" customWidth="1"/>
    <col min="6" max="6" width="9.375" customWidth="1"/>
    <col min="8" max="8" width="5.75" customWidth="1"/>
    <col min="9" max="9" width="2.625" customWidth="1"/>
    <col min="10" max="10" width="9.75" customWidth="1"/>
    <col min="11" max="11" width="10.875" customWidth="1"/>
    <col min="12" max="12" width="4.875" customWidth="1"/>
    <col min="13" max="13" width="3" customWidth="1"/>
    <col min="14" max="14" width="9.5" customWidth="1"/>
    <col min="15" max="15" width="11.375" customWidth="1"/>
    <col min="16" max="16" width="4.875" customWidth="1"/>
    <col min="17" max="17" width="2.75" customWidth="1"/>
    <col min="18" max="18" width="4.625" customWidth="1"/>
    <col min="19" max="19" width="2.875" customWidth="1"/>
    <col min="20" max="20" width="2.75" customWidth="1"/>
    <col min="22" max="22" width="8.87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69">
        <v>110</v>
      </c>
      <c r="B1" s="169" t="s">
        <v>68</v>
      </c>
      <c r="C1" s="169" t="str">
        <f>國中!H1</f>
        <v>國民中學</v>
      </c>
      <c r="D1" s="169"/>
      <c r="E1" s="403" t="str">
        <f>國中!K1</f>
        <v>素食菜單</v>
      </c>
      <c r="F1" s="403"/>
      <c r="G1" s="169" t="s">
        <v>197</v>
      </c>
      <c r="H1" s="169"/>
      <c r="I1" s="170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</row>
    <row r="2" spans="1:31">
      <c r="A2" s="171" t="s">
        <v>20</v>
      </c>
      <c r="B2" s="172" t="s">
        <v>229</v>
      </c>
      <c r="C2" s="173" t="s">
        <v>230</v>
      </c>
      <c r="D2" s="174"/>
      <c r="E2" s="175"/>
      <c r="F2" s="176" t="s">
        <v>226</v>
      </c>
      <c r="G2" s="177" t="s">
        <v>227</v>
      </c>
      <c r="H2" s="178"/>
      <c r="I2" s="179"/>
      <c r="J2" s="180" t="s">
        <v>231</v>
      </c>
      <c r="K2" s="173" t="s">
        <v>228</v>
      </c>
      <c r="L2" s="174"/>
      <c r="M2" s="175"/>
      <c r="N2" s="181" t="s">
        <v>8</v>
      </c>
      <c r="O2" s="182" t="s">
        <v>9</v>
      </c>
      <c r="P2" s="182"/>
      <c r="Q2" s="183"/>
      <c r="R2" s="184" t="s">
        <v>10</v>
      </c>
      <c r="S2" s="185"/>
      <c r="T2" s="184"/>
      <c r="U2" s="183" t="s">
        <v>11</v>
      </c>
      <c r="V2" s="182" t="s">
        <v>12</v>
      </c>
      <c r="W2" s="186"/>
      <c r="X2" s="254"/>
      <c r="Y2" s="169"/>
      <c r="Z2" s="169"/>
      <c r="AA2" s="169"/>
      <c r="AB2" s="169"/>
      <c r="AC2" s="169"/>
      <c r="AD2" s="169"/>
      <c r="AE2" s="169"/>
    </row>
    <row r="3" spans="1:31" ht="28.5" customHeight="1">
      <c r="A3" s="187" t="str">
        <f>國中!C7</f>
        <v>E1</v>
      </c>
      <c r="B3" s="188" t="str">
        <f>國中!D7</f>
        <v>白米飯</v>
      </c>
      <c r="C3" s="189" t="str">
        <f>國中!E7</f>
        <v>米</v>
      </c>
      <c r="D3" s="190"/>
      <c r="E3" s="190"/>
      <c r="F3" s="99" t="str">
        <f>國中!F7</f>
        <v>紅燒豆包</v>
      </c>
      <c r="G3" s="443" t="str">
        <f>國中!G7</f>
        <v>豆包</v>
      </c>
      <c r="H3" s="444"/>
      <c r="I3" s="444"/>
      <c r="J3" s="99" t="str">
        <f>國中!H7</f>
        <v>清炒花椰</v>
      </c>
      <c r="K3" s="445" t="str">
        <f>國中!I7</f>
        <v>冷凍花椰菜 薑 紅蘿蔔</v>
      </c>
      <c r="L3" s="446"/>
      <c r="M3" s="447"/>
      <c r="N3" s="99" t="str">
        <f>國中!K7</f>
        <v>螞蟻上樹</v>
      </c>
      <c r="O3" s="444" t="str">
        <f>國中!L7</f>
        <v>素絞肉 冬粉 時蔬 紅蘿蔔 乾木耳 薑</v>
      </c>
      <c r="P3" s="444"/>
      <c r="Q3" s="448"/>
      <c r="R3" s="185" t="s">
        <v>10</v>
      </c>
      <c r="S3" s="185"/>
      <c r="T3" s="184"/>
      <c r="U3" s="156" t="str">
        <f>國中!N7</f>
        <v>時蔬湯</v>
      </c>
      <c r="V3" s="449" t="str">
        <f>國中!O7</f>
        <v>時蔬 紅蘿蔔 薑</v>
      </c>
      <c r="W3" s="449"/>
      <c r="X3" s="450"/>
      <c r="Y3" s="169"/>
      <c r="Z3" s="169"/>
      <c r="AA3" s="169"/>
      <c r="AB3" s="169"/>
      <c r="AC3" s="169"/>
      <c r="AD3" s="169"/>
      <c r="AE3" s="169"/>
    </row>
    <row r="4" spans="1:31" ht="31.5" customHeight="1">
      <c r="A4" s="187" t="str">
        <f>國中!C8</f>
        <v>E2</v>
      </c>
      <c r="B4" s="188" t="str">
        <f>國中!D8</f>
        <v>糙米飯</v>
      </c>
      <c r="C4" s="190" t="str">
        <f>國中!E8</f>
        <v>米 糙米</v>
      </c>
      <c r="D4" s="190"/>
      <c r="E4" s="190"/>
      <c r="F4" s="99" t="str">
        <f>國中!F8</f>
        <v>香滷豆干</v>
      </c>
      <c r="G4" s="443" t="str">
        <f>國中!G8</f>
        <v>豆干</v>
      </c>
      <c r="H4" s="444"/>
      <c r="I4" s="444"/>
      <c r="J4" s="99" t="str">
        <f>國中!H8</f>
        <v>咖哩毛豆</v>
      </c>
      <c r="K4" s="451" t="str">
        <f>國中!I8</f>
        <v>冷凍毛豆仁 薑 咖哩粉</v>
      </c>
      <c r="L4" s="452"/>
      <c r="M4" s="453"/>
      <c r="N4" s="99" t="str">
        <f>國中!K8</f>
        <v>家常豆腐</v>
      </c>
      <c r="O4" s="444" t="str">
        <f>國中!L8</f>
        <v>豆腐 三色豆 薑</v>
      </c>
      <c r="P4" s="444"/>
      <c r="Q4" s="448"/>
      <c r="R4" s="185" t="s">
        <v>10</v>
      </c>
      <c r="S4" s="185"/>
      <c r="T4" s="184"/>
      <c r="U4" s="156" t="str">
        <f>國中!N8</f>
        <v>紫菜湯</v>
      </c>
      <c r="V4" s="449" t="str">
        <f>國中!O8</f>
        <v>乾海帶 薑</v>
      </c>
      <c r="W4" s="449"/>
      <c r="X4" s="450"/>
      <c r="Y4" s="169"/>
      <c r="Z4" s="169"/>
      <c r="AA4" s="169"/>
      <c r="AB4" s="169"/>
      <c r="AC4" s="169"/>
      <c r="AD4" s="169"/>
      <c r="AE4" s="169"/>
    </row>
    <row r="5" spans="1:31" ht="31.5" customHeight="1">
      <c r="A5" s="187" t="str">
        <f>國中!C9</f>
        <v>E3</v>
      </c>
      <c r="B5" s="188" t="str">
        <f>國中!D9</f>
        <v>西式特餐</v>
      </c>
      <c r="C5" s="190" t="str">
        <f>國中!E9</f>
        <v>義大利麵</v>
      </c>
      <c r="D5" s="190"/>
      <c r="E5" s="190"/>
      <c r="F5" s="99" t="str">
        <f>國中!F9</f>
        <v>滷煎蒸炒蛋</v>
      </c>
      <c r="G5" s="443" t="str">
        <f>國中!G9</f>
        <v>雞蛋</v>
      </c>
      <c r="H5" s="444"/>
      <c r="I5" s="444"/>
      <c r="J5" s="99" t="str">
        <f>國中!H9</f>
        <v>拌麵配料</v>
      </c>
      <c r="K5" s="445" t="str">
        <f>國中!I9</f>
        <v>素絞肉 薑 紅蘿蔔 蕃茄醬</v>
      </c>
      <c r="L5" s="446"/>
      <c r="M5" s="447"/>
      <c r="N5" s="99" t="str">
        <f>國中!K9</f>
        <v>小餐包</v>
      </c>
      <c r="O5" s="444" t="str">
        <f>國中!L9</f>
        <v>小餐包</v>
      </c>
      <c r="P5" s="444"/>
      <c r="Q5" s="448"/>
      <c r="R5" s="185" t="s">
        <v>10</v>
      </c>
      <c r="S5" s="185"/>
      <c r="T5" s="184"/>
      <c r="U5" s="156" t="str">
        <f>國中!N9</f>
        <v>玉米濃湯</v>
      </c>
      <c r="V5" s="449" t="str">
        <f>國中!O9</f>
        <v>蛋 玉米粒 玉米醬罐頭 玉米濃湯粉</v>
      </c>
      <c r="W5" s="449"/>
      <c r="X5" s="450"/>
      <c r="Y5" s="169"/>
      <c r="Z5" s="169"/>
      <c r="AA5" s="169"/>
      <c r="AB5" s="169"/>
      <c r="AC5" s="169"/>
      <c r="AD5" s="169"/>
      <c r="AE5" s="169"/>
    </row>
    <row r="6" spans="1:31" ht="36" customHeight="1">
      <c r="A6" s="187" t="str">
        <f>國中!C10</f>
        <v>E4</v>
      </c>
      <c r="B6" s="188" t="str">
        <f>國中!D10</f>
        <v>糙米飯</v>
      </c>
      <c r="C6" s="190" t="str">
        <f>國中!E10</f>
        <v>米 糙米</v>
      </c>
      <c r="D6" s="190"/>
      <c r="E6" s="190"/>
      <c r="F6" s="99" t="str">
        <f>國中!F10</f>
        <v>鳳梨麵腸</v>
      </c>
      <c r="G6" s="443" t="str">
        <f>國中!G10</f>
        <v>麵腸 鳳梨 乾木耳 薑</v>
      </c>
      <c r="H6" s="444"/>
      <c r="I6" s="444"/>
      <c r="J6" s="99" t="str">
        <f>國中!H10</f>
        <v>紅仁炒蛋</v>
      </c>
      <c r="K6" s="445" t="str">
        <f>國中!I10</f>
        <v>雞蛋 紅蘿蔔 薑</v>
      </c>
      <c r="L6" s="446"/>
      <c r="M6" s="447"/>
      <c r="N6" s="99" t="str">
        <f>國中!K10</f>
        <v>豆皮白菜</v>
      </c>
      <c r="O6" s="444" t="str">
        <f>國中!L10</f>
        <v>豆皮 大白菜  紅蘿蔔 乾香菇 薑</v>
      </c>
      <c r="P6" s="444"/>
      <c r="Q6" s="448"/>
      <c r="R6" s="185" t="s">
        <v>10</v>
      </c>
      <c r="S6" s="185"/>
      <c r="T6" s="184"/>
      <c r="U6" s="157" t="str">
        <f>國中!N10</f>
        <v>紅豆西米露</v>
      </c>
      <c r="V6" s="449" t="str">
        <f>國中!O10</f>
        <v>紅豆 西谷米 二砂糖</v>
      </c>
      <c r="W6" s="449"/>
      <c r="X6" s="450"/>
      <c r="Y6" s="169"/>
      <c r="Z6" s="169"/>
      <c r="AA6" s="169"/>
      <c r="AB6" s="169"/>
      <c r="AC6" s="169"/>
      <c r="AD6" s="169"/>
      <c r="AE6" s="169"/>
    </row>
    <row r="7" spans="1:31" ht="36" customHeight="1">
      <c r="A7" s="191" t="str">
        <f>國中!C11</f>
        <v>E5</v>
      </c>
      <c r="B7" s="192" t="str">
        <f>國中!D11</f>
        <v>燕麥飯</v>
      </c>
      <c r="C7" s="193" t="str">
        <f>國中!E11</f>
        <v>米 燕麥</v>
      </c>
      <c r="D7" s="193"/>
      <c r="E7" s="193"/>
      <c r="F7" s="159" t="str">
        <f>國中!F11</f>
        <v>筍干油腐</v>
      </c>
      <c r="G7" s="435" t="str">
        <f>國中!G11</f>
        <v>油豆腐 麻竹筍干 薑</v>
      </c>
      <c r="H7" s="436"/>
      <c r="I7" s="436"/>
      <c r="J7" s="159" t="str">
        <f>國中!H11</f>
        <v>蜜汁豆干</v>
      </c>
      <c r="K7" s="437" t="str">
        <f>國中!I11</f>
        <v>豆干 滷包</v>
      </c>
      <c r="L7" s="438"/>
      <c r="M7" s="439"/>
      <c r="N7" s="159" t="str">
        <f>國中!K11</f>
        <v>蔬菜佃煮</v>
      </c>
      <c r="O7" s="436" t="str">
        <f>國中!L11</f>
        <v>海帶結 白蘿蔔 紅蘿蔔 薑</v>
      </c>
      <c r="P7" s="436"/>
      <c r="Q7" s="440"/>
      <c r="R7" s="194" t="s">
        <v>210</v>
      </c>
      <c r="S7" s="195"/>
      <c r="T7" s="196"/>
      <c r="U7" s="158" t="str">
        <f>國中!N11</f>
        <v>時瓜湯</v>
      </c>
      <c r="V7" s="441" t="str">
        <f>國中!O11</f>
        <v>時瓜 紅蘿蔔 薑</v>
      </c>
      <c r="W7" s="441"/>
      <c r="X7" s="442"/>
      <c r="Y7" s="169"/>
      <c r="Z7" s="169"/>
      <c r="AA7" s="169"/>
      <c r="AB7" s="169"/>
      <c r="AC7" s="169"/>
      <c r="AD7" s="169"/>
      <c r="AE7" s="169"/>
    </row>
    <row r="8" spans="1:31">
      <c r="A8" s="170"/>
      <c r="B8" s="197" t="s">
        <v>71</v>
      </c>
      <c r="C8" s="198" t="s">
        <v>72</v>
      </c>
      <c r="D8" s="199"/>
      <c r="E8" s="199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255"/>
      <c r="Y8" s="169"/>
      <c r="Z8" s="169"/>
      <c r="AA8" s="169"/>
      <c r="AB8" s="169"/>
      <c r="AC8" s="169"/>
      <c r="AD8" s="169"/>
      <c r="AE8" s="169"/>
    </row>
    <row r="9" spans="1:31" ht="24.75">
      <c r="A9" s="163" t="s">
        <v>20</v>
      </c>
      <c r="B9" s="117" t="s">
        <v>2</v>
      </c>
      <c r="C9" s="164"/>
      <c r="D9" s="109"/>
      <c r="E9" s="109"/>
      <c r="F9" s="165" t="s">
        <v>4</v>
      </c>
      <c r="G9" s="109"/>
      <c r="H9" s="109"/>
      <c r="I9" s="109"/>
      <c r="J9" s="165" t="s">
        <v>6</v>
      </c>
      <c r="K9" s="109"/>
      <c r="L9" s="109"/>
      <c r="M9" s="109"/>
      <c r="N9" s="166" t="s">
        <v>8</v>
      </c>
      <c r="O9" s="109"/>
      <c r="P9" s="109"/>
      <c r="Q9" s="110"/>
      <c r="R9" s="167" t="s">
        <v>10</v>
      </c>
      <c r="S9" s="109"/>
      <c r="T9" s="110"/>
      <c r="U9" s="118" t="s">
        <v>11</v>
      </c>
      <c r="V9" s="109"/>
      <c r="W9" s="109"/>
      <c r="X9" s="256"/>
      <c r="Y9" s="42" t="s">
        <v>13</v>
      </c>
      <c r="Z9" s="43" t="s">
        <v>81</v>
      </c>
      <c r="AA9" s="44" t="s">
        <v>15</v>
      </c>
      <c r="AB9" s="43" t="s">
        <v>18</v>
      </c>
      <c r="AC9" s="44" t="s">
        <v>19</v>
      </c>
      <c r="AD9" s="45" t="s">
        <v>79</v>
      </c>
      <c r="AE9" s="46" t="s">
        <v>80</v>
      </c>
    </row>
    <row r="10" spans="1:31">
      <c r="A10" s="150">
        <f>國中!A7</f>
        <v>40609</v>
      </c>
      <c r="B10" s="91" t="str">
        <f>B3</f>
        <v>白米飯</v>
      </c>
      <c r="C10" s="22" t="str">
        <f>C3</f>
        <v>米</v>
      </c>
      <c r="D10" s="92">
        <v>10</v>
      </c>
      <c r="E10" s="32" t="s">
        <v>73</v>
      </c>
      <c r="F10" s="168" t="str">
        <f>F3</f>
        <v>紅燒豆包</v>
      </c>
      <c r="G10" s="8" t="str">
        <f>LEFT(G3,2)</f>
        <v>豆包</v>
      </c>
      <c r="H10" s="34">
        <v>6</v>
      </c>
      <c r="I10" s="32" t="s">
        <v>73</v>
      </c>
      <c r="J10" s="168" t="str">
        <f>J3</f>
        <v>清炒花椰</v>
      </c>
      <c r="K10" s="8" t="str">
        <f>LEFT(K3,5)</f>
        <v>冷凍花椰菜</v>
      </c>
      <c r="L10" s="33">
        <v>6</v>
      </c>
      <c r="M10" s="32" t="s">
        <v>73</v>
      </c>
      <c r="N10" s="168" t="str">
        <f>N3</f>
        <v>螞蟻上樹</v>
      </c>
      <c r="O10" s="30" t="s">
        <v>389</v>
      </c>
      <c r="P10" s="35">
        <v>1</v>
      </c>
      <c r="Q10" s="101" t="s">
        <v>73</v>
      </c>
      <c r="R10" s="160" t="s">
        <v>10</v>
      </c>
      <c r="S10" s="8">
        <v>7</v>
      </c>
      <c r="T10" s="101" t="s">
        <v>73</v>
      </c>
      <c r="U10" s="104" t="str">
        <f>U3</f>
        <v>時蔬湯</v>
      </c>
      <c r="V10" s="8" t="s">
        <v>111</v>
      </c>
      <c r="W10" s="33">
        <v>3</v>
      </c>
      <c r="X10" s="252" t="s">
        <v>73</v>
      </c>
      <c r="Y10" s="223">
        <v>5.5</v>
      </c>
      <c r="Z10" s="223">
        <v>2.1</v>
      </c>
      <c r="AA10" s="223">
        <v>2.5</v>
      </c>
      <c r="AB10" s="223">
        <v>2.5</v>
      </c>
      <c r="AC10" s="223">
        <v>727</v>
      </c>
      <c r="AD10" s="223">
        <v>262</v>
      </c>
      <c r="AE10" s="223">
        <v>115</v>
      </c>
    </row>
    <row r="11" spans="1:31">
      <c r="A11" s="224">
        <f>WEEKDAY(A10,1)</f>
        <v>2</v>
      </c>
      <c r="B11" s="8"/>
      <c r="C11" s="8"/>
      <c r="D11" s="8"/>
      <c r="E11" s="8"/>
      <c r="F11" s="93"/>
      <c r="G11" s="13" t="str">
        <f>$G$30</f>
        <v>薑</v>
      </c>
      <c r="H11" s="247">
        <v>0.05</v>
      </c>
      <c r="I11" s="32" t="s">
        <v>73</v>
      </c>
      <c r="J11" s="93"/>
      <c r="K11" t="s">
        <v>200</v>
      </c>
      <c r="L11" s="30">
        <v>1</v>
      </c>
      <c r="M11" s="32" t="s">
        <v>73</v>
      </c>
      <c r="N11" s="93"/>
      <c r="O11" s="8" t="s">
        <v>125</v>
      </c>
      <c r="P11" s="8">
        <v>1</v>
      </c>
      <c r="Q11" s="101" t="s">
        <v>73</v>
      </c>
      <c r="R11" s="13" t="str">
        <f>$G$30</f>
        <v>薑</v>
      </c>
      <c r="S11" s="28">
        <v>0.05</v>
      </c>
      <c r="T11" s="101" t="s">
        <v>73</v>
      </c>
      <c r="U11" s="8"/>
      <c r="V11" s="30" t="s">
        <v>112</v>
      </c>
      <c r="W11" s="8">
        <v>1</v>
      </c>
      <c r="X11" s="87"/>
      <c r="Y11" s="210"/>
      <c r="Z11" s="8"/>
      <c r="AA11" s="8"/>
      <c r="AB11" s="8"/>
      <c r="AC11" s="8"/>
      <c r="AD11" s="8"/>
      <c r="AE11" s="27"/>
    </row>
    <row r="12" spans="1:31">
      <c r="A12" s="151" t="str">
        <f>A3</f>
        <v>E1</v>
      </c>
      <c r="B12" s="8"/>
      <c r="C12" s="8"/>
      <c r="D12" s="8"/>
      <c r="E12" s="8"/>
      <c r="F12" s="93"/>
      <c r="I12" s="32" t="s">
        <v>73</v>
      </c>
      <c r="J12" s="93"/>
      <c r="K12" s="13" t="str">
        <f>$G$30</f>
        <v>薑</v>
      </c>
      <c r="L12" s="247">
        <v>0.05</v>
      </c>
      <c r="M12" s="32" t="s">
        <v>73</v>
      </c>
      <c r="N12" s="93"/>
      <c r="O12" t="s">
        <v>202</v>
      </c>
      <c r="P12" s="8">
        <v>1</v>
      </c>
      <c r="Q12" s="101" t="s">
        <v>73</v>
      </c>
      <c r="R12" s="102"/>
      <c r="S12" s="8"/>
      <c r="T12" s="102"/>
      <c r="U12" s="8"/>
      <c r="V12" s="30"/>
      <c r="W12" s="8">
        <v>1</v>
      </c>
      <c r="X12" s="87"/>
      <c r="Y12" s="210"/>
      <c r="Z12" s="8"/>
      <c r="AA12" s="8"/>
      <c r="AB12" s="8"/>
      <c r="AC12" s="8"/>
      <c r="AD12" s="8"/>
      <c r="AE12" s="27"/>
    </row>
    <row r="13" spans="1:31">
      <c r="A13" s="151"/>
      <c r="B13" s="8"/>
      <c r="C13" s="8"/>
      <c r="D13" s="8"/>
      <c r="E13" s="8"/>
      <c r="F13" s="93"/>
      <c r="I13" s="32" t="s">
        <v>73</v>
      </c>
      <c r="J13" s="93"/>
      <c r="K13" s="13"/>
      <c r="L13" s="30"/>
      <c r="M13" s="32"/>
      <c r="N13" s="93"/>
      <c r="O13" s="8" t="s">
        <v>203</v>
      </c>
      <c r="P13" s="8"/>
      <c r="Q13" s="101"/>
      <c r="R13" s="102"/>
      <c r="S13" s="8"/>
      <c r="T13" s="102"/>
      <c r="U13" s="8"/>
      <c r="V13" s="30" t="s">
        <v>114</v>
      </c>
      <c r="W13" s="8"/>
      <c r="X13" s="87"/>
      <c r="Y13" s="210"/>
      <c r="Z13" s="8"/>
      <c r="AA13" s="8"/>
      <c r="AB13" s="8"/>
      <c r="AC13" s="8"/>
      <c r="AD13" s="8"/>
      <c r="AE13" s="27"/>
    </row>
    <row r="14" spans="1:31">
      <c r="A14" s="102"/>
      <c r="B14" s="8"/>
      <c r="C14" s="8"/>
      <c r="D14" s="8"/>
      <c r="E14" s="8"/>
      <c r="F14" s="93"/>
      <c r="J14" s="93"/>
      <c r="K14" s="13"/>
      <c r="L14" s="28"/>
      <c r="M14" s="32" t="s">
        <v>73</v>
      </c>
      <c r="N14" s="93"/>
      <c r="O14" s="13" t="str">
        <f>$G$30</f>
        <v>薑</v>
      </c>
      <c r="P14" s="28">
        <v>0.05</v>
      </c>
      <c r="Q14" s="101" t="s">
        <v>73</v>
      </c>
      <c r="R14" s="102"/>
      <c r="S14" s="8"/>
      <c r="T14" s="102"/>
      <c r="U14" s="8"/>
      <c r="V14" s="8"/>
      <c r="W14" s="8"/>
      <c r="X14" s="225"/>
      <c r="Y14" s="210"/>
      <c r="Z14" s="8"/>
      <c r="AA14" s="8"/>
      <c r="AB14" s="8"/>
      <c r="AC14" s="8"/>
      <c r="AD14" s="8"/>
      <c r="AE14" s="27"/>
    </row>
    <row r="15" spans="1:31">
      <c r="A15" s="110"/>
      <c r="B15" s="109"/>
      <c r="C15" s="109"/>
      <c r="D15" s="109"/>
      <c r="E15" s="109"/>
      <c r="F15" s="115"/>
      <c r="G15" s="109"/>
      <c r="H15" s="109"/>
      <c r="I15" s="109"/>
      <c r="J15" s="115"/>
      <c r="K15" s="109"/>
      <c r="L15" s="109"/>
      <c r="M15" s="162" t="s">
        <v>73</v>
      </c>
      <c r="N15" s="115"/>
      <c r="O15" s="109"/>
      <c r="P15" s="109"/>
      <c r="Q15" s="110"/>
      <c r="R15" s="110"/>
      <c r="S15" s="109"/>
      <c r="T15" s="110"/>
      <c r="U15" s="109"/>
      <c r="V15" s="109"/>
      <c r="W15" s="109"/>
      <c r="X15" s="87"/>
      <c r="Y15" s="210"/>
      <c r="Z15" s="8"/>
      <c r="AA15" s="8"/>
      <c r="AB15" s="8"/>
      <c r="AC15" s="8"/>
      <c r="AD15" s="8"/>
      <c r="AE15" s="27"/>
    </row>
    <row r="16" spans="1:31">
      <c r="A16" s="152">
        <f>國中!A8</f>
        <v>40610</v>
      </c>
      <c r="B16" s="8" t="str">
        <f>B4</f>
        <v>糙米飯</v>
      </c>
      <c r="C16" s="8" t="s">
        <v>82</v>
      </c>
      <c r="D16" s="8">
        <v>7</v>
      </c>
      <c r="E16" s="32" t="s">
        <v>73</v>
      </c>
      <c r="F16" s="93" t="str">
        <f>F4</f>
        <v>香滷豆干</v>
      </c>
      <c r="G16" s="8" t="str">
        <f>G4</f>
        <v>豆干</v>
      </c>
      <c r="H16" s="8">
        <v>9</v>
      </c>
      <c r="I16" s="32" t="s">
        <v>73</v>
      </c>
      <c r="J16" s="93" t="str">
        <f>J4</f>
        <v>咖哩毛豆</v>
      </c>
      <c r="K16" s="92" t="s">
        <v>280</v>
      </c>
      <c r="L16" s="8">
        <v>6</v>
      </c>
      <c r="M16" s="32" t="s">
        <v>73</v>
      </c>
      <c r="N16" s="93" t="str">
        <f>N4</f>
        <v>家常豆腐</v>
      </c>
      <c r="O16" s="8" t="s">
        <v>126</v>
      </c>
      <c r="P16" s="33">
        <v>8</v>
      </c>
      <c r="Q16" s="101" t="s">
        <v>73</v>
      </c>
      <c r="R16" s="160" t="s">
        <v>10</v>
      </c>
      <c r="S16" s="8">
        <v>7</v>
      </c>
      <c r="T16" s="101" t="s">
        <v>73</v>
      </c>
      <c r="U16" s="8" t="str">
        <f>U4</f>
        <v>紫菜湯</v>
      </c>
      <c r="V16" s="8" t="s">
        <v>105</v>
      </c>
      <c r="W16" s="29">
        <v>0.1</v>
      </c>
      <c r="X16" s="252" t="s">
        <v>73</v>
      </c>
      <c r="Y16" s="223">
        <v>6</v>
      </c>
      <c r="Z16" s="223">
        <v>1.4</v>
      </c>
      <c r="AA16" s="223">
        <v>2.8</v>
      </c>
      <c r="AB16" s="223">
        <v>2.6</v>
      </c>
      <c r="AC16" s="223">
        <v>726</v>
      </c>
      <c r="AD16" s="223">
        <v>190</v>
      </c>
      <c r="AE16" s="223">
        <v>100</v>
      </c>
    </row>
    <row r="17" spans="1:31">
      <c r="A17" s="224">
        <f>WEEKDAY(A16,1)</f>
        <v>3</v>
      </c>
      <c r="B17" s="8"/>
      <c r="C17" s="8" t="s">
        <v>83</v>
      </c>
      <c r="D17" s="8">
        <v>3</v>
      </c>
      <c r="E17" s="32" t="s">
        <v>73</v>
      </c>
      <c r="F17" s="93"/>
      <c r="G17" s="8"/>
      <c r="H17" s="8"/>
      <c r="J17" s="93"/>
      <c r="K17" s="8"/>
      <c r="L17" s="34"/>
      <c r="M17" s="32" t="s">
        <v>73</v>
      </c>
      <c r="N17" s="93"/>
      <c r="O17" s="30" t="s">
        <v>205</v>
      </c>
      <c r="P17" s="30">
        <v>1</v>
      </c>
      <c r="Q17" s="101" t="s">
        <v>73</v>
      </c>
      <c r="R17" s="13" t="str">
        <f>$G$30</f>
        <v>薑</v>
      </c>
      <c r="S17" s="28">
        <v>0.05</v>
      </c>
      <c r="T17" s="101" t="s">
        <v>73</v>
      </c>
      <c r="U17" s="8"/>
      <c r="V17" s="30"/>
      <c r="W17" s="8"/>
      <c r="X17" s="225" t="s">
        <v>73</v>
      </c>
      <c r="Y17" s="210"/>
      <c r="Z17" s="8"/>
      <c r="AA17" s="8"/>
      <c r="AB17" s="8"/>
      <c r="AC17" s="8"/>
      <c r="AD17" s="8"/>
      <c r="AE17" s="27"/>
    </row>
    <row r="18" spans="1:31">
      <c r="A18" s="102" t="str">
        <f>A4</f>
        <v>E2</v>
      </c>
      <c r="B18" s="8"/>
      <c r="C18" s="8"/>
      <c r="D18" s="8"/>
      <c r="E18" s="8"/>
      <c r="F18" s="93"/>
      <c r="G18" s="8"/>
      <c r="H18" s="8"/>
      <c r="I18" s="8"/>
      <c r="J18" s="93"/>
      <c r="K18" s="30"/>
      <c r="L18" s="30"/>
      <c r="M18" s="32" t="s">
        <v>73</v>
      </c>
      <c r="N18" s="93"/>
      <c r="P18" s="8">
        <v>1</v>
      </c>
      <c r="Q18" s="101" t="s">
        <v>73</v>
      </c>
      <c r="R18" s="102"/>
      <c r="S18" s="8"/>
      <c r="T18" s="102"/>
      <c r="U18" s="8"/>
      <c r="V18" s="30" t="s">
        <v>114</v>
      </c>
      <c r="W18" s="8"/>
      <c r="X18" s="225" t="s">
        <v>73</v>
      </c>
      <c r="Y18" s="210"/>
      <c r="Z18" s="8"/>
      <c r="AA18" s="8"/>
      <c r="AB18" s="8"/>
      <c r="AC18" s="8"/>
      <c r="AD18" s="8"/>
      <c r="AE18" s="27"/>
    </row>
    <row r="19" spans="1:31">
      <c r="A19" s="102"/>
      <c r="B19" s="8"/>
      <c r="C19" s="8"/>
      <c r="D19" s="8"/>
      <c r="E19" s="8"/>
      <c r="F19" s="93"/>
      <c r="G19" s="8"/>
      <c r="H19" s="8"/>
      <c r="I19" s="8"/>
      <c r="J19" s="93"/>
      <c r="K19" s="30"/>
      <c r="L19" s="30"/>
      <c r="M19" s="32" t="s">
        <v>73</v>
      </c>
      <c r="N19" s="93"/>
      <c r="O19" s="13" t="str">
        <f>$G$30</f>
        <v>薑</v>
      </c>
      <c r="P19" s="247">
        <v>0.05</v>
      </c>
      <c r="Q19" s="101" t="s">
        <v>73</v>
      </c>
      <c r="R19" s="102"/>
      <c r="S19" s="8"/>
      <c r="T19" s="102"/>
      <c r="U19" s="8"/>
      <c r="X19" s="87"/>
      <c r="Y19" s="210"/>
      <c r="Z19" s="8"/>
      <c r="AA19" s="8"/>
      <c r="AB19" s="8"/>
      <c r="AC19" s="8"/>
      <c r="AD19" s="8"/>
      <c r="AE19" s="27"/>
    </row>
    <row r="20" spans="1:31">
      <c r="A20" s="102"/>
      <c r="B20" s="8"/>
      <c r="C20" s="8"/>
      <c r="D20" s="8"/>
      <c r="E20" s="8"/>
      <c r="F20" s="93"/>
      <c r="G20" s="8"/>
      <c r="H20" s="8"/>
      <c r="I20" s="8"/>
      <c r="J20" s="93"/>
      <c r="K20" s="8" t="s">
        <v>110</v>
      </c>
      <c r="L20" s="8"/>
      <c r="M20" s="8"/>
      <c r="N20" s="93"/>
      <c r="O20" s="8"/>
      <c r="P20" s="8"/>
      <c r="Q20" s="102"/>
      <c r="R20" s="102"/>
      <c r="S20" s="8"/>
      <c r="T20" s="102"/>
      <c r="U20" s="8"/>
      <c r="V20" s="8"/>
      <c r="W20" s="8"/>
      <c r="X20" s="87"/>
      <c r="Y20" s="210"/>
      <c r="Z20" s="8"/>
      <c r="AA20" s="8"/>
      <c r="AB20" s="8"/>
      <c r="AC20" s="8"/>
      <c r="AD20" s="8"/>
      <c r="AE20" s="27"/>
    </row>
    <row r="21" spans="1:31">
      <c r="A21" s="110"/>
      <c r="B21" s="109"/>
      <c r="C21" s="109"/>
      <c r="D21" s="109"/>
      <c r="E21" s="109"/>
      <c r="F21" s="115"/>
      <c r="G21" s="109"/>
      <c r="H21" s="109"/>
      <c r="I21" s="109"/>
      <c r="J21" s="115"/>
      <c r="K21" s="109"/>
      <c r="L21" s="109"/>
      <c r="M21" s="109"/>
      <c r="N21" s="115"/>
      <c r="O21" s="109"/>
      <c r="P21" s="109"/>
      <c r="Q21" s="110"/>
      <c r="R21" s="110"/>
      <c r="S21" s="109"/>
      <c r="T21" s="110"/>
      <c r="U21" s="109"/>
      <c r="V21" s="109"/>
      <c r="W21" s="109"/>
      <c r="X21" s="87"/>
      <c r="Y21" s="210"/>
      <c r="Z21" s="8"/>
      <c r="AA21" s="8"/>
      <c r="AB21" s="8"/>
      <c r="AC21" s="8"/>
      <c r="AD21" s="8"/>
      <c r="AE21" s="27"/>
    </row>
    <row r="22" spans="1:31">
      <c r="A22" s="152">
        <f>國中!A9</f>
        <v>40611</v>
      </c>
      <c r="B22" s="8" t="str">
        <f>B5</f>
        <v>西式特餐</v>
      </c>
      <c r="C22" s="8" t="str">
        <f>C5</f>
        <v>義大利麵</v>
      </c>
      <c r="D22" s="8">
        <v>5</v>
      </c>
      <c r="E22" s="32" t="s">
        <v>73</v>
      </c>
      <c r="F22" s="93" t="str">
        <f>F5</f>
        <v>滷煎蒸炒蛋</v>
      </c>
      <c r="G22" s="13" t="str">
        <f>G5</f>
        <v>雞蛋</v>
      </c>
      <c r="H22" s="8">
        <v>6</v>
      </c>
      <c r="I22" s="32" t="s">
        <v>73</v>
      </c>
      <c r="J22" s="93" t="str">
        <f>J5</f>
        <v>拌麵配料</v>
      </c>
      <c r="K22" s="8" t="s">
        <v>390</v>
      </c>
      <c r="L22" s="245">
        <v>1.5</v>
      </c>
      <c r="M22" s="32" t="s">
        <v>73</v>
      </c>
      <c r="N22" s="93" t="str">
        <f>N5</f>
        <v>小餐包</v>
      </c>
      <c r="O22" t="str">
        <f>O5</f>
        <v>小餐包</v>
      </c>
      <c r="P22" s="8">
        <v>3</v>
      </c>
      <c r="Q22" s="101" t="s">
        <v>73</v>
      </c>
      <c r="R22" s="160" t="s">
        <v>10</v>
      </c>
      <c r="S22" s="8">
        <v>7</v>
      </c>
      <c r="T22" s="101" t="s">
        <v>73</v>
      </c>
      <c r="U22" s="8" t="str">
        <f>U5</f>
        <v>玉米濃湯</v>
      </c>
      <c r="V22" s="8" t="s">
        <v>93</v>
      </c>
      <c r="W22" s="8">
        <v>0.6</v>
      </c>
      <c r="X22" s="252" t="s">
        <v>73</v>
      </c>
      <c r="Y22" s="223">
        <v>5</v>
      </c>
      <c r="Z22" s="223">
        <v>1.6</v>
      </c>
      <c r="AA22" s="223">
        <v>3.3</v>
      </c>
      <c r="AB22" s="223">
        <v>2.5</v>
      </c>
      <c r="AC22" s="223">
        <v>684</v>
      </c>
      <c r="AD22" s="223">
        <v>245</v>
      </c>
      <c r="AE22" s="223">
        <v>326</v>
      </c>
    </row>
    <row r="23" spans="1:31">
      <c r="A23" s="224">
        <f>WEEKDAY(A22,1)</f>
        <v>4</v>
      </c>
      <c r="B23" s="8"/>
      <c r="C23" s="8"/>
      <c r="D23" s="8"/>
      <c r="E23" s="32" t="s">
        <v>73</v>
      </c>
      <c r="F23" s="93"/>
      <c r="G23" s="8"/>
      <c r="H23" s="8"/>
      <c r="J23" s="93"/>
      <c r="K23" s="30" t="s">
        <v>391</v>
      </c>
      <c r="L23" s="245">
        <v>1.5</v>
      </c>
      <c r="M23" s="32" t="s">
        <v>73</v>
      </c>
      <c r="N23" s="93"/>
      <c r="O23" s="8"/>
      <c r="P23" s="8"/>
      <c r="Q23" s="102"/>
      <c r="R23" s="13" t="str">
        <f>$G$30</f>
        <v>薑</v>
      </c>
      <c r="S23" s="28">
        <v>0.05</v>
      </c>
      <c r="T23" s="101" t="s">
        <v>73</v>
      </c>
      <c r="U23" s="8"/>
      <c r="V23" s="8" t="s">
        <v>100</v>
      </c>
      <c r="W23" s="8">
        <v>2</v>
      </c>
      <c r="X23" s="225" t="s">
        <v>73</v>
      </c>
      <c r="Y23" s="210"/>
      <c r="Z23" s="8"/>
      <c r="AA23" s="8"/>
      <c r="AB23" s="8"/>
      <c r="AC23" s="8"/>
      <c r="AD23" s="8"/>
      <c r="AE23" s="27"/>
    </row>
    <row r="24" spans="1:31">
      <c r="A24" s="102" t="str">
        <f>A5</f>
        <v>E3</v>
      </c>
      <c r="B24" s="8"/>
      <c r="C24" s="8"/>
      <c r="D24" s="8"/>
      <c r="E24" s="8"/>
      <c r="F24" s="93"/>
      <c r="G24" s="8"/>
      <c r="H24" s="8"/>
      <c r="J24" s="93"/>
      <c r="K24" s="30" t="s">
        <v>204</v>
      </c>
      <c r="L24" s="245">
        <v>1.5</v>
      </c>
      <c r="M24" s="32" t="s">
        <v>73</v>
      </c>
      <c r="N24" s="93"/>
      <c r="O24" s="8"/>
      <c r="P24" s="8"/>
      <c r="Q24" s="102"/>
      <c r="R24" s="155"/>
      <c r="S24" s="28"/>
      <c r="T24" s="101"/>
      <c r="U24" s="8"/>
      <c r="V24" s="13" t="s">
        <v>101</v>
      </c>
      <c r="W24" s="8">
        <v>2</v>
      </c>
      <c r="X24" s="225" t="s">
        <v>73</v>
      </c>
      <c r="Y24" s="210"/>
      <c r="Z24" s="8"/>
      <c r="AA24" s="8"/>
      <c r="AB24" s="8"/>
      <c r="AC24" s="8"/>
      <c r="AD24" s="8"/>
      <c r="AE24" s="27"/>
    </row>
    <row r="25" spans="1:31">
      <c r="A25" s="102"/>
      <c r="B25" s="8"/>
      <c r="C25" s="8"/>
      <c r="D25" s="8"/>
      <c r="E25" s="8"/>
      <c r="F25" s="93"/>
      <c r="G25" s="8"/>
      <c r="H25" s="8"/>
      <c r="I25" s="8"/>
      <c r="J25" s="93"/>
      <c r="K25" s="13" t="str">
        <f>$G$30</f>
        <v>薑</v>
      </c>
      <c r="L25" s="247">
        <v>0.05</v>
      </c>
      <c r="M25" s="32" t="s">
        <v>73</v>
      </c>
      <c r="N25" s="93"/>
      <c r="O25" s="8"/>
      <c r="P25" s="8"/>
      <c r="Q25" s="102"/>
      <c r="R25" s="102"/>
      <c r="S25" s="8"/>
      <c r="T25" s="102"/>
      <c r="U25" s="8"/>
      <c r="V25" s="13" t="s">
        <v>103</v>
      </c>
      <c r="W25" s="29">
        <v>0.1</v>
      </c>
      <c r="X25" s="87"/>
      <c r="Y25" s="210"/>
      <c r="Z25" s="8"/>
      <c r="AA25" s="8"/>
      <c r="AB25" s="8"/>
      <c r="AC25" s="8"/>
      <c r="AD25" s="8"/>
      <c r="AE25" s="27"/>
    </row>
    <row r="26" spans="1:31">
      <c r="A26" s="110"/>
      <c r="B26" s="109"/>
      <c r="C26" s="109"/>
      <c r="D26" s="109"/>
      <c r="E26" s="109"/>
      <c r="F26" s="115"/>
      <c r="G26" s="109"/>
      <c r="H26" s="109"/>
      <c r="I26" s="109"/>
      <c r="J26" s="115"/>
      <c r="K26" s="161" t="s">
        <v>108</v>
      </c>
      <c r="L26" s="109"/>
      <c r="M26" s="109"/>
      <c r="N26" s="115"/>
      <c r="O26" s="109"/>
      <c r="P26" s="109"/>
      <c r="Q26" s="110"/>
      <c r="R26" s="110"/>
      <c r="S26" s="109"/>
      <c r="T26" s="110"/>
      <c r="U26" s="109"/>
      <c r="V26" s="109"/>
      <c r="W26" s="109"/>
      <c r="X26" s="238"/>
      <c r="Y26" s="210"/>
      <c r="Z26" s="8"/>
      <c r="AA26" s="8"/>
      <c r="AB26" s="8"/>
      <c r="AC26" s="8"/>
      <c r="AD26" s="8"/>
      <c r="AE26" s="27"/>
    </row>
    <row r="27" spans="1:31">
      <c r="A27" s="152">
        <f>國中!A10</f>
        <v>40612</v>
      </c>
      <c r="B27" s="8" t="str">
        <f>B6</f>
        <v>糙米飯</v>
      </c>
      <c r="C27" s="8" t="s">
        <v>27</v>
      </c>
      <c r="D27" s="8">
        <v>7</v>
      </c>
      <c r="E27" s="32" t="s">
        <v>73</v>
      </c>
      <c r="F27" s="93" t="str">
        <f>F6</f>
        <v>鳳梨麵腸</v>
      </c>
      <c r="G27" s="8" t="str">
        <f>LEFT(G6,2)</f>
        <v>麵腸</v>
      </c>
      <c r="H27" s="33">
        <v>9</v>
      </c>
      <c r="I27" s="32" t="s">
        <v>73</v>
      </c>
      <c r="J27" s="93" t="str">
        <f>J6</f>
        <v>紅仁炒蛋</v>
      </c>
      <c r="K27" s="8" t="s">
        <v>93</v>
      </c>
      <c r="L27" s="84">
        <v>2.7</v>
      </c>
      <c r="M27" s="32" t="s">
        <v>73</v>
      </c>
      <c r="N27" s="93" t="str">
        <f>N6</f>
        <v>豆皮白菜</v>
      </c>
      <c r="O27" s="8" t="s">
        <v>207</v>
      </c>
      <c r="P27" s="84">
        <v>0.3</v>
      </c>
      <c r="Q27" s="101" t="s">
        <v>73</v>
      </c>
      <c r="R27" s="160" t="s">
        <v>10</v>
      </c>
      <c r="S27" s="8">
        <v>7</v>
      </c>
      <c r="T27" s="101" t="s">
        <v>73</v>
      </c>
      <c r="U27" s="8" t="str">
        <f>U6</f>
        <v>紅豆西米露</v>
      </c>
      <c r="V27" s="8"/>
      <c r="W27" s="8"/>
      <c r="X27" s="87"/>
      <c r="Y27" s="223">
        <v>5.5</v>
      </c>
      <c r="Z27" s="223">
        <v>1.7</v>
      </c>
      <c r="AA27" s="223">
        <v>2.1</v>
      </c>
      <c r="AB27" s="223">
        <v>3</v>
      </c>
      <c r="AC27" s="223">
        <v>678</v>
      </c>
      <c r="AD27" s="223">
        <v>152</v>
      </c>
      <c r="AE27" s="223">
        <v>186</v>
      </c>
    </row>
    <row r="28" spans="1:31">
      <c r="A28" s="224">
        <f>WEEKDAY(A27,1)</f>
        <v>5</v>
      </c>
      <c r="B28" s="8"/>
      <c r="C28" s="8" t="s">
        <v>83</v>
      </c>
      <c r="D28" s="8">
        <v>3</v>
      </c>
      <c r="E28" s="32" t="s">
        <v>73</v>
      </c>
      <c r="F28" s="93"/>
      <c r="G28" s="30" t="s">
        <v>106</v>
      </c>
      <c r="H28" s="84">
        <v>4</v>
      </c>
      <c r="I28" s="32" t="s">
        <v>73</v>
      </c>
      <c r="J28" s="93"/>
      <c r="K28" t="s">
        <v>200</v>
      </c>
      <c r="L28" s="34">
        <v>4</v>
      </c>
      <c r="M28" s="32" t="s">
        <v>73</v>
      </c>
      <c r="N28" s="93"/>
      <c r="O28" s="30" t="s">
        <v>225</v>
      </c>
      <c r="P28" s="33">
        <v>6</v>
      </c>
      <c r="Q28" s="101" t="s">
        <v>73</v>
      </c>
      <c r="R28" s="13" t="str">
        <f>$G$30</f>
        <v>薑</v>
      </c>
      <c r="S28" s="28">
        <v>0.05</v>
      </c>
      <c r="T28" s="101" t="s">
        <v>73</v>
      </c>
      <c r="U28" s="8"/>
      <c r="V28" s="30" t="str">
        <f>LEFT(V6,2)</f>
        <v>紅豆</v>
      </c>
      <c r="W28" s="8">
        <v>1</v>
      </c>
      <c r="X28" s="225" t="s">
        <v>73</v>
      </c>
      <c r="Y28" s="210"/>
      <c r="Z28" s="8"/>
      <c r="AA28" s="8"/>
      <c r="AB28" s="8"/>
      <c r="AC28" s="8"/>
      <c r="AD28" s="8"/>
      <c r="AE28" s="27"/>
    </row>
    <row r="29" spans="1:31">
      <c r="A29" s="102" t="str">
        <f>A6</f>
        <v>E4</v>
      </c>
      <c r="B29" s="8"/>
      <c r="C29" s="8"/>
      <c r="D29" s="8"/>
      <c r="E29" s="32"/>
      <c r="F29" s="93"/>
      <c r="G29" s="8" t="s">
        <v>206</v>
      </c>
      <c r="H29" s="36">
        <v>1</v>
      </c>
      <c r="I29" s="32" t="s">
        <v>73</v>
      </c>
      <c r="J29" s="93"/>
      <c r="K29" s="13" t="str">
        <f>$G$30</f>
        <v>薑</v>
      </c>
      <c r="L29" s="30">
        <v>2</v>
      </c>
      <c r="M29" s="32"/>
      <c r="N29" s="93"/>
      <c r="O29" s="30" t="s">
        <v>112</v>
      </c>
      <c r="P29" s="30">
        <v>1</v>
      </c>
      <c r="Q29" s="101" t="s">
        <v>73</v>
      </c>
      <c r="R29" s="155"/>
      <c r="S29" s="28"/>
      <c r="T29" s="101"/>
      <c r="U29" s="8"/>
      <c r="V29" s="30" t="s">
        <v>116</v>
      </c>
      <c r="W29" s="8">
        <v>1</v>
      </c>
      <c r="X29" s="225" t="s">
        <v>73</v>
      </c>
      <c r="Y29" s="210"/>
      <c r="Z29" s="8"/>
      <c r="AA29" s="8"/>
      <c r="AB29" s="8"/>
      <c r="AC29" s="8"/>
      <c r="AD29" s="8"/>
      <c r="AE29" s="27"/>
    </row>
    <row r="30" spans="1:31">
      <c r="A30" s="102"/>
      <c r="B30" s="8"/>
      <c r="C30" s="8"/>
      <c r="D30" s="8"/>
      <c r="E30" s="32"/>
      <c r="F30" s="93"/>
      <c r="G30" s="13" t="s">
        <v>385</v>
      </c>
      <c r="H30" s="247">
        <v>0.05</v>
      </c>
      <c r="I30" s="162" t="s">
        <v>73</v>
      </c>
      <c r="J30" s="93"/>
      <c r="K30" s="13"/>
      <c r="L30" s="28"/>
      <c r="M30" s="32"/>
      <c r="N30" s="93"/>
      <c r="O30" s="30" t="s">
        <v>113</v>
      </c>
      <c r="P30" s="247">
        <v>0.01</v>
      </c>
      <c r="Q30" s="101" t="s">
        <v>73</v>
      </c>
      <c r="R30" s="155"/>
      <c r="S30" s="28"/>
      <c r="T30" s="101"/>
      <c r="U30" s="8"/>
      <c r="V30" s="8" t="s">
        <v>117</v>
      </c>
      <c r="W30" s="8">
        <v>1</v>
      </c>
      <c r="X30" s="225" t="s">
        <v>73</v>
      </c>
      <c r="Y30" s="210"/>
      <c r="Z30" s="8"/>
      <c r="AA30" s="8"/>
      <c r="AB30" s="8"/>
      <c r="AC30" s="8"/>
      <c r="AD30" s="8"/>
      <c r="AE30" s="27"/>
    </row>
    <row r="31" spans="1:31">
      <c r="A31" s="102"/>
      <c r="B31" s="8"/>
      <c r="C31" s="8"/>
      <c r="D31" s="8"/>
      <c r="E31" s="8"/>
      <c r="F31" s="93"/>
      <c r="J31" s="93"/>
      <c r="L31" s="8"/>
      <c r="M31" s="8"/>
      <c r="N31" s="93"/>
      <c r="O31" s="13" t="str">
        <f>$G$30</f>
        <v>薑</v>
      </c>
      <c r="P31" s="247">
        <v>0.05</v>
      </c>
      <c r="Q31" s="101" t="s">
        <v>73</v>
      </c>
      <c r="R31" s="102"/>
      <c r="S31" s="8"/>
      <c r="T31" s="102"/>
      <c r="U31" s="8"/>
      <c r="V31" s="8"/>
      <c r="W31" s="8"/>
      <c r="X31" s="87"/>
      <c r="Y31" s="210"/>
      <c r="Z31" s="8"/>
      <c r="AA31" s="8"/>
      <c r="AB31" s="8"/>
      <c r="AC31" s="8"/>
      <c r="AD31" s="8"/>
      <c r="AE31" s="27"/>
    </row>
    <row r="32" spans="1:31">
      <c r="A32" s="110"/>
      <c r="B32" s="109"/>
      <c r="C32" s="109"/>
      <c r="D32" s="109"/>
      <c r="E32" s="109"/>
      <c r="F32" s="115"/>
      <c r="G32" s="109"/>
      <c r="H32" s="109"/>
      <c r="J32" s="115"/>
      <c r="K32" s="109"/>
      <c r="L32" s="109"/>
      <c r="M32" s="109"/>
      <c r="N32" s="115"/>
      <c r="O32" s="109"/>
      <c r="P32" s="109"/>
      <c r="Q32" s="110"/>
      <c r="R32" s="110"/>
      <c r="S32" s="109"/>
      <c r="T32" s="110"/>
      <c r="U32" s="109"/>
      <c r="V32" s="109"/>
      <c r="W32" s="109"/>
      <c r="X32" s="87"/>
      <c r="Y32" s="210"/>
      <c r="Z32" s="8"/>
      <c r="AA32" s="8"/>
      <c r="AB32" s="8"/>
      <c r="AC32" s="8"/>
      <c r="AD32" s="8"/>
      <c r="AE32" s="27"/>
    </row>
    <row r="33" spans="1:31">
      <c r="A33" s="152">
        <f>國中!A11</f>
        <v>40613</v>
      </c>
      <c r="B33" s="8" t="str">
        <f>B7</f>
        <v>燕麥飯</v>
      </c>
      <c r="C33" s="8" t="s">
        <v>118</v>
      </c>
      <c r="D33" s="92">
        <v>10</v>
      </c>
      <c r="E33" s="32" t="s">
        <v>73</v>
      </c>
      <c r="F33" s="93" t="str">
        <f>F7</f>
        <v>筍干油腐</v>
      </c>
      <c r="G33" s="8" t="str">
        <f>LEFT(G7,3)</f>
        <v>油豆腐</v>
      </c>
      <c r="H33" s="8">
        <v>6</v>
      </c>
      <c r="I33" s="318" t="s">
        <v>73</v>
      </c>
      <c r="J33" s="93" t="str">
        <f>J7</f>
        <v>蜜汁豆干</v>
      </c>
      <c r="K33" t="str">
        <f>LEFT(K7,2)</f>
        <v>豆干</v>
      </c>
      <c r="L33" s="33">
        <v>5</v>
      </c>
      <c r="M33" s="32" t="s">
        <v>73</v>
      </c>
      <c r="N33" s="93" t="str">
        <f>N7</f>
        <v>蔬菜佃煮</v>
      </c>
      <c r="O33" s="8" t="s">
        <v>109</v>
      </c>
      <c r="P33" s="8">
        <v>3</v>
      </c>
      <c r="Q33" s="101" t="s">
        <v>73</v>
      </c>
      <c r="R33" s="160" t="str">
        <f>R7</f>
        <v>有機</v>
      </c>
      <c r="S33" s="8">
        <v>7</v>
      </c>
      <c r="T33" s="101" t="s">
        <v>73</v>
      </c>
      <c r="U33" s="8" t="str">
        <f>U7</f>
        <v>時瓜湯</v>
      </c>
      <c r="V33" s="8" t="s">
        <v>115</v>
      </c>
      <c r="W33" s="33">
        <v>4</v>
      </c>
      <c r="X33" s="252" t="s">
        <v>73</v>
      </c>
      <c r="Y33" s="223">
        <v>6.5</v>
      </c>
      <c r="Z33" s="223">
        <v>2</v>
      </c>
      <c r="AA33" s="223">
        <v>2.4</v>
      </c>
      <c r="AB33" s="223">
        <v>2.9</v>
      </c>
      <c r="AC33" s="223">
        <v>768</v>
      </c>
      <c r="AD33" s="223">
        <v>159</v>
      </c>
      <c r="AE33" s="223">
        <v>145</v>
      </c>
    </row>
    <row r="34" spans="1:31">
      <c r="A34" s="224">
        <f>WEEKDAY(A33,1)</f>
        <v>6</v>
      </c>
      <c r="B34" s="8"/>
      <c r="C34" s="8" t="str">
        <f>LEFT(B33,2)</f>
        <v>燕麥</v>
      </c>
      <c r="D34" s="310">
        <v>0.4</v>
      </c>
      <c r="E34" s="32" t="s">
        <v>73</v>
      </c>
      <c r="F34" s="93"/>
      <c r="G34" s="8" t="s">
        <v>201</v>
      </c>
      <c r="H34" s="34">
        <v>2</v>
      </c>
      <c r="I34" s="32" t="s">
        <v>73</v>
      </c>
      <c r="J34" s="93"/>
      <c r="M34" s="32" t="s">
        <v>73</v>
      </c>
      <c r="N34" s="93"/>
      <c r="O34" s="30" t="s">
        <v>95</v>
      </c>
      <c r="P34" s="8">
        <v>3</v>
      </c>
      <c r="Q34" s="101" t="s">
        <v>73</v>
      </c>
      <c r="R34" s="13" t="str">
        <f>$G$30</f>
        <v>薑</v>
      </c>
      <c r="S34" s="28">
        <v>0.05</v>
      </c>
      <c r="T34" s="101" t="s">
        <v>73</v>
      </c>
      <c r="U34" s="8"/>
      <c r="V34" s="30" t="s">
        <v>112</v>
      </c>
      <c r="W34" s="8">
        <v>1</v>
      </c>
      <c r="X34" s="225" t="s">
        <v>73</v>
      </c>
      <c r="Y34" s="210"/>
      <c r="Z34" s="8"/>
      <c r="AA34" s="8"/>
      <c r="AB34" s="8"/>
      <c r="AC34" s="8"/>
      <c r="AD34" s="8"/>
      <c r="AE34" s="27"/>
    </row>
    <row r="35" spans="1:31">
      <c r="A35" s="102" t="str">
        <f>A7</f>
        <v>E5</v>
      </c>
      <c r="B35" s="8"/>
      <c r="C35" s="8"/>
      <c r="D35" s="8"/>
      <c r="E35" s="8"/>
      <c r="F35" s="93"/>
      <c r="G35" s="13" t="str">
        <f>$G$30</f>
        <v>薑</v>
      </c>
      <c r="H35" s="247">
        <v>0.05</v>
      </c>
      <c r="I35" s="32" t="s">
        <v>73</v>
      </c>
      <c r="J35" s="93"/>
      <c r="M35" s="32" t="s">
        <v>73</v>
      </c>
      <c r="N35" s="93"/>
      <c r="O35" s="30" t="s">
        <v>76</v>
      </c>
      <c r="P35" s="30">
        <v>1</v>
      </c>
      <c r="Q35" s="101" t="s">
        <v>73</v>
      </c>
      <c r="R35" s="102"/>
      <c r="S35" s="8"/>
      <c r="T35" s="102"/>
      <c r="U35" s="8"/>
      <c r="V35" s="30"/>
      <c r="W35" s="8">
        <v>1</v>
      </c>
      <c r="X35" s="225" t="s">
        <v>73</v>
      </c>
      <c r="Y35" s="210"/>
      <c r="Z35" s="8"/>
      <c r="AA35" s="8"/>
      <c r="AB35" s="8"/>
      <c r="AC35" s="8"/>
      <c r="AD35" s="8"/>
      <c r="AE35" s="27"/>
    </row>
    <row r="36" spans="1:31">
      <c r="A36" s="102"/>
      <c r="B36" s="8"/>
      <c r="C36" s="8"/>
      <c r="D36" s="8"/>
      <c r="E36" s="8"/>
      <c r="F36" s="93"/>
      <c r="G36" s="30"/>
      <c r="H36" s="8"/>
      <c r="I36" s="8"/>
      <c r="J36" s="93"/>
      <c r="M36" s="32" t="s">
        <v>73</v>
      </c>
      <c r="N36" s="93"/>
      <c r="O36" s="13" t="str">
        <f>$G$30</f>
        <v>薑</v>
      </c>
      <c r="P36" s="247">
        <v>0.05</v>
      </c>
      <c r="Q36" s="101" t="s">
        <v>73</v>
      </c>
      <c r="R36" s="102"/>
      <c r="S36" s="8"/>
      <c r="T36" s="102"/>
      <c r="U36" s="8"/>
      <c r="V36" s="30" t="s">
        <v>114</v>
      </c>
      <c r="W36" s="8"/>
      <c r="X36" s="87"/>
      <c r="Y36" s="210"/>
      <c r="Z36" s="8"/>
      <c r="AA36" s="8"/>
      <c r="AB36" s="8"/>
      <c r="AC36" s="8"/>
      <c r="AD36" s="8"/>
      <c r="AE36" s="27"/>
    </row>
    <row r="37" spans="1:31">
      <c r="A37" s="102"/>
      <c r="B37" s="8"/>
      <c r="C37" s="8"/>
      <c r="D37" s="25"/>
      <c r="E37" s="25"/>
      <c r="F37" s="93"/>
      <c r="H37" s="8"/>
      <c r="I37" s="25"/>
      <c r="J37" s="210"/>
      <c r="M37" s="32" t="s">
        <v>73</v>
      </c>
      <c r="N37" s="93"/>
      <c r="O37" s="8"/>
      <c r="P37" s="8"/>
      <c r="Q37" s="103"/>
      <c r="R37" s="102"/>
      <c r="S37" s="25"/>
      <c r="T37" s="103"/>
      <c r="U37" s="8"/>
      <c r="V37" s="8"/>
      <c r="W37" s="8"/>
      <c r="X37" s="257"/>
      <c r="Y37" s="253"/>
      <c r="Z37" s="25"/>
      <c r="AA37" s="25"/>
      <c r="AB37" s="25"/>
      <c r="AC37" s="25"/>
      <c r="AD37" s="25"/>
      <c r="AE37" s="24"/>
    </row>
    <row r="38" spans="1:31">
      <c r="A38" s="8"/>
      <c r="F38" s="8"/>
      <c r="J38" s="8"/>
      <c r="K38" s="30"/>
      <c r="L38" s="8"/>
      <c r="M38" s="21"/>
      <c r="N38" s="8"/>
      <c r="P38" s="8"/>
      <c r="R38" s="8"/>
      <c r="U38" s="8"/>
    </row>
  </sheetData>
  <mergeCells count="20">
    <mergeCell ref="V3:X3"/>
    <mergeCell ref="G4:I4"/>
    <mergeCell ref="K4:M4"/>
    <mergeCell ref="O4:Q4"/>
    <mergeCell ref="V4:X4"/>
    <mergeCell ref="G3:I3"/>
    <mergeCell ref="K3:M3"/>
    <mergeCell ref="O3:Q3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view="pageBreakPreview" topLeftCell="A4" zoomScale="90" zoomScaleNormal="100" zoomScaleSheetLayoutView="90" workbookViewId="0">
      <selection activeCell="R10" sqref="R10:X34"/>
    </sheetView>
  </sheetViews>
  <sheetFormatPr defaultRowHeight="16.5"/>
  <cols>
    <col min="1" max="1" width="4.875" customWidth="1"/>
    <col min="3" max="3" width="7.125" customWidth="1"/>
    <col min="4" max="4" width="2.75" customWidth="1"/>
    <col min="5" max="5" width="2.625" customWidth="1"/>
    <col min="6" max="6" width="9.25" customWidth="1"/>
    <col min="7" max="7" width="10.625" customWidth="1"/>
    <col min="8" max="8" width="4.875" customWidth="1"/>
    <col min="9" max="9" width="2.625" customWidth="1"/>
    <col min="10" max="10" width="9.125" customWidth="1"/>
    <col min="11" max="11" width="10.625" customWidth="1"/>
    <col min="12" max="12" width="4.5" customWidth="1"/>
    <col min="13" max="13" width="3" customWidth="1"/>
    <col min="14" max="14" width="9.25" customWidth="1"/>
    <col min="15" max="15" width="11.75" customWidth="1"/>
    <col min="16" max="16" width="4.375" customWidth="1"/>
    <col min="17" max="17" width="2.75" customWidth="1"/>
    <col min="18" max="18" width="4.625" customWidth="1"/>
    <col min="19" max="19" width="2.875" customWidth="1"/>
    <col min="20" max="20" width="2.75" customWidth="1"/>
    <col min="21" max="21" width="9.375" customWidth="1"/>
    <col min="22" max="22" width="9.12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202">
        <v>110</v>
      </c>
      <c r="B1" s="202" t="s">
        <v>68</v>
      </c>
      <c r="C1" s="202" t="str">
        <f>國中!H1</f>
        <v>國民中學</v>
      </c>
      <c r="D1" s="202"/>
      <c r="E1" s="404" t="str">
        <f>國中!K1</f>
        <v>素食菜單</v>
      </c>
      <c r="F1" s="404"/>
      <c r="G1" s="202" t="s">
        <v>208</v>
      </c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</row>
    <row r="2" spans="1:31">
      <c r="A2" s="277" t="s">
        <v>20</v>
      </c>
      <c r="B2" s="278" t="s">
        <v>2</v>
      </c>
      <c r="C2" s="279" t="s">
        <v>3</v>
      </c>
      <c r="D2" s="280"/>
      <c r="E2" s="278"/>
      <c r="F2" s="278" t="s">
        <v>4</v>
      </c>
      <c r="G2" s="298" t="s">
        <v>5</v>
      </c>
      <c r="H2" s="299"/>
      <c r="I2" s="242"/>
      <c r="J2" s="278" t="s">
        <v>6</v>
      </c>
      <c r="K2" s="279" t="s">
        <v>7</v>
      </c>
      <c r="L2" s="280"/>
      <c r="M2" s="278"/>
      <c r="N2" s="281" t="s">
        <v>8</v>
      </c>
      <c r="O2" s="282" t="s">
        <v>9</v>
      </c>
      <c r="P2" s="282"/>
      <c r="Q2" s="281"/>
      <c r="R2" s="283" t="s">
        <v>10</v>
      </c>
      <c r="S2" s="283"/>
      <c r="T2" s="284"/>
      <c r="U2" s="281" t="s">
        <v>11</v>
      </c>
      <c r="V2" s="282" t="s">
        <v>12</v>
      </c>
      <c r="W2" s="243"/>
      <c r="X2" s="242"/>
    </row>
    <row r="3" spans="1:31" ht="28.5" customHeight="1">
      <c r="A3" s="287" t="str">
        <f>國中!C12</f>
        <v>F1</v>
      </c>
      <c r="B3" s="288" t="str">
        <f>國中!D12</f>
        <v>白米飯</v>
      </c>
      <c r="C3" s="289" t="str">
        <f>國中!E12</f>
        <v>米</v>
      </c>
      <c r="D3" s="289"/>
      <c r="E3" s="290"/>
      <c r="F3" s="285" t="str">
        <f>國中!F12</f>
        <v>咖哩毛豆</v>
      </c>
      <c r="G3" s="426" t="str">
        <f>國中!G12</f>
        <v>冷凍毛豆仁 薑 咖哩粉</v>
      </c>
      <c r="H3" s="426"/>
      <c r="I3" s="427"/>
      <c r="J3" s="285" t="str">
        <f>國中!H12</f>
        <v>清炒時蔬</v>
      </c>
      <c r="K3" s="454" t="str">
        <f>國中!I12</f>
        <v>龍鬚菜 薑</v>
      </c>
      <c r="L3" s="430"/>
      <c r="M3" s="431"/>
      <c r="N3" s="286" t="str">
        <f>國中!K12</f>
        <v>塔香佐蛋</v>
      </c>
      <c r="O3" s="426" t="str">
        <f>國中!L12</f>
        <v>雞蛋 海帶 九層塔 薑</v>
      </c>
      <c r="P3" s="426"/>
      <c r="Q3" s="427"/>
      <c r="R3" s="283" t="s">
        <v>10</v>
      </c>
      <c r="S3" s="283"/>
      <c r="T3" s="284"/>
      <c r="U3" s="285" t="str">
        <f>國中!N12</f>
        <v>金針湯</v>
      </c>
      <c r="V3" s="421" t="str">
        <f>國中!O12</f>
        <v>乾金針 榨菜</v>
      </c>
      <c r="W3" s="421"/>
      <c r="X3" s="409"/>
    </row>
    <row r="4" spans="1:31" ht="31.5" customHeight="1">
      <c r="A4" s="287" t="str">
        <f>國中!C13</f>
        <v>F2</v>
      </c>
      <c r="B4" s="288" t="str">
        <f>國中!D13</f>
        <v>糙米飯</v>
      </c>
      <c r="C4" s="289" t="str">
        <f>國中!E13</f>
        <v>米 糙米</v>
      </c>
      <c r="D4" s="289"/>
      <c r="E4" s="290"/>
      <c r="F4" s="285" t="str">
        <f>國中!F13</f>
        <v>醬瓜燒腐</v>
      </c>
      <c r="G4" s="426" t="str">
        <f>國中!G13</f>
        <v>油豆腐 醬瓜 薑</v>
      </c>
      <c r="H4" s="426"/>
      <c r="I4" s="427"/>
      <c r="J4" s="285" t="str">
        <f>國中!H13</f>
        <v>碎脯豆干</v>
      </c>
      <c r="K4" s="454" t="str">
        <f>國中!I13</f>
        <v>豆干 蘿蔔乾 紅蘿蔔 薑</v>
      </c>
      <c r="L4" s="430"/>
      <c r="M4" s="431"/>
      <c r="N4" s="286" t="str">
        <f>國中!K13</f>
        <v>清炒花椰</v>
      </c>
      <c r="O4" s="426" t="str">
        <f>國中!L13</f>
        <v>冷凍花椰菜 紅蘿蔔 薑</v>
      </c>
      <c r="P4" s="426"/>
      <c r="Q4" s="427"/>
      <c r="R4" s="283" t="s">
        <v>10</v>
      </c>
      <c r="S4" s="283"/>
      <c r="T4" s="284"/>
      <c r="U4" s="285" t="str">
        <f>國中!N13</f>
        <v>時瓜湯</v>
      </c>
      <c r="V4" s="421" t="str">
        <f>國中!O13</f>
        <v>時瓜 紅蘿蔔 薑</v>
      </c>
      <c r="W4" s="421"/>
      <c r="X4" s="409"/>
    </row>
    <row r="5" spans="1:31" ht="39.950000000000003" customHeight="1">
      <c r="A5" s="49" t="str">
        <f>國中!C14</f>
        <v>F3</v>
      </c>
      <c r="B5" s="288" t="str">
        <f>國中!D14</f>
        <v>刈包特餐</v>
      </c>
      <c r="C5" s="289" t="str">
        <f>國中!E14</f>
        <v>刈包</v>
      </c>
      <c r="D5" s="289"/>
      <c r="E5" s="290"/>
      <c r="F5" s="285" t="str">
        <f>國中!F14</f>
        <v>香滷豆包</v>
      </c>
      <c r="G5" s="425" t="str">
        <f>國中!G14</f>
        <v>豆包</v>
      </c>
      <c r="H5" s="426"/>
      <c r="I5" s="427"/>
      <c r="J5" s="293" t="str">
        <f>國中!H14</f>
        <v>酸菜麵腸</v>
      </c>
      <c r="K5" s="429" t="str">
        <f>國中!I14</f>
        <v>酸菜 麵腸 薑</v>
      </c>
      <c r="L5" s="430"/>
      <c r="M5" s="431"/>
      <c r="N5" s="52" t="str">
        <f>國中!K14</f>
        <v>豆皮白菜</v>
      </c>
      <c r="O5" s="425" t="str">
        <f>國中!L14</f>
        <v>豆皮 大白菜 乾木耳 紅蘿蔔</v>
      </c>
      <c r="P5" s="426"/>
      <c r="Q5" s="427"/>
      <c r="R5" s="292" t="s">
        <v>10</v>
      </c>
      <c r="S5" s="283"/>
      <c r="T5" s="284"/>
      <c r="U5" s="285" t="str">
        <f>國中!N14</f>
        <v>糙米粥</v>
      </c>
      <c r="V5" s="408" t="str">
        <f>國中!O14</f>
        <v>雞蛋 糙米 乾香菇 紅蘿蔔</v>
      </c>
      <c r="W5" s="421"/>
      <c r="X5" s="409"/>
    </row>
    <row r="6" spans="1:31" ht="36" customHeight="1">
      <c r="A6" s="287" t="str">
        <f>國中!C15</f>
        <v>F4</v>
      </c>
      <c r="B6" s="288" t="str">
        <f>國中!D15</f>
        <v>糙米飯</v>
      </c>
      <c r="C6" s="289" t="str">
        <f>國中!E15</f>
        <v>米 糙米</v>
      </c>
      <c r="D6" s="289"/>
      <c r="E6" s="290"/>
      <c r="F6" s="285" t="str">
        <f>國中!F15</f>
        <v>紅燒豆腐</v>
      </c>
      <c r="G6" s="426" t="str">
        <f>國中!G15</f>
        <v>豆腐 薑</v>
      </c>
      <c r="H6" s="426"/>
      <c r="I6" s="427"/>
      <c r="J6" s="285" t="str">
        <f>國中!H15</f>
        <v>若末混炒</v>
      </c>
      <c r="K6" s="454" t="str">
        <f>國中!I15</f>
        <v>素絞肉 乾木耳 紅蘿蔔 薑</v>
      </c>
      <c r="L6" s="430"/>
      <c r="M6" s="431"/>
      <c r="N6" s="286" t="str">
        <f>國中!K15</f>
        <v>芝麻海結</v>
      </c>
      <c r="O6" s="426" t="str">
        <f>國中!L15</f>
        <v>海帶結 芝麻(熟) 薑</v>
      </c>
      <c r="P6" s="426"/>
      <c r="Q6" s="427"/>
      <c r="R6" s="283" t="s">
        <v>10</v>
      </c>
      <c r="S6" s="283"/>
      <c r="T6" s="284"/>
      <c r="U6" s="285" t="str">
        <f>國中!N15</f>
        <v>粉圓甜湯</v>
      </c>
      <c r="V6" s="421" t="str">
        <f>國中!O15</f>
        <v>粉圓 二砂糖</v>
      </c>
      <c r="W6" s="421"/>
      <c r="X6" s="409"/>
    </row>
    <row r="7" spans="1:31" ht="36" customHeight="1">
      <c r="A7" s="287" t="str">
        <f>國中!C16</f>
        <v>F5</v>
      </c>
      <c r="B7" s="288" t="str">
        <f>國中!D16</f>
        <v>小米飯</v>
      </c>
      <c r="C7" s="289" t="str">
        <f>國中!E16</f>
        <v>米 小米</v>
      </c>
      <c r="D7" s="289"/>
      <c r="E7" s="290"/>
      <c r="F7" s="285" t="str">
        <f>國中!F16</f>
        <v>泡菜凍腐</v>
      </c>
      <c r="G7" s="426" t="str">
        <f>國中!G16</f>
        <v>凍豆腐 韓式泡菜 薑</v>
      </c>
      <c r="H7" s="426"/>
      <c r="I7" s="427"/>
      <c r="J7" s="285" t="str">
        <f>國中!H16</f>
        <v>蛋香時蔬</v>
      </c>
      <c r="K7" s="454" t="str">
        <f>國中!I16</f>
        <v>雞蛋 時蔬 紅蘿蔔 薑</v>
      </c>
      <c r="L7" s="430"/>
      <c r="M7" s="431"/>
      <c r="N7" s="286" t="str">
        <f>國中!K16</f>
        <v>回鍋油腐</v>
      </c>
      <c r="O7" s="426" t="str">
        <f>國中!L16</f>
        <v>油豆腐 麻竹筍干 乾木耳 大蒜</v>
      </c>
      <c r="P7" s="426"/>
      <c r="Q7" s="427"/>
      <c r="R7" s="283" t="s">
        <v>210</v>
      </c>
      <c r="S7" s="283"/>
      <c r="T7" s="284"/>
      <c r="U7" s="285" t="str">
        <f>國中!N16</f>
        <v>味噌湯</v>
      </c>
      <c r="V7" s="421" t="str">
        <f>國中!O16</f>
        <v>乾海帶 味噌 薑</v>
      </c>
      <c r="W7" s="421"/>
      <c r="X7" s="409"/>
    </row>
    <row r="8" spans="1:31">
      <c r="A8" s="8"/>
      <c r="B8" s="294" t="s">
        <v>71</v>
      </c>
      <c r="C8" s="26" t="s">
        <v>72</v>
      </c>
      <c r="D8" s="22"/>
      <c r="E8" s="22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24.75">
      <c r="A9" s="216" t="s">
        <v>20</v>
      </c>
      <c r="B9" s="217" t="s">
        <v>2</v>
      </c>
      <c r="C9" s="218"/>
      <c r="D9" s="202"/>
      <c r="E9" s="202"/>
      <c r="F9" s="219" t="s">
        <v>4</v>
      </c>
      <c r="G9" s="202"/>
      <c r="H9" s="202"/>
      <c r="I9" s="202"/>
      <c r="J9" s="219" t="s">
        <v>6</v>
      </c>
      <c r="K9" s="202"/>
      <c r="L9" s="202"/>
      <c r="M9" s="202"/>
      <c r="N9" s="220" t="s">
        <v>8</v>
      </c>
      <c r="O9" s="202"/>
      <c r="P9" s="202"/>
      <c r="Q9" s="202"/>
      <c r="R9" s="221" t="s">
        <v>10</v>
      </c>
      <c r="S9" s="202"/>
      <c r="T9" s="202"/>
      <c r="U9" s="220" t="s">
        <v>11</v>
      </c>
      <c r="V9" s="202"/>
      <c r="W9" s="202"/>
      <c r="X9" s="87"/>
      <c r="Y9" s="272" t="s">
        <v>13</v>
      </c>
      <c r="Z9" s="273" t="s">
        <v>81</v>
      </c>
      <c r="AA9" s="274" t="s">
        <v>15</v>
      </c>
      <c r="AB9" s="275" t="s">
        <v>18</v>
      </c>
      <c r="AC9" s="274" t="s">
        <v>19</v>
      </c>
      <c r="AD9" s="240" t="s">
        <v>79</v>
      </c>
      <c r="AE9" s="276" t="s">
        <v>80</v>
      </c>
    </row>
    <row r="10" spans="1:31">
      <c r="A10" s="152">
        <f>國中!A12</f>
        <v>40616</v>
      </c>
      <c r="B10" s="91" t="str">
        <f>B3</f>
        <v>白米飯</v>
      </c>
      <c r="C10" s="22" t="str">
        <f>C3</f>
        <v>米</v>
      </c>
      <c r="D10" s="92">
        <v>10</v>
      </c>
      <c r="E10" s="32" t="s">
        <v>73</v>
      </c>
      <c r="F10" s="209" t="str">
        <f>F3</f>
        <v>咖哩毛豆</v>
      </c>
      <c r="G10" s="207" t="str">
        <f>LEFT(G3,5)</f>
        <v>冷凍毛豆仁</v>
      </c>
      <c r="H10" s="33">
        <v>6</v>
      </c>
      <c r="I10" s="32" t="s">
        <v>73</v>
      </c>
      <c r="J10" s="209" t="str">
        <f>J3</f>
        <v>清炒時蔬</v>
      </c>
      <c r="K10" s="8" t="str">
        <f>LEFT(K3,3)</f>
        <v>龍鬚菜</v>
      </c>
      <c r="L10" s="33">
        <v>5</v>
      </c>
      <c r="M10" s="32" t="s">
        <v>73</v>
      </c>
      <c r="N10" s="209" t="str">
        <f>N3</f>
        <v>塔香佐蛋</v>
      </c>
      <c r="O10" s="8" t="s">
        <v>107</v>
      </c>
      <c r="P10" s="245">
        <v>1.2</v>
      </c>
      <c r="Q10" s="32" t="s">
        <v>73</v>
      </c>
      <c r="R10" s="214" t="s">
        <v>10</v>
      </c>
      <c r="S10" s="8">
        <v>7</v>
      </c>
      <c r="T10" s="32" t="s">
        <v>73</v>
      </c>
      <c r="U10" s="209" t="str">
        <f>U3</f>
        <v>金針湯</v>
      </c>
      <c r="V10" s="8" t="s">
        <v>77</v>
      </c>
      <c r="W10" s="29">
        <v>0.1</v>
      </c>
      <c r="X10" s="252" t="s">
        <v>73</v>
      </c>
      <c r="Y10" s="269">
        <v>5</v>
      </c>
      <c r="Z10" s="269">
        <v>2</v>
      </c>
      <c r="AA10" s="270">
        <v>3</v>
      </c>
      <c r="AB10" s="270">
        <v>2.8</v>
      </c>
      <c r="AC10" s="270">
        <v>751</v>
      </c>
      <c r="AD10" s="270">
        <v>332</v>
      </c>
      <c r="AE10" s="271">
        <v>235</v>
      </c>
    </row>
    <row r="11" spans="1:31">
      <c r="A11" s="224">
        <f>WEEKDAY(A10,1)</f>
        <v>2</v>
      </c>
      <c r="B11" s="8"/>
      <c r="C11" s="8"/>
      <c r="D11" s="8"/>
      <c r="E11" s="8"/>
      <c r="F11" s="210"/>
      <c r="G11" s="8"/>
      <c r="H11" s="34"/>
      <c r="I11" s="32" t="s">
        <v>73</v>
      </c>
      <c r="J11" s="210"/>
      <c r="K11" s="8"/>
      <c r="L11" s="8"/>
      <c r="M11" s="32" t="s">
        <v>73</v>
      </c>
      <c r="N11" s="210"/>
      <c r="O11" s="30" t="s">
        <v>235</v>
      </c>
      <c r="P11" s="33">
        <v>3</v>
      </c>
      <c r="Q11" s="32" t="s">
        <v>73</v>
      </c>
      <c r="R11" s="13" t="str">
        <f>$G$30</f>
        <v>薑</v>
      </c>
      <c r="S11" s="28">
        <v>0.05</v>
      </c>
      <c r="T11" s="32" t="s">
        <v>73</v>
      </c>
      <c r="U11" s="210"/>
      <c r="V11" s="8" t="s">
        <v>78</v>
      </c>
      <c r="W11" s="29">
        <v>0.6</v>
      </c>
      <c r="X11" s="225" t="s">
        <v>73</v>
      </c>
      <c r="Y11" s="8"/>
      <c r="Z11" s="8"/>
      <c r="AA11" s="8"/>
      <c r="AB11" s="8"/>
      <c r="AC11" s="8"/>
      <c r="AD11" s="8"/>
      <c r="AE11" s="8"/>
    </row>
    <row r="12" spans="1:31">
      <c r="A12" s="201" t="str">
        <f>A3</f>
        <v>F1</v>
      </c>
      <c r="B12" s="8"/>
      <c r="C12" s="8"/>
      <c r="D12" s="8"/>
      <c r="E12" s="8"/>
      <c r="F12" s="210"/>
      <c r="G12" s="8"/>
      <c r="H12" s="8"/>
      <c r="I12" s="32" t="s">
        <v>73</v>
      </c>
      <c r="J12" s="210"/>
      <c r="K12" s="13" t="str">
        <f>$G$30</f>
        <v>薑</v>
      </c>
      <c r="L12" s="247">
        <v>0.05</v>
      </c>
      <c r="M12" s="32" t="s">
        <v>73</v>
      </c>
      <c r="N12" s="210"/>
      <c r="O12" s="13" t="str">
        <f>$G$30</f>
        <v>薑</v>
      </c>
      <c r="P12" s="247">
        <v>0.05</v>
      </c>
      <c r="Q12" s="32" t="s">
        <v>73</v>
      </c>
      <c r="R12" s="210"/>
      <c r="S12" s="8"/>
      <c r="T12" s="8"/>
      <c r="U12" s="210"/>
      <c r="V12" s="8"/>
      <c r="W12" s="8">
        <v>1</v>
      </c>
      <c r="X12" s="225" t="s">
        <v>73</v>
      </c>
      <c r="Y12" s="8"/>
      <c r="Z12" s="8"/>
      <c r="AA12" s="8"/>
      <c r="AB12" s="8"/>
      <c r="AC12" s="8"/>
      <c r="AD12" s="8"/>
      <c r="AE12" s="8"/>
    </row>
    <row r="13" spans="1:31">
      <c r="A13" s="102"/>
      <c r="B13" s="8"/>
      <c r="C13" s="8"/>
      <c r="D13" s="8"/>
      <c r="E13" s="8"/>
      <c r="F13" s="210"/>
      <c r="G13" s="30"/>
      <c r="H13" s="30"/>
      <c r="I13" s="8"/>
      <c r="J13" s="210"/>
      <c r="M13" s="8"/>
      <c r="N13" s="210"/>
      <c r="O13" s="30" t="s">
        <v>92</v>
      </c>
      <c r="P13" s="29">
        <v>0.1</v>
      </c>
      <c r="Q13" s="32" t="s">
        <v>73</v>
      </c>
      <c r="R13" s="210"/>
      <c r="S13" s="8"/>
      <c r="T13" s="8"/>
      <c r="U13" s="210"/>
      <c r="V13" s="30"/>
      <c r="W13" s="8"/>
      <c r="X13" s="87"/>
      <c r="Y13" s="8"/>
      <c r="Z13" s="8"/>
      <c r="AA13" s="8"/>
      <c r="AB13" s="8"/>
      <c r="AC13" s="8"/>
      <c r="AD13" s="8"/>
      <c r="AE13" s="8"/>
    </row>
    <row r="14" spans="1:31">
      <c r="A14" s="204"/>
      <c r="B14" s="202"/>
      <c r="C14" s="202"/>
      <c r="D14" s="202"/>
      <c r="E14" s="202"/>
      <c r="F14" s="211"/>
      <c r="G14" s="202" t="s">
        <v>110</v>
      </c>
      <c r="H14" s="202"/>
      <c r="I14" s="202"/>
      <c r="J14" s="211"/>
      <c r="K14" s="205"/>
      <c r="L14" s="206"/>
      <c r="M14" s="212"/>
      <c r="N14" s="211"/>
      <c r="O14" s="202"/>
      <c r="P14" s="202"/>
      <c r="Q14" s="202"/>
      <c r="R14" s="211"/>
      <c r="S14" s="202"/>
      <c r="T14" s="202"/>
      <c r="U14" s="211"/>
      <c r="V14" s="202"/>
      <c r="W14" s="202"/>
      <c r="X14" s="238"/>
      <c r="Y14" s="202"/>
      <c r="Z14" s="202"/>
      <c r="AA14" s="202"/>
      <c r="AB14" s="202"/>
      <c r="AC14" s="202"/>
      <c r="AD14" s="202"/>
      <c r="AE14" s="202"/>
    </row>
    <row r="15" spans="1:31">
      <c r="A15" s="152">
        <f>國中!A13</f>
        <v>40617</v>
      </c>
      <c r="B15" s="8" t="str">
        <f>B4</f>
        <v>糙米飯</v>
      </c>
      <c r="C15" s="8" t="s">
        <v>82</v>
      </c>
      <c r="D15" s="8">
        <v>7</v>
      </c>
      <c r="E15" s="32" t="s">
        <v>73</v>
      </c>
      <c r="F15" s="210" t="str">
        <f>F4</f>
        <v>醬瓜燒腐</v>
      </c>
      <c r="G15" s="8" t="str">
        <f>LEFT(G4,3)</f>
        <v>油豆腐</v>
      </c>
      <c r="H15" s="8">
        <v>9</v>
      </c>
      <c r="I15" s="32" t="s">
        <v>73</v>
      </c>
      <c r="J15" s="210" t="str">
        <f>J4</f>
        <v>碎脯豆干</v>
      </c>
      <c r="K15" s="8" t="s">
        <v>96</v>
      </c>
      <c r="L15" s="33">
        <v>4</v>
      </c>
      <c r="M15" s="32" t="s">
        <v>73</v>
      </c>
      <c r="N15" s="210" t="str">
        <f>N4</f>
        <v>清炒花椰</v>
      </c>
      <c r="O15" s="30" t="s">
        <v>244</v>
      </c>
      <c r="P15" s="36">
        <v>6</v>
      </c>
      <c r="Q15" s="252" t="s">
        <v>73</v>
      </c>
      <c r="R15" s="214" t="s">
        <v>10</v>
      </c>
      <c r="S15" s="8">
        <v>7</v>
      </c>
      <c r="T15" s="32" t="s">
        <v>73</v>
      </c>
      <c r="U15" s="210" t="str">
        <f>U4</f>
        <v>時瓜湯</v>
      </c>
      <c r="V15" s="8" t="s">
        <v>98</v>
      </c>
      <c r="W15" s="33">
        <v>4</v>
      </c>
      <c r="X15" s="225" t="s">
        <v>73</v>
      </c>
      <c r="Y15" s="223">
        <v>5.6</v>
      </c>
      <c r="Z15" s="263">
        <v>1.7</v>
      </c>
      <c r="AA15" s="223">
        <v>2.4</v>
      </c>
      <c r="AB15" s="223">
        <v>2.8</v>
      </c>
      <c r="AC15" s="223">
        <v>741</v>
      </c>
      <c r="AD15" s="264">
        <v>363</v>
      </c>
      <c r="AE15" s="263">
        <v>249</v>
      </c>
    </row>
    <row r="16" spans="1:31">
      <c r="A16" s="224">
        <f>WEEKDAY(A15,1)</f>
        <v>3</v>
      </c>
      <c r="B16" s="8"/>
      <c r="C16" s="8" t="s">
        <v>83</v>
      </c>
      <c r="D16" s="8">
        <v>3</v>
      </c>
      <c r="E16" s="32" t="s">
        <v>73</v>
      </c>
      <c r="F16" s="210"/>
      <c r="G16" s="30" t="s">
        <v>106</v>
      </c>
      <c r="H16" s="34">
        <v>3</v>
      </c>
      <c r="I16" s="32" t="s">
        <v>73</v>
      </c>
      <c r="J16" s="210"/>
      <c r="K16" s="30" t="s">
        <v>212</v>
      </c>
      <c r="L16" s="8">
        <v>1</v>
      </c>
      <c r="M16" s="32" t="s">
        <v>73</v>
      </c>
      <c r="N16" s="210"/>
      <c r="O16" s="30" t="s">
        <v>112</v>
      </c>
      <c r="P16" s="34">
        <v>1</v>
      </c>
      <c r="Q16" s="32" t="s">
        <v>73</v>
      </c>
      <c r="R16" s="13" t="str">
        <f>$G$30</f>
        <v>薑</v>
      </c>
      <c r="S16" s="28">
        <v>0.05</v>
      </c>
      <c r="T16" s="32" t="s">
        <v>73</v>
      </c>
      <c r="U16" s="210"/>
      <c r="V16" s="30" t="s">
        <v>76</v>
      </c>
      <c r="W16" s="8">
        <v>1</v>
      </c>
      <c r="X16" s="87"/>
      <c r="Y16" s="8"/>
      <c r="Z16" s="8"/>
      <c r="AA16" s="8"/>
      <c r="AB16" s="8"/>
      <c r="AC16" s="8"/>
      <c r="AD16" s="8"/>
      <c r="AE16" s="8"/>
    </row>
    <row r="17" spans="1:31">
      <c r="A17" s="154" t="str">
        <f>A4</f>
        <v>F2</v>
      </c>
      <c r="B17" s="8"/>
      <c r="C17" s="8"/>
      <c r="D17" s="8"/>
      <c r="E17" s="8"/>
      <c r="F17" s="210"/>
      <c r="G17" s="30" t="s">
        <v>211</v>
      </c>
      <c r="H17" s="30">
        <v>1</v>
      </c>
      <c r="I17" s="32" t="s">
        <v>73</v>
      </c>
      <c r="J17" s="210"/>
      <c r="K17" s="30" t="s">
        <v>200</v>
      </c>
      <c r="L17" s="8">
        <v>1</v>
      </c>
      <c r="M17" s="32" t="s">
        <v>73</v>
      </c>
      <c r="N17" s="210"/>
      <c r="O17" s="13" t="str">
        <f>$G$30</f>
        <v>薑</v>
      </c>
      <c r="P17" s="28">
        <v>0.05</v>
      </c>
      <c r="Q17" s="32" t="s">
        <v>73</v>
      </c>
      <c r="R17" s="210"/>
      <c r="S17" s="8"/>
      <c r="T17" s="8"/>
      <c r="U17" s="210"/>
      <c r="V17" s="30"/>
      <c r="W17" s="8">
        <v>1</v>
      </c>
      <c r="X17" s="87"/>
      <c r="Y17" s="8"/>
      <c r="Z17" s="8"/>
      <c r="AA17" s="8"/>
      <c r="AB17" s="8"/>
      <c r="AC17" s="8"/>
      <c r="AD17" s="8"/>
      <c r="AE17" s="8"/>
    </row>
    <row r="18" spans="1:31">
      <c r="A18" s="154"/>
      <c r="B18" s="8"/>
      <c r="C18" s="8"/>
      <c r="D18" s="8"/>
      <c r="E18" s="8"/>
      <c r="F18" s="210"/>
      <c r="G18" s="30"/>
      <c r="H18" s="8"/>
      <c r="I18" s="8"/>
      <c r="J18" s="210"/>
      <c r="K18" s="13" t="str">
        <f>$G$30</f>
        <v>薑</v>
      </c>
      <c r="L18" s="28">
        <v>0.05</v>
      </c>
      <c r="M18" s="32" t="s">
        <v>73</v>
      </c>
      <c r="N18" s="210"/>
      <c r="P18" s="30"/>
      <c r="Q18" s="32" t="s">
        <v>73</v>
      </c>
      <c r="R18" s="210"/>
      <c r="S18" s="8"/>
      <c r="T18" s="8"/>
      <c r="U18" s="210"/>
      <c r="V18" s="30" t="s">
        <v>102</v>
      </c>
      <c r="W18" s="8"/>
      <c r="X18" s="87"/>
      <c r="Y18" s="8"/>
      <c r="Z18" s="8"/>
      <c r="AA18" s="8"/>
      <c r="AB18" s="8"/>
      <c r="AC18" s="8"/>
      <c r="AD18" s="8"/>
      <c r="AE18" s="8"/>
    </row>
    <row r="19" spans="1:31">
      <c r="A19" s="203"/>
      <c r="B19" s="202"/>
      <c r="C19" s="202"/>
      <c r="D19" s="202"/>
      <c r="E19" s="202"/>
      <c r="F19" s="211"/>
      <c r="G19" s="202"/>
      <c r="H19" s="202"/>
      <c r="I19" s="202"/>
      <c r="J19" s="211"/>
      <c r="K19" s="202"/>
      <c r="L19" s="202"/>
      <c r="M19" s="202"/>
      <c r="N19" s="211"/>
      <c r="O19" s="202"/>
      <c r="P19" s="202"/>
      <c r="Q19" s="202"/>
      <c r="R19" s="211"/>
      <c r="S19" s="202"/>
      <c r="T19" s="202"/>
      <c r="U19" s="211"/>
      <c r="V19" s="202"/>
      <c r="W19" s="202"/>
      <c r="X19" s="238"/>
      <c r="Y19" s="202"/>
      <c r="Z19" s="202"/>
      <c r="AA19" s="202"/>
      <c r="AB19" s="202"/>
      <c r="AC19" s="202"/>
      <c r="AD19" s="202"/>
      <c r="AE19" s="202"/>
    </row>
    <row r="20" spans="1:31">
      <c r="A20" s="152">
        <f>國中!A14</f>
        <v>40618</v>
      </c>
      <c r="B20" s="8" t="str">
        <f>B5</f>
        <v>刈包特餐</v>
      </c>
      <c r="C20" s="8" t="str">
        <f>C5</f>
        <v>刈包</v>
      </c>
      <c r="D20" s="8">
        <v>4</v>
      </c>
      <c r="E20" s="32" t="s">
        <v>73</v>
      </c>
      <c r="F20" s="210" t="str">
        <f>F5</f>
        <v>香滷豆包</v>
      </c>
      <c r="G20" s="8" t="str">
        <f>G5</f>
        <v>豆包</v>
      </c>
      <c r="H20" s="8">
        <v>6</v>
      </c>
      <c r="I20" s="32" t="s">
        <v>73</v>
      </c>
      <c r="J20" s="210" t="str">
        <f>J5</f>
        <v>酸菜麵腸</v>
      </c>
      <c r="K20" s="8" t="s">
        <v>239</v>
      </c>
      <c r="L20" s="36">
        <v>3</v>
      </c>
      <c r="M20" s="32" t="s">
        <v>73</v>
      </c>
      <c r="N20" s="210" t="str">
        <f>N5</f>
        <v>豆皮白菜</v>
      </c>
      <c r="O20" s="8" t="s">
        <v>84</v>
      </c>
      <c r="P20" s="29">
        <v>0.3</v>
      </c>
      <c r="Q20" s="32" t="s">
        <v>73</v>
      </c>
      <c r="R20" s="214" t="s">
        <v>10</v>
      </c>
      <c r="S20" s="8">
        <v>7</v>
      </c>
      <c r="T20" s="32" t="s">
        <v>73</v>
      </c>
      <c r="U20" s="210" t="str">
        <f>U5</f>
        <v>糙米粥</v>
      </c>
      <c r="V20" s="8" t="s">
        <v>107</v>
      </c>
      <c r="W20" s="84">
        <v>0.6</v>
      </c>
      <c r="X20" s="225" t="s">
        <v>73</v>
      </c>
      <c r="Y20" s="262">
        <v>2.5</v>
      </c>
      <c r="Z20" s="223">
        <v>1.5</v>
      </c>
      <c r="AA20" s="223">
        <v>3</v>
      </c>
      <c r="AB20" s="223">
        <v>2.8</v>
      </c>
      <c r="AC20" s="223">
        <v>564</v>
      </c>
      <c r="AD20" s="223">
        <v>359</v>
      </c>
      <c r="AE20" s="260">
        <v>222</v>
      </c>
    </row>
    <row r="21" spans="1:31">
      <c r="A21" s="224">
        <f>WEEKDAY(A20,1)</f>
        <v>4</v>
      </c>
      <c r="B21" s="8"/>
      <c r="C21" s="8"/>
      <c r="D21" s="8"/>
      <c r="E21" s="8"/>
      <c r="F21" s="210"/>
      <c r="G21" s="8"/>
      <c r="H21" s="8"/>
      <c r="I21" s="8"/>
      <c r="J21" s="210"/>
      <c r="K21" s="30" t="s">
        <v>240</v>
      </c>
      <c r="L21" s="36">
        <v>3</v>
      </c>
      <c r="M21" s="32" t="s">
        <v>73</v>
      </c>
      <c r="N21" s="210"/>
      <c r="O21" s="8" t="s">
        <v>85</v>
      </c>
      <c r="P21" s="33">
        <v>6</v>
      </c>
      <c r="Q21" s="32" t="s">
        <v>73</v>
      </c>
      <c r="R21" s="13" t="str">
        <f>$G$30</f>
        <v>薑</v>
      </c>
      <c r="S21" s="28">
        <v>0.05</v>
      </c>
      <c r="T21" s="32" t="s">
        <v>73</v>
      </c>
      <c r="U21" s="210"/>
      <c r="V21" s="30" t="s">
        <v>238</v>
      </c>
      <c r="W21" s="8">
        <v>3</v>
      </c>
      <c r="X21" s="225" t="s">
        <v>73</v>
      </c>
      <c r="Y21" s="8"/>
      <c r="Z21" s="8"/>
      <c r="AA21" s="8"/>
      <c r="AB21" s="8"/>
      <c r="AC21" s="8"/>
      <c r="AD21" s="8"/>
      <c r="AE21" s="8"/>
    </row>
    <row r="22" spans="1:31">
      <c r="A22" s="154" t="str">
        <f>A5</f>
        <v>F3</v>
      </c>
      <c r="B22" s="8"/>
      <c r="C22" s="8"/>
      <c r="D22" s="8"/>
      <c r="E22" s="8"/>
      <c r="F22" s="210"/>
      <c r="G22" s="8"/>
      <c r="H22" s="8"/>
      <c r="I22" s="8"/>
      <c r="J22" s="210"/>
      <c r="K22" s="13" t="str">
        <f>$G$30</f>
        <v>薑</v>
      </c>
      <c r="L22" s="247">
        <v>0.05</v>
      </c>
      <c r="M22" s="32" t="s">
        <v>73</v>
      </c>
      <c r="N22" s="210"/>
      <c r="O22" s="30" t="s">
        <v>76</v>
      </c>
      <c r="P22" s="30">
        <v>1</v>
      </c>
      <c r="Q22" s="32" t="s">
        <v>73</v>
      </c>
      <c r="R22" s="215"/>
      <c r="S22" s="28"/>
      <c r="T22" s="32"/>
      <c r="U22" s="210"/>
      <c r="V22" s="30" t="s">
        <v>123</v>
      </c>
      <c r="W22" s="8">
        <v>2</v>
      </c>
      <c r="X22" s="225" t="s">
        <v>73</v>
      </c>
      <c r="Y22" s="8"/>
      <c r="Z22" s="8"/>
      <c r="AA22" s="8"/>
      <c r="AB22" s="8"/>
      <c r="AC22" s="8"/>
      <c r="AD22" s="8"/>
      <c r="AE22" s="8"/>
    </row>
    <row r="23" spans="1:31">
      <c r="A23" s="154"/>
      <c r="B23" s="8"/>
      <c r="C23" s="8"/>
      <c r="D23" s="8"/>
      <c r="E23" s="8"/>
      <c r="F23" s="210"/>
      <c r="G23" s="8"/>
      <c r="H23" s="8"/>
      <c r="I23" s="8"/>
      <c r="J23" s="210"/>
      <c r="M23" s="32"/>
      <c r="N23" s="210"/>
      <c r="O23" s="30" t="s">
        <v>88</v>
      </c>
      <c r="P23" s="247">
        <v>0.01</v>
      </c>
      <c r="Q23" s="32" t="s">
        <v>73</v>
      </c>
      <c r="R23" s="215"/>
      <c r="S23" s="28"/>
      <c r="T23" s="32"/>
      <c r="U23" s="210"/>
      <c r="V23" s="8" t="s">
        <v>63</v>
      </c>
      <c r="W23" s="30">
        <v>1</v>
      </c>
      <c r="X23" s="225" t="s">
        <v>73</v>
      </c>
      <c r="Y23" s="8"/>
      <c r="Z23" s="8"/>
      <c r="AA23" s="8"/>
      <c r="AB23" s="8"/>
      <c r="AC23" s="8"/>
      <c r="AD23" s="8"/>
      <c r="AE23" s="8"/>
    </row>
    <row r="24" spans="1:31">
      <c r="A24" s="154"/>
      <c r="B24" s="8"/>
      <c r="C24" s="8"/>
      <c r="D24" s="8"/>
      <c r="E24" s="8"/>
      <c r="F24" s="210"/>
      <c r="G24" s="8"/>
      <c r="H24" s="8"/>
      <c r="I24" s="8"/>
      <c r="J24" s="210"/>
      <c r="K24" s="8"/>
      <c r="L24" s="8"/>
      <c r="M24" s="32" t="s">
        <v>73</v>
      </c>
      <c r="N24" s="210"/>
      <c r="O24" s="13" t="str">
        <f>$G$30</f>
        <v>薑</v>
      </c>
      <c r="P24" s="247">
        <v>0.05</v>
      </c>
      <c r="Q24" s="32" t="s">
        <v>73</v>
      </c>
      <c r="R24" s="210"/>
      <c r="S24" s="8"/>
      <c r="T24" s="8"/>
      <c r="U24" s="210"/>
      <c r="V24" s="30" t="s">
        <v>87</v>
      </c>
      <c r="W24" s="249">
        <v>0.01</v>
      </c>
      <c r="X24" s="225" t="s">
        <v>73</v>
      </c>
      <c r="Y24" s="8"/>
      <c r="Z24" s="8"/>
      <c r="AA24" s="8"/>
      <c r="AB24" s="8"/>
      <c r="AC24" s="8"/>
      <c r="AD24" s="8"/>
      <c r="AE24" s="8"/>
    </row>
    <row r="25" spans="1:31">
      <c r="A25" s="203"/>
      <c r="B25" s="202"/>
      <c r="C25" s="202"/>
      <c r="D25" s="202"/>
      <c r="E25" s="202"/>
      <c r="F25" s="211"/>
      <c r="G25" s="202"/>
      <c r="H25" s="202"/>
      <c r="I25" s="202"/>
      <c r="J25" s="211"/>
      <c r="K25" s="202"/>
      <c r="L25" s="202"/>
      <c r="M25" s="202"/>
      <c r="N25" s="211"/>
      <c r="O25" s="202"/>
      <c r="P25" s="8"/>
      <c r="Q25" s="202"/>
      <c r="R25" s="211"/>
      <c r="S25" s="202"/>
      <c r="T25" s="202"/>
      <c r="U25" s="211"/>
      <c r="V25" s="202"/>
      <c r="W25" s="202"/>
      <c r="X25" s="225" t="s">
        <v>73</v>
      </c>
      <c r="Y25" s="8"/>
      <c r="Z25" s="8"/>
      <c r="AA25" s="8"/>
      <c r="AB25" s="8"/>
      <c r="AC25" s="8"/>
      <c r="AD25" s="8"/>
      <c r="AE25" s="8"/>
    </row>
    <row r="26" spans="1:31">
      <c r="A26" s="152">
        <f>國中!A15</f>
        <v>40619</v>
      </c>
      <c r="B26" s="8" t="str">
        <f>B6</f>
        <v>糙米飯</v>
      </c>
      <c r="C26" s="8" t="s">
        <v>27</v>
      </c>
      <c r="D26" s="8">
        <v>7</v>
      </c>
      <c r="E26" s="32" t="s">
        <v>73</v>
      </c>
      <c r="F26" s="210" t="str">
        <f>F6</f>
        <v>紅燒豆腐</v>
      </c>
      <c r="G26" s="8" t="str">
        <f>LEFT(G6,2)</f>
        <v>豆腐</v>
      </c>
      <c r="H26" s="8">
        <v>9</v>
      </c>
      <c r="I26" s="32" t="s">
        <v>73</v>
      </c>
      <c r="J26" s="210" t="str">
        <f>J6</f>
        <v>若末混炒</v>
      </c>
      <c r="K26" s="30" t="s">
        <v>390</v>
      </c>
      <c r="L26" s="153">
        <v>1</v>
      </c>
      <c r="M26" s="32" t="s">
        <v>73</v>
      </c>
      <c r="N26" s="210" t="str">
        <f>N6</f>
        <v>芝麻海結</v>
      </c>
      <c r="O26" s="8" t="s">
        <v>242</v>
      </c>
      <c r="P26" s="317">
        <v>5</v>
      </c>
      <c r="Q26" s="32" t="s">
        <v>73</v>
      </c>
      <c r="R26" s="214" t="s">
        <v>10</v>
      </c>
      <c r="S26" s="8">
        <v>7</v>
      </c>
      <c r="T26" s="32" t="s">
        <v>73</v>
      </c>
      <c r="U26" s="210" t="str">
        <f>U6</f>
        <v>粉圓甜湯</v>
      </c>
      <c r="V26" s="8" t="s">
        <v>241</v>
      </c>
      <c r="W26" s="8">
        <v>2</v>
      </c>
      <c r="X26" s="45" t="s">
        <v>73</v>
      </c>
      <c r="Y26" s="258">
        <v>5.2</v>
      </c>
      <c r="Z26" s="54">
        <v>2.8</v>
      </c>
      <c r="AA26" s="54">
        <v>1.5</v>
      </c>
      <c r="AB26" s="223">
        <v>2.9</v>
      </c>
      <c r="AC26" s="223">
        <v>745</v>
      </c>
      <c r="AD26" s="223">
        <v>359</v>
      </c>
      <c r="AE26" s="223">
        <v>222</v>
      </c>
    </row>
    <row r="27" spans="1:31">
      <c r="A27" s="224">
        <f>WEEKDAY(A26,1)</f>
        <v>5</v>
      </c>
      <c r="B27" s="8"/>
      <c r="C27" s="8" t="s">
        <v>83</v>
      </c>
      <c r="D27" s="8">
        <v>3</v>
      </c>
      <c r="E27" s="32" t="s">
        <v>73</v>
      </c>
      <c r="F27" s="210"/>
      <c r="I27" s="32" t="s">
        <v>73</v>
      </c>
      <c r="J27" s="210"/>
      <c r="K27" s="30" t="s">
        <v>393</v>
      </c>
      <c r="L27" s="200">
        <v>2</v>
      </c>
      <c r="M27" s="32" t="s">
        <v>73</v>
      </c>
      <c r="N27" s="210"/>
      <c r="O27" s="30" t="s">
        <v>243</v>
      </c>
      <c r="P27" s="247">
        <v>0.01</v>
      </c>
      <c r="Q27" s="32" t="s">
        <v>73</v>
      </c>
      <c r="R27" s="13" t="str">
        <f>$G$30</f>
        <v>薑</v>
      </c>
      <c r="S27" s="28">
        <v>0.05</v>
      </c>
      <c r="T27" s="32" t="s">
        <v>73</v>
      </c>
      <c r="U27" s="210"/>
      <c r="V27" s="30" t="s">
        <v>117</v>
      </c>
      <c r="W27" s="30">
        <v>1</v>
      </c>
      <c r="X27" s="225" t="s">
        <v>73</v>
      </c>
      <c r="Y27" s="8"/>
      <c r="Z27" s="8"/>
      <c r="AA27" s="8"/>
      <c r="AB27" s="8"/>
      <c r="AC27" s="8"/>
      <c r="AD27" s="8"/>
      <c r="AE27" s="8"/>
    </row>
    <row r="28" spans="1:31">
      <c r="A28" s="154" t="str">
        <f>A6</f>
        <v>F4</v>
      </c>
      <c r="B28" s="8"/>
      <c r="C28" s="8"/>
      <c r="D28" s="8"/>
      <c r="E28" s="32"/>
      <c r="F28" s="210"/>
      <c r="I28" s="32" t="s">
        <v>73</v>
      </c>
      <c r="J28" s="210"/>
      <c r="K28" s="30" t="s">
        <v>394</v>
      </c>
      <c r="L28" s="249">
        <v>0.01</v>
      </c>
      <c r="M28" s="32" t="s">
        <v>73</v>
      </c>
      <c r="N28" s="210"/>
      <c r="O28" s="13" t="str">
        <f>$G$30</f>
        <v>薑</v>
      </c>
      <c r="P28" s="247">
        <v>0.05</v>
      </c>
      <c r="Q28" s="32" t="s">
        <v>73</v>
      </c>
      <c r="R28" s="215"/>
      <c r="S28" s="28"/>
      <c r="T28" s="32"/>
      <c r="U28" s="210"/>
      <c r="V28" s="8"/>
      <c r="W28" s="8"/>
      <c r="X28" s="87"/>
      <c r="Y28" s="8"/>
      <c r="Z28" s="8"/>
      <c r="AA28" s="8"/>
      <c r="AB28" s="8"/>
      <c r="AC28" s="8"/>
      <c r="AD28" s="8"/>
      <c r="AE28" s="8"/>
    </row>
    <row r="29" spans="1:31">
      <c r="A29" s="154"/>
      <c r="B29" s="8"/>
      <c r="C29" s="8"/>
      <c r="D29" s="8"/>
      <c r="E29" s="32"/>
      <c r="F29" s="210"/>
      <c r="I29" s="32"/>
      <c r="J29" s="210"/>
      <c r="K29" s="13" t="str">
        <f>$G$30</f>
        <v>薑</v>
      </c>
      <c r="L29" s="249">
        <v>0.05</v>
      </c>
      <c r="M29" s="32" t="s">
        <v>73</v>
      </c>
      <c r="N29" s="210"/>
      <c r="O29" s="30"/>
      <c r="P29" s="28"/>
      <c r="Q29" s="32"/>
      <c r="R29" s="215"/>
      <c r="S29" s="28"/>
      <c r="T29" s="32"/>
      <c r="U29" s="210"/>
      <c r="V29" s="8"/>
      <c r="W29" s="8"/>
      <c r="X29" s="87"/>
      <c r="Y29" s="8"/>
      <c r="Z29" s="8"/>
      <c r="AA29" s="8"/>
      <c r="AB29" s="8"/>
      <c r="AC29" s="8"/>
      <c r="AD29" s="8"/>
      <c r="AE29" s="8"/>
    </row>
    <row r="30" spans="1:31">
      <c r="A30" s="154"/>
      <c r="B30" s="8"/>
      <c r="C30" s="8"/>
      <c r="D30" s="8"/>
      <c r="E30" s="32"/>
      <c r="F30" s="210"/>
      <c r="G30" t="s">
        <v>392</v>
      </c>
      <c r="H30" s="249">
        <v>0.05</v>
      </c>
      <c r="I30" s="32" t="s">
        <v>73</v>
      </c>
      <c r="J30" s="210"/>
      <c r="N30" s="210"/>
      <c r="P30" s="8"/>
      <c r="Q30" s="32" t="s">
        <v>73</v>
      </c>
      <c r="R30" s="215"/>
      <c r="S30" s="28"/>
      <c r="T30" s="32"/>
      <c r="U30" s="210"/>
      <c r="V30" s="8"/>
      <c r="W30" s="8"/>
      <c r="X30" s="87"/>
      <c r="Y30" s="8"/>
      <c r="Z30" s="8"/>
      <c r="AA30" s="8"/>
      <c r="AB30" s="8"/>
      <c r="AC30" s="8"/>
      <c r="AD30" s="8"/>
      <c r="AE30" s="8"/>
    </row>
    <row r="31" spans="1:31">
      <c r="A31" s="203"/>
      <c r="B31" s="202"/>
      <c r="C31" s="202"/>
      <c r="D31" s="202"/>
      <c r="E31" s="202"/>
      <c r="F31" s="211"/>
      <c r="G31" s="202"/>
      <c r="H31" s="202"/>
      <c r="I31" s="202"/>
      <c r="J31" s="211"/>
      <c r="K31" s="202"/>
      <c r="L31" s="202"/>
      <c r="M31" s="202"/>
      <c r="N31" s="211"/>
      <c r="O31" s="202"/>
      <c r="P31" s="202"/>
      <c r="Q31" s="212" t="s">
        <v>73</v>
      </c>
      <c r="R31" s="211"/>
      <c r="S31" s="202"/>
      <c r="T31" s="202"/>
      <c r="U31" s="211"/>
      <c r="V31" s="202"/>
      <c r="W31" s="202"/>
      <c r="X31" s="238"/>
      <c r="Y31" s="202"/>
      <c r="Z31" s="202"/>
      <c r="AA31" s="202"/>
      <c r="AB31" s="202"/>
      <c r="AC31" s="202"/>
      <c r="AD31" s="202"/>
      <c r="AE31" s="202"/>
    </row>
    <row r="32" spans="1:31">
      <c r="A32" s="152">
        <f>國中!A16</f>
        <v>40620</v>
      </c>
      <c r="B32" s="8" t="str">
        <f>B7</f>
        <v>小米飯</v>
      </c>
      <c r="C32" s="208" t="str">
        <f>C3</f>
        <v>米</v>
      </c>
      <c r="D32" s="92">
        <v>10</v>
      </c>
      <c r="E32" s="32" t="s">
        <v>73</v>
      </c>
      <c r="F32" s="210" t="str">
        <f>F7</f>
        <v>泡菜凍腐</v>
      </c>
      <c r="G32" s="8" t="str">
        <f>LEFT(G7,3)</f>
        <v>凍豆腐</v>
      </c>
      <c r="H32" s="33">
        <v>6</v>
      </c>
      <c r="I32" s="32" t="s">
        <v>73</v>
      </c>
      <c r="J32" s="210" t="str">
        <f>J7</f>
        <v>蛋香時蔬</v>
      </c>
      <c r="K32" s="8" t="s">
        <v>107</v>
      </c>
      <c r="L32" s="245">
        <v>1.2</v>
      </c>
      <c r="M32" s="32" t="s">
        <v>73</v>
      </c>
      <c r="N32" s="210" t="str">
        <f>N7</f>
        <v>回鍋油腐</v>
      </c>
      <c r="O32" s="8" t="s">
        <v>245</v>
      </c>
      <c r="P32" s="33">
        <v>3</v>
      </c>
      <c r="Q32" s="32" t="s">
        <v>73</v>
      </c>
      <c r="R32" s="214" t="str">
        <f>R7</f>
        <v>有機</v>
      </c>
      <c r="S32" s="8">
        <v>7</v>
      </c>
      <c r="T32" s="32" t="s">
        <v>73</v>
      </c>
      <c r="U32" s="210" t="str">
        <f>U7</f>
        <v>味噌湯</v>
      </c>
      <c r="V32" s="8" t="s">
        <v>105</v>
      </c>
      <c r="W32" s="29">
        <v>0.1</v>
      </c>
      <c r="X32" s="225" t="s">
        <v>73</v>
      </c>
      <c r="Y32" s="260">
        <v>5.4</v>
      </c>
      <c r="Z32" s="223">
        <v>1.9</v>
      </c>
      <c r="AA32" s="223">
        <v>2.6</v>
      </c>
      <c r="AB32" s="223">
        <v>2.8</v>
      </c>
      <c r="AC32" s="223">
        <v>747</v>
      </c>
      <c r="AD32" s="223">
        <v>331</v>
      </c>
      <c r="AE32" s="260">
        <v>228</v>
      </c>
    </row>
    <row r="33" spans="1:32">
      <c r="A33" s="224">
        <f>WEEKDAY(A32,1)</f>
        <v>6</v>
      </c>
      <c r="B33" s="8"/>
      <c r="C33" s="8" t="str">
        <f>LEFT(B32,2)</f>
        <v>小米</v>
      </c>
      <c r="D33" s="29">
        <v>0.4</v>
      </c>
      <c r="E33" s="32" t="s">
        <v>73</v>
      </c>
      <c r="F33" s="210"/>
      <c r="G33" s="8" t="s">
        <v>233</v>
      </c>
      <c r="H33" s="33">
        <v>3</v>
      </c>
      <c r="I33" s="32" t="s">
        <v>73</v>
      </c>
      <c r="J33" s="210"/>
      <c r="K33" s="30" t="s">
        <v>216</v>
      </c>
      <c r="L33" s="8">
        <v>4</v>
      </c>
      <c r="M33" s="32" t="s">
        <v>73</v>
      </c>
      <c r="N33" s="210"/>
      <c r="O33" s="8" t="s">
        <v>246</v>
      </c>
      <c r="P33" s="35">
        <v>3</v>
      </c>
      <c r="Q33" s="32" t="s">
        <v>73</v>
      </c>
      <c r="R33" s="13" t="str">
        <f>$G$30</f>
        <v>薑</v>
      </c>
      <c r="S33" s="28">
        <v>0.05</v>
      </c>
      <c r="T33" s="32" t="s">
        <v>73</v>
      </c>
      <c r="U33" s="210"/>
      <c r="V33" s="30" t="s">
        <v>237</v>
      </c>
      <c r="W33" s="8"/>
      <c r="X33" s="225" t="s">
        <v>73</v>
      </c>
      <c r="Y33" s="8"/>
      <c r="Z33" s="8"/>
      <c r="AA33" s="8"/>
      <c r="AB33" s="8"/>
      <c r="AC33" s="8"/>
      <c r="AD33" s="8"/>
      <c r="AE33" s="8"/>
    </row>
    <row r="34" spans="1:32">
      <c r="A34" s="154" t="str">
        <f>A7</f>
        <v>F5</v>
      </c>
      <c r="B34" s="8"/>
      <c r="C34" s="8"/>
      <c r="D34" s="8"/>
      <c r="E34" s="8"/>
      <c r="F34" s="210"/>
      <c r="G34" s="13" t="str">
        <f>$G$30</f>
        <v>薑</v>
      </c>
      <c r="H34" s="247">
        <v>0.05</v>
      </c>
      <c r="I34" s="8"/>
      <c r="J34" s="210"/>
      <c r="K34" s="30" t="s">
        <v>112</v>
      </c>
      <c r="L34" s="30">
        <v>1</v>
      </c>
      <c r="M34" s="32" t="s">
        <v>73</v>
      </c>
      <c r="N34" s="210"/>
      <c r="O34" s="8" t="s">
        <v>247</v>
      </c>
      <c r="P34" s="247">
        <v>0.01</v>
      </c>
      <c r="Q34" s="32" t="s">
        <v>73</v>
      </c>
      <c r="R34" s="210"/>
      <c r="S34" s="8"/>
      <c r="T34" s="8"/>
      <c r="U34" s="210"/>
      <c r="V34" s="30" t="s">
        <v>114</v>
      </c>
      <c r="W34" s="8"/>
      <c r="X34" s="225" t="s">
        <v>73</v>
      </c>
      <c r="Y34" s="8"/>
      <c r="Z34" s="8"/>
      <c r="AA34" s="8"/>
      <c r="AB34" s="8"/>
      <c r="AC34" s="8"/>
      <c r="AD34" s="8"/>
      <c r="AE34" s="8"/>
    </row>
    <row r="35" spans="1:32">
      <c r="A35" s="154"/>
      <c r="B35" s="8"/>
      <c r="C35" s="8"/>
      <c r="D35" s="8"/>
      <c r="E35" s="8"/>
      <c r="F35" s="210"/>
      <c r="G35" s="8" t="s">
        <v>234</v>
      </c>
      <c r="H35" s="8"/>
      <c r="I35" s="8"/>
      <c r="J35" s="210"/>
      <c r="K35" s="30"/>
      <c r="L35" s="8"/>
      <c r="M35" s="8"/>
      <c r="N35" s="210"/>
      <c r="O35" s="13" t="str">
        <f>$G$30</f>
        <v>薑</v>
      </c>
      <c r="P35" s="28">
        <v>0.05</v>
      </c>
      <c r="Q35" s="101" t="s">
        <v>73</v>
      </c>
      <c r="R35" s="8"/>
      <c r="S35" s="8"/>
      <c r="T35" s="8"/>
      <c r="U35" s="210"/>
      <c r="V35" s="8"/>
      <c r="W35" s="8"/>
      <c r="X35" s="87"/>
      <c r="Y35" s="8"/>
      <c r="Z35" s="8"/>
      <c r="AA35" s="8"/>
      <c r="AB35" s="8"/>
      <c r="AC35" s="8"/>
      <c r="AD35" s="8"/>
      <c r="AE35" s="8"/>
    </row>
    <row r="36" spans="1:32">
      <c r="A36" s="228"/>
      <c r="B36" s="8"/>
      <c r="C36" s="8"/>
      <c r="D36" s="8"/>
      <c r="E36" s="8"/>
      <c r="F36" s="210"/>
      <c r="G36" s="8"/>
      <c r="H36" s="8"/>
      <c r="I36" s="8"/>
      <c r="J36" s="210"/>
      <c r="K36" s="13" t="str">
        <f>$G$30</f>
        <v>薑</v>
      </c>
      <c r="L36" s="28">
        <v>0.05</v>
      </c>
      <c r="M36" s="8"/>
      <c r="N36" s="210"/>
      <c r="O36" s="8"/>
      <c r="P36" s="8"/>
      <c r="Q36" s="102"/>
      <c r="R36" s="8"/>
      <c r="S36" s="8"/>
      <c r="T36" s="8"/>
      <c r="U36" s="210"/>
      <c r="V36" s="8"/>
      <c r="W36" s="8"/>
      <c r="X36" s="87"/>
      <c r="Y36" s="8"/>
      <c r="Z36" s="8"/>
      <c r="AA36" s="8"/>
      <c r="AB36" s="8"/>
      <c r="AC36" s="8"/>
      <c r="AD36" s="8"/>
      <c r="AE36" s="8"/>
      <c r="AF36" s="8"/>
    </row>
    <row r="37" spans="1:32">
      <c r="AE37" s="8"/>
    </row>
  </sheetData>
  <mergeCells count="20">
    <mergeCell ref="V3:X3"/>
    <mergeCell ref="G4:I4"/>
    <mergeCell ref="K4:M4"/>
    <mergeCell ref="O4:Q4"/>
    <mergeCell ref="V4:X4"/>
    <mergeCell ref="G3:I3"/>
    <mergeCell ref="K3:M3"/>
    <mergeCell ref="O3:Q3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view="pageBreakPreview" topLeftCell="A4" zoomScale="90" zoomScaleNormal="100" zoomScaleSheetLayoutView="90" workbookViewId="0">
      <selection activeCell="R10" sqref="R10:X35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5" customWidth="1"/>
    <col min="7" max="7" width="10.625" customWidth="1"/>
    <col min="8" max="8" width="4.875" customWidth="1"/>
    <col min="9" max="9" width="2.625" customWidth="1"/>
    <col min="10" max="10" width="9.25" customWidth="1"/>
    <col min="11" max="11" width="10.125" customWidth="1"/>
    <col min="12" max="12" width="4.875" customWidth="1"/>
    <col min="13" max="13" width="3" customWidth="1"/>
    <col min="14" max="14" width="9.25" customWidth="1"/>
    <col min="15" max="15" width="11.375" customWidth="1"/>
    <col min="16" max="16" width="4.875" customWidth="1"/>
    <col min="17" max="17" width="2.75" customWidth="1"/>
    <col min="18" max="18" width="4.25" customWidth="1"/>
    <col min="19" max="19" width="2.875" customWidth="1"/>
    <col min="20" max="20" width="2.75" customWidth="1"/>
    <col min="22" max="22" width="6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68</v>
      </c>
      <c r="C1" t="str">
        <f>國中!H1</f>
        <v>國民中學</v>
      </c>
      <c r="E1" s="404" t="str">
        <f>國中!K1</f>
        <v>素食菜單</v>
      </c>
      <c r="F1" s="404"/>
      <c r="G1" t="s">
        <v>248</v>
      </c>
      <c r="I1" s="8"/>
    </row>
    <row r="2" spans="1:40">
      <c r="A2" s="39" t="s">
        <v>20</v>
      </c>
      <c r="B2" s="37" t="s">
        <v>2</v>
      </c>
      <c r="C2" s="296" t="s">
        <v>3</v>
      </c>
      <c r="D2" s="280"/>
      <c r="E2" s="278"/>
      <c r="F2" s="37" t="s">
        <v>4</v>
      </c>
      <c r="G2" s="298" t="s">
        <v>5</v>
      </c>
      <c r="H2" s="299"/>
      <c r="I2" s="242"/>
      <c r="J2" s="37" t="s">
        <v>6</v>
      </c>
      <c r="K2" s="296" t="s">
        <v>7</v>
      </c>
      <c r="L2" s="280"/>
      <c r="M2" s="278"/>
      <c r="N2" s="40" t="s">
        <v>8</v>
      </c>
      <c r="O2" s="301" t="s">
        <v>9</v>
      </c>
      <c r="P2" s="282"/>
      <c r="Q2" s="281"/>
      <c r="R2" s="292" t="s">
        <v>10</v>
      </c>
      <c r="S2" s="283"/>
      <c r="T2" s="284"/>
      <c r="U2" s="40" t="s">
        <v>11</v>
      </c>
      <c r="V2" s="301" t="s">
        <v>12</v>
      </c>
      <c r="W2" s="243"/>
      <c r="X2" s="242"/>
    </row>
    <row r="3" spans="1:40" ht="28.5" customHeight="1">
      <c r="A3" s="49" t="str">
        <f>國中!C17</f>
        <v>G1</v>
      </c>
      <c r="B3" s="295" t="str">
        <f>國中!D17</f>
        <v>白米飯</v>
      </c>
      <c r="C3" s="297" t="str">
        <f>國中!E17</f>
        <v>米</v>
      </c>
      <c r="D3" s="289"/>
      <c r="E3" s="290"/>
      <c r="F3" s="51" t="str">
        <f>國中!F17</f>
        <v>黑椒豆干</v>
      </c>
      <c r="G3" s="425" t="str">
        <f>國中!G17</f>
        <v>豆干 黑胡椒</v>
      </c>
      <c r="H3" s="426"/>
      <c r="I3" s="427"/>
      <c r="J3" s="300" t="str">
        <f>國中!H17</f>
        <v>清炒時蔬</v>
      </c>
      <c r="K3" s="429" t="str">
        <f>國中!I17</f>
        <v>龍鬚菜 薑</v>
      </c>
      <c r="L3" s="430"/>
      <c r="M3" s="431"/>
      <c r="N3" s="52" t="str">
        <f>國中!K17</f>
        <v>菜脯蛋</v>
      </c>
      <c r="O3" s="425" t="str">
        <f>國中!L17</f>
        <v>雞蛋 蘿蔔乾 紅蘿蔔 薑</v>
      </c>
      <c r="P3" s="426"/>
      <c r="Q3" s="427"/>
      <c r="R3" s="292" t="s">
        <v>10</v>
      </c>
      <c r="S3" s="283"/>
      <c r="T3" s="284"/>
      <c r="U3" s="293" t="str">
        <f>國中!N17</f>
        <v>時蔬湯</v>
      </c>
      <c r="V3" s="408" t="str">
        <f>國中!O17</f>
        <v>時蔬 薑</v>
      </c>
      <c r="W3" s="421"/>
      <c r="X3" s="409"/>
    </row>
    <row r="4" spans="1:40" ht="31.5" customHeight="1">
      <c r="A4" s="49" t="str">
        <f>國中!C18</f>
        <v>G2</v>
      </c>
      <c r="B4" s="295" t="str">
        <f>國中!D18</f>
        <v>糙米飯</v>
      </c>
      <c r="C4" s="297" t="str">
        <f>國中!E18</f>
        <v>米 糙米</v>
      </c>
      <c r="D4" s="289"/>
      <c r="E4" s="290"/>
      <c r="F4" s="51" t="str">
        <f>國中!F18</f>
        <v>滷煎蒸炒蛋</v>
      </c>
      <c r="G4" s="425" t="str">
        <f>國中!G18</f>
        <v>雞蛋</v>
      </c>
      <c r="H4" s="426"/>
      <c r="I4" s="427"/>
      <c r="J4" s="302" t="str">
        <f>國中!H18</f>
        <v>茄汁豆腐</v>
      </c>
      <c r="K4" s="429" t="str">
        <f>國中!I18</f>
        <v>豆腐 蕃茄罐頭 薑</v>
      </c>
      <c r="L4" s="430"/>
      <c r="M4" s="431"/>
      <c r="N4" s="52" t="str">
        <f>國中!K18</f>
        <v>奶香花椰</v>
      </c>
      <c r="O4" s="425" t="str">
        <f>國中!L18</f>
        <v>冷凍花椰菜 薑 奶油(固態)</v>
      </c>
      <c r="P4" s="426"/>
      <c r="Q4" s="427"/>
      <c r="R4" s="292" t="s">
        <v>10</v>
      </c>
      <c r="S4" s="283"/>
      <c r="T4" s="284"/>
      <c r="U4" s="293" t="str">
        <f>國中!N18</f>
        <v>紫菜湯</v>
      </c>
      <c r="V4" s="408" t="str">
        <f>國中!O18</f>
        <v>乾海帶 薑</v>
      </c>
      <c r="W4" s="421"/>
      <c r="X4" s="409"/>
    </row>
    <row r="5" spans="1:40" ht="39.950000000000003" customHeight="1">
      <c r="A5" s="49" t="str">
        <f>國中!C19</f>
        <v>G3</v>
      </c>
      <c r="B5" s="295" t="str">
        <f>國中!D19</f>
        <v>拌麵特餐</v>
      </c>
      <c r="C5" s="297" t="str">
        <f>國中!E19</f>
        <v>義大利麵</v>
      </c>
      <c r="D5" s="289"/>
      <c r="E5" s="290"/>
      <c r="F5" s="51" t="str">
        <f>國中!F19</f>
        <v>香滷豆包</v>
      </c>
      <c r="G5" s="425" t="str">
        <f>國中!G19</f>
        <v>豆包</v>
      </c>
      <c r="H5" s="426"/>
      <c r="I5" s="427"/>
      <c r="J5" s="302" t="str">
        <f>國中!H19</f>
        <v>拌麵配料</v>
      </c>
      <c r="K5" s="429" t="str">
        <f>國中!I19</f>
        <v>素絞肉 紅蘿蔔 乾香菇 時蔬  薑</v>
      </c>
      <c r="L5" s="430"/>
      <c r="M5" s="431"/>
      <c r="N5" s="52" t="str">
        <f>國中!K19</f>
        <v>蘿蔔油腐</v>
      </c>
      <c r="O5" s="425" t="str">
        <f>國中!L19</f>
        <v>白蘿蔔 油豆腐 薑</v>
      </c>
      <c r="P5" s="426"/>
      <c r="Q5" s="427"/>
      <c r="R5" s="292" t="s">
        <v>10</v>
      </c>
      <c r="S5" s="283"/>
      <c r="T5" s="284"/>
      <c r="U5" s="293" t="str">
        <f>國中!N19</f>
        <v>針菇羹湯</v>
      </c>
      <c r="V5" s="408" t="str">
        <f>國中!O19</f>
        <v>蛋 筍絲 金針菇 紅蘿蔔 乾木耳</v>
      </c>
      <c r="W5" s="421"/>
      <c r="X5" s="409"/>
    </row>
    <row r="6" spans="1:40" ht="36" customHeight="1">
      <c r="A6" s="49" t="str">
        <f>國中!C20</f>
        <v>G4</v>
      </c>
      <c r="B6" s="295" t="str">
        <f>國中!D20</f>
        <v>糙米飯</v>
      </c>
      <c r="C6" s="297" t="str">
        <f>國中!E20</f>
        <v>米 糙米</v>
      </c>
      <c r="D6" s="289"/>
      <c r="E6" s="290"/>
      <c r="F6" s="51" t="str">
        <f>國中!F20</f>
        <v>咖哩油腐</v>
      </c>
      <c r="G6" s="425" t="str">
        <f>國中!G20</f>
        <v>油豆腐  咖哩粉</v>
      </c>
      <c r="H6" s="426"/>
      <c r="I6" s="427"/>
      <c r="J6" s="302" t="str">
        <f>國中!H20</f>
        <v>豉香豆干</v>
      </c>
      <c r="K6" s="429" t="str">
        <f>國中!I20</f>
        <v>豆干 豆豉 薑</v>
      </c>
      <c r="L6" s="430"/>
      <c r="M6" s="431"/>
      <c r="N6" s="52" t="str">
        <f>國中!K20</f>
        <v>毛豆西滷</v>
      </c>
      <c r="O6" s="425" t="str">
        <f>國中!L20</f>
        <v>冷凍毛豆仁 大白菜 紅蘿蔔 乾香菇 薑</v>
      </c>
      <c r="P6" s="426"/>
      <c r="Q6" s="427"/>
      <c r="R6" s="292" t="s">
        <v>10</v>
      </c>
      <c r="S6" s="283"/>
      <c r="T6" s="284"/>
      <c r="U6" s="293" t="str">
        <f>國中!N20</f>
        <v>仙草甜湯</v>
      </c>
      <c r="V6" s="408" t="str">
        <f>國中!O20</f>
        <v>仙草 二砂糖</v>
      </c>
      <c r="W6" s="421"/>
      <c r="X6" s="409"/>
    </row>
    <row r="7" spans="1:40" ht="36" customHeight="1">
      <c r="A7" s="49" t="str">
        <f>國中!C21</f>
        <v>G5</v>
      </c>
      <c r="B7" s="295" t="str">
        <f>國中!D21</f>
        <v>芝麻飯</v>
      </c>
      <c r="C7" s="455" t="str">
        <f>國中!E21</f>
        <v>米 芝麻(熟)</v>
      </c>
      <c r="D7" s="456"/>
      <c r="E7" s="457"/>
      <c r="F7" s="51" t="str">
        <f>國中!F21</f>
        <v>打拋諸</v>
      </c>
      <c r="G7" s="425" t="str">
        <f>國中!G21</f>
        <v>素絞肉 乾海帶 九層塔 薑</v>
      </c>
      <c r="H7" s="426"/>
      <c r="I7" s="427"/>
      <c r="J7" s="293" t="str">
        <f>國中!H21</f>
        <v>蛋香時蔬</v>
      </c>
      <c r="K7" s="429" t="str">
        <f>國中!I21</f>
        <v>雞蛋 時蔬 紅蘿蔔 薑</v>
      </c>
      <c r="L7" s="430"/>
      <c r="M7" s="431"/>
      <c r="N7" s="52" t="str">
        <f>國中!K21</f>
        <v>香滷凍腐</v>
      </c>
      <c r="O7" s="425" t="str">
        <f>國中!L21</f>
        <v>凍豆腐 麻竹筍干 薑</v>
      </c>
      <c r="P7" s="426"/>
      <c r="Q7" s="427"/>
      <c r="R7" s="292" t="s">
        <v>286</v>
      </c>
      <c r="S7" s="283"/>
      <c r="T7" s="284"/>
      <c r="U7" s="293" t="str">
        <f>國中!N21</f>
        <v>時瓜湯</v>
      </c>
      <c r="V7" s="408" t="str">
        <f>國中!O21</f>
        <v>時瓜 紅蘿蔔 薑</v>
      </c>
      <c r="W7" s="421"/>
      <c r="X7" s="409"/>
    </row>
    <row r="8" spans="1:40">
      <c r="A8" s="8"/>
      <c r="B8" s="294" t="s">
        <v>71</v>
      </c>
      <c r="C8" s="26" t="s">
        <v>72</v>
      </c>
      <c r="D8" s="22"/>
      <c r="E8" s="22"/>
      <c r="H8" s="8"/>
      <c r="I8" s="8"/>
      <c r="J8" s="303"/>
      <c r="Y8" s="202"/>
      <c r="Z8" s="202"/>
      <c r="AA8" s="202"/>
      <c r="AB8" s="202"/>
      <c r="AC8" s="202"/>
      <c r="AD8" s="202"/>
      <c r="AE8" s="202"/>
    </row>
    <row r="9" spans="1:40" ht="24.75">
      <c r="A9" s="230" t="s">
        <v>20</v>
      </c>
      <c r="B9" s="231" t="s">
        <v>2</v>
      </c>
      <c r="C9" s="232"/>
      <c r="D9" s="233"/>
      <c r="E9" s="234"/>
      <c r="F9" s="231" t="s">
        <v>4</v>
      </c>
      <c r="G9" s="233"/>
      <c r="H9" s="233"/>
      <c r="I9" s="234"/>
      <c r="J9" s="231" t="s">
        <v>6</v>
      </c>
      <c r="K9" s="233"/>
      <c r="L9" s="233"/>
      <c r="M9" s="234"/>
      <c r="N9" s="235" t="s">
        <v>8</v>
      </c>
      <c r="O9" s="233"/>
      <c r="P9" s="233"/>
      <c r="Q9" s="234"/>
      <c r="R9" s="236" t="s">
        <v>10</v>
      </c>
      <c r="S9" s="233"/>
      <c r="T9" s="234"/>
      <c r="U9" s="237" t="s">
        <v>11</v>
      </c>
      <c r="V9" s="233"/>
      <c r="W9" s="233"/>
      <c r="X9" s="307"/>
      <c r="Y9" s="311" t="s">
        <v>13</v>
      </c>
      <c r="Z9" s="268" t="s">
        <v>81</v>
      </c>
      <c r="AA9" s="267" t="s">
        <v>15</v>
      </c>
      <c r="AB9" s="268" t="s">
        <v>18</v>
      </c>
      <c r="AC9" s="267" t="s">
        <v>19</v>
      </c>
      <c r="AD9" s="225" t="s">
        <v>79</v>
      </c>
      <c r="AE9" s="306" t="s">
        <v>80</v>
      </c>
    </row>
    <row r="10" spans="1:40">
      <c r="A10" s="90">
        <f>國中!A17</f>
        <v>40623</v>
      </c>
      <c r="B10" s="91" t="str">
        <f>B3</f>
        <v>白米飯</v>
      </c>
      <c r="C10" s="22" t="str">
        <f>C3</f>
        <v>米</v>
      </c>
      <c r="D10" s="92">
        <v>10</v>
      </c>
      <c r="E10" s="225" t="s">
        <v>73</v>
      </c>
      <c r="F10" s="229" t="str">
        <f>F3</f>
        <v>黑椒豆干</v>
      </c>
      <c r="G10" s="207" t="str">
        <f>LEFT(G3,2)</f>
        <v>豆干</v>
      </c>
      <c r="H10" s="33">
        <v>9</v>
      </c>
      <c r="I10" s="225" t="s">
        <v>73</v>
      </c>
      <c r="J10" s="229" t="str">
        <f>J3</f>
        <v>清炒時蔬</v>
      </c>
      <c r="K10" s="8" t="str">
        <f>LEFT(K3,3)</f>
        <v>龍鬚菜</v>
      </c>
      <c r="L10" s="33">
        <v>5</v>
      </c>
      <c r="M10" s="225" t="s">
        <v>73</v>
      </c>
      <c r="N10" s="229" t="str">
        <f>N3</f>
        <v>菜脯蛋</v>
      </c>
      <c r="O10" s="8" t="s">
        <v>93</v>
      </c>
      <c r="P10" s="245">
        <v>1.2</v>
      </c>
      <c r="Q10" s="225" t="s">
        <v>73</v>
      </c>
      <c r="R10" s="214" t="s">
        <v>10</v>
      </c>
      <c r="S10" s="8">
        <v>7</v>
      </c>
      <c r="T10" s="225" t="s">
        <v>73</v>
      </c>
      <c r="U10" s="209" t="str">
        <f>U3</f>
        <v>時蔬湯</v>
      </c>
      <c r="V10" s="8" t="s">
        <v>111</v>
      </c>
      <c r="W10" s="33">
        <v>3</v>
      </c>
      <c r="X10" s="252" t="s">
        <v>73</v>
      </c>
      <c r="Y10" s="266">
        <v>5.4</v>
      </c>
      <c r="Z10" s="266">
        <v>2</v>
      </c>
      <c r="AA10" s="266">
        <v>1.6</v>
      </c>
      <c r="AB10" s="266">
        <v>2.5</v>
      </c>
      <c r="AC10" s="266">
        <v>705</v>
      </c>
      <c r="AD10" s="266">
        <v>330</v>
      </c>
      <c r="AE10" s="265">
        <v>176</v>
      </c>
    </row>
    <row r="11" spans="1:40">
      <c r="A11" s="226">
        <f>WEEKDAY(A10,1)</f>
        <v>2</v>
      </c>
      <c r="B11" s="8"/>
      <c r="C11" s="8"/>
      <c r="D11" s="8"/>
      <c r="E11" s="87"/>
      <c r="F11" s="8"/>
      <c r="G11" s="8"/>
      <c r="H11" s="33">
        <v>1</v>
      </c>
      <c r="I11" s="225" t="s">
        <v>73</v>
      </c>
      <c r="J11" s="8"/>
      <c r="K11" s="8"/>
      <c r="L11" s="8"/>
      <c r="M11" s="225" t="s">
        <v>73</v>
      </c>
      <c r="N11" s="8"/>
      <c r="O11" s="30" t="s">
        <v>121</v>
      </c>
      <c r="P11" s="8">
        <v>3</v>
      </c>
      <c r="Q11" s="225" t="s">
        <v>73</v>
      </c>
      <c r="R11" s="13" t="str">
        <f>$G$30</f>
        <v>薑</v>
      </c>
      <c r="S11" s="28">
        <v>0.05</v>
      </c>
      <c r="T11" s="225" t="s">
        <v>73</v>
      </c>
      <c r="U11" s="210"/>
      <c r="V11" s="30" t="s">
        <v>76</v>
      </c>
      <c r="W11" s="8">
        <v>1</v>
      </c>
      <c r="X11" s="225" t="s">
        <v>73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227" t="str">
        <f>A3</f>
        <v>G1</v>
      </c>
      <c r="B12" s="8"/>
      <c r="C12" s="8"/>
      <c r="D12" s="8"/>
      <c r="E12" s="87"/>
      <c r="F12" s="8"/>
      <c r="G12" s="8"/>
      <c r="H12" s="250">
        <v>1</v>
      </c>
      <c r="I12" s="225" t="s">
        <v>73</v>
      </c>
      <c r="J12" s="8"/>
      <c r="K12" s="13" t="str">
        <f>$G$30</f>
        <v>薑</v>
      </c>
      <c r="L12" s="247">
        <v>0.05</v>
      </c>
      <c r="M12" s="225" t="s">
        <v>73</v>
      </c>
      <c r="N12" s="8"/>
      <c r="O12" s="30" t="s">
        <v>76</v>
      </c>
      <c r="P12" s="30">
        <v>3</v>
      </c>
      <c r="Q12" s="225" t="s">
        <v>73</v>
      </c>
      <c r="R12" s="210"/>
      <c r="S12" s="8"/>
      <c r="T12" s="87"/>
      <c r="U12" s="210"/>
      <c r="V12" s="30"/>
      <c r="W12" s="8">
        <v>1</v>
      </c>
      <c r="X12" s="225" t="s">
        <v>73</v>
      </c>
      <c r="Y12" s="8"/>
      <c r="Z12" s="8"/>
      <c r="AA12" s="8"/>
      <c r="AB12" s="8"/>
      <c r="AC12" s="8"/>
      <c r="AD12" s="8"/>
      <c r="AE12" s="27"/>
    </row>
    <row r="13" spans="1:40">
      <c r="A13" s="87"/>
      <c r="B13" s="8"/>
      <c r="C13" s="8"/>
      <c r="D13" s="8"/>
      <c r="E13" s="87"/>
      <c r="F13" s="8"/>
      <c r="G13" s="30" t="s">
        <v>250</v>
      </c>
      <c r="H13" s="8"/>
      <c r="I13" s="87"/>
      <c r="J13" s="8"/>
      <c r="L13" s="8"/>
      <c r="M13" s="87"/>
      <c r="N13" s="8"/>
      <c r="Q13" s="225" t="s">
        <v>73</v>
      </c>
      <c r="R13" s="210"/>
      <c r="S13" s="8"/>
      <c r="T13" s="87"/>
      <c r="U13" s="210"/>
      <c r="V13" s="30" t="s">
        <v>102</v>
      </c>
      <c r="W13" s="8"/>
      <c r="X13" s="87"/>
      <c r="Y13" s="8"/>
      <c r="Z13" s="8"/>
      <c r="AA13" s="8"/>
      <c r="AB13" s="8"/>
      <c r="AC13" s="8"/>
      <c r="AD13" s="8"/>
      <c r="AE13" s="27"/>
    </row>
    <row r="14" spans="1:40">
      <c r="A14" s="238"/>
      <c r="B14" s="202"/>
      <c r="C14" s="202"/>
      <c r="D14" s="202"/>
      <c r="E14" s="238"/>
      <c r="F14" s="202"/>
      <c r="G14" s="202"/>
      <c r="H14" s="202"/>
      <c r="I14" s="238"/>
      <c r="J14" s="202"/>
      <c r="K14" s="205"/>
      <c r="L14" s="206"/>
      <c r="M14" s="240"/>
      <c r="N14" s="202"/>
      <c r="O14" s="202"/>
      <c r="P14" s="202"/>
      <c r="Q14" s="238"/>
      <c r="R14" s="211"/>
      <c r="S14" s="202"/>
      <c r="T14" s="238"/>
      <c r="U14" s="211"/>
      <c r="V14" s="202"/>
      <c r="W14" s="202"/>
      <c r="X14" s="87"/>
      <c r="Y14" s="202"/>
      <c r="Z14" s="202"/>
      <c r="AA14" s="202"/>
      <c r="AB14" s="202"/>
      <c r="AC14" s="202"/>
      <c r="AD14" s="202"/>
      <c r="AE14" s="304"/>
    </row>
    <row r="15" spans="1:40">
      <c r="A15" s="90">
        <f>A10+1</f>
        <v>40624</v>
      </c>
      <c r="B15" s="8" t="str">
        <f>B4</f>
        <v>糙米飯</v>
      </c>
      <c r="C15" s="8" t="s">
        <v>82</v>
      </c>
      <c r="D15" s="8">
        <v>7</v>
      </c>
      <c r="E15" s="225" t="s">
        <v>73</v>
      </c>
      <c r="F15" s="8" t="str">
        <f>F4</f>
        <v>滷煎蒸炒蛋</v>
      </c>
      <c r="G15" s="8" t="str">
        <f>G4</f>
        <v>雞蛋</v>
      </c>
      <c r="H15" s="8">
        <v>6</v>
      </c>
      <c r="I15" s="225" t="s">
        <v>73</v>
      </c>
      <c r="J15" s="8" t="str">
        <f>J4</f>
        <v>茄汁豆腐</v>
      </c>
      <c r="K15" s="8" t="s">
        <v>251</v>
      </c>
      <c r="L15" s="33">
        <v>8</v>
      </c>
      <c r="M15" s="225" t="s">
        <v>73</v>
      </c>
      <c r="N15" s="8" t="str">
        <f>N4</f>
        <v>奶香花椰</v>
      </c>
      <c r="O15" s="30" t="s">
        <v>281</v>
      </c>
      <c r="P15" s="34">
        <v>6</v>
      </c>
      <c r="Q15" s="225" t="s">
        <v>73</v>
      </c>
      <c r="R15" s="214" t="s">
        <v>10</v>
      </c>
      <c r="S15" s="8">
        <v>7</v>
      </c>
      <c r="T15" s="225" t="s">
        <v>73</v>
      </c>
      <c r="U15" s="210" t="str">
        <f>U4</f>
        <v>紫菜湯</v>
      </c>
      <c r="V15" s="8" t="s">
        <v>91</v>
      </c>
      <c r="W15" s="29">
        <v>0.1</v>
      </c>
      <c r="X15" s="252" t="s">
        <v>73</v>
      </c>
      <c r="Y15" s="271">
        <v>5</v>
      </c>
      <c r="Z15" s="223">
        <v>1.7</v>
      </c>
      <c r="AA15" s="223">
        <v>1.9</v>
      </c>
      <c r="AB15" s="223">
        <v>3.3</v>
      </c>
      <c r="AC15" s="223">
        <v>762</v>
      </c>
      <c r="AD15" s="264">
        <v>351</v>
      </c>
      <c r="AE15" s="305">
        <v>148</v>
      </c>
    </row>
    <row r="16" spans="1:40">
      <c r="A16" s="226">
        <f>WEEKDAY(A15,1)</f>
        <v>3</v>
      </c>
      <c r="B16" s="8"/>
      <c r="C16" s="8" t="s">
        <v>83</v>
      </c>
      <c r="D16" s="8">
        <v>3</v>
      </c>
      <c r="E16" s="225" t="s">
        <v>73</v>
      </c>
      <c r="F16" s="8"/>
      <c r="G16" s="30"/>
      <c r="H16" s="34"/>
      <c r="I16" s="225" t="s">
        <v>73</v>
      </c>
      <c r="J16" s="8"/>
      <c r="K16" s="13" t="str">
        <f>$G$30</f>
        <v>薑</v>
      </c>
      <c r="L16" s="8"/>
      <c r="M16" s="225" t="s">
        <v>73</v>
      </c>
      <c r="N16" s="8"/>
      <c r="O16" t="s">
        <v>232</v>
      </c>
      <c r="Q16" s="225" t="s">
        <v>73</v>
      </c>
      <c r="R16" s="13" t="str">
        <f>$G$30</f>
        <v>薑</v>
      </c>
      <c r="S16" s="28">
        <v>0.05</v>
      </c>
      <c r="T16" s="225" t="s">
        <v>73</v>
      </c>
      <c r="U16" s="210"/>
      <c r="V16" s="30"/>
      <c r="W16" s="8"/>
      <c r="X16" s="225" t="s">
        <v>73</v>
      </c>
      <c r="Y16" s="8"/>
      <c r="Z16" s="8"/>
      <c r="AA16" s="8"/>
      <c r="AB16" s="8"/>
      <c r="AC16" s="8"/>
      <c r="AD16" s="8"/>
      <c r="AE16" s="27"/>
    </row>
    <row r="17" spans="1:31">
      <c r="A17" s="228" t="str">
        <f>A4</f>
        <v>G2</v>
      </c>
      <c r="B17" s="8"/>
      <c r="C17" s="8"/>
      <c r="D17" s="8"/>
      <c r="E17" s="87"/>
      <c r="F17" s="8"/>
      <c r="G17" s="30"/>
      <c r="H17" s="30"/>
      <c r="I17" s="225" t="s">
        <v>73</v>
      </c>
      <c r="J17" s="8"/>
      <c r="K17" s="30" t="s">
        <v>252</v>
      </c>
      <c r="L17" s="8"/>
      <c r="M17" s="87"/>
      <c r="N17" s="8"/>
      <c r="O17" s="30"/>
      <c r="P17" s="30"/>
      <c r="Q17" s="225" t="s">
        <v>73</v>
      </c>
      <c r="R17" s="210"/>
      <c r="S17" s="8"/>
      <c r="T17" s="87"/>
      <c r="U17" s="210"/>
      <c r="V17" s="30" t="s">
        <v>102</v>
      </c>
      <c r="W17" s="8"/>
      <c r="X17" s="225" t="s">
        <v>73</v>
      </c>
      <c r="Y17" s="8"/>
      <c r="Z17" s="8"/>
      <c r="AA17" s="8"/>
      <c r="AB17" s="8"/>
      <c r="AC17" s="8"/>
      <c r="AD17" s="8"/>
      <c r="AE17" s="27"/>
    </row>
    <row r="18" spans="1:31">
      <c r="A18" s="228"/>
      <c r="B18" s="8"/>
      <c r="C18" s="8"/>
      <c r="D18" s="8"/>
      <c r="E18" s="87"/>
      <c r="F18" s="8"/>
      <c r="G18" s="30"/>
      <c r="H18" s="8"/>
      <c r="I18" s="87"/>
      <c r="J18" s="8"/>
      <c r="K18" s="8"/>
      <c r="L18" s="8"/>
      <c r="M18" s="87"/>
      <c r="N18" s="8"/>
      <c r="O18" s="30"/>
      <c r="P18" s="30"/>
      <c r="Q18" s="225" t="s">
        <v>73</v>
      </c>
      <c r="R18" s="210"/>
      <c r="S18" s="8"/>
      <c r="T18" s="87"/>
      <c r="U18" s="210"/>
      <c r="X18" s="87"/>
      <c r="Y18" s="8"/>
      <c r="Z18" s="8"/>
      <c r="AA18" s="8"/>
      <c r="AB18" s="8"/>
      <c r="AC18" s="8"/>
      <c r="AD18" s="8"/>
      <c r="AE18" s="27"/>
    </row>
    <row r="19" spans="1:31">
      <c r="A19" s="239"/>
      <c r="B19" s="202"/>
      <c r="C19" s="202"/>
      <c r="D19" s="202"/>
      <c r="E19" s="238"/>
      <c r="F19" s="202"/>
      <c r="G19" s="202"/>
      <c r="H19" s="202"/>
      <c r="I19" s="238"/>
      <c r="J19" s="202"/>
      <c r="K19" s="202"/>
      <c r="L19" s="202"/>
      <c r="M19" s="238"/>
      <c r="N19" s="202"/>
      <c r="O19" s="202"/>
      <c r="P19" s="202"/>
      <c r="Q19" s="238"/>
      <c r="R19" s="211"/>
      <c r="S19" s="202"/>
      <c r="T19" s="238"/>
      <c r="U19" s="211"/>
      <c r="V19" s="202"/>
      <c r="W19" s="202"/>
      <c r="X19" s="238"/>
      <c r="Y19" s="202"/>
      <c r="Z19" s="202"/>
      <c r="AA19" s="202"/>
      <c r="AB19" s="202"/>
      <c r="AC19" s="202"/>
      <c r="AD19" s="202"/>
      <c r="AE19" s="304"/>
    </row>
    <row r="20" spans="1:31">
      <c r="A20" s="90">
        <f>A15+1</f>
        <v>40625</v>
      </c>
      <c r="B20" s="8" t="str">
        <f>B5</f>
        <v>拌麵特餐</v>
      </c>
      <c r="C20" s="8" t="str">
        <f>C5</f>
        <v>義大利麵</v>
      </c>
      <c r="D20" s="8">
        <v>4</v>
      </c>
      <c r="E20" s="225" t="s">
        <v>73</v>
      </c>
      <c r="F20" s="8" t="str">
        <f>F5</f>
        <v>香滷豆包</v>
      </c>
      <c r="G20" s="8" t="str">
        <f>G5</f>
        <v>豆包</v>
      </c>
      <c r="H20" s="8">
        <v>6</v>
      </c>
      <c r="I20" s="225" t="s">
        <v>73</v>
      </c>
      <c r="J20" s="8" t="str">
        <f>J5</f>
        <v>拌麵配料</v>
      </c>
      <c r="K20" s="8" t="s">
        <v>390</v>
      </c>
      <c r="L20" s="245">
        <v>1</v>
      </c>
      <c r="M20" s="225" t="s">
        <v>73</v>
      </c>
      <c r="N20" s="8" t="str">
        <f>N5</f>
        <v>蘿蔔油腐</v>
      </c>
      <c r="O20" s="8" t="s">
        <v>221</v>
      </c>
      <c r="P20" s="8">
        <v>3</v>
      </c>
      <c r="Q20" s="225" t="s">
        <v>73</v>
      </c>
      <c r="R20" s="214" t="s">
        <v>10</v>
      </c>
      <c r="S20" s="8">
        <v>7</v>
      </c>
      <c r="T20" s="225" t="s">
        <v>73</v>
      </c>
      <c r="U20" s="210" t="str">
        <f>U5</f>
        <v>針菇羹湯</v>
      </c>
      <c r="V20" s="8" t="s">
        <v>93</v>
      </c>
      <c r="W20" s="29">
        <v>0.6</v>
      </c>
      <c r="X20" s="225" t="s">
        <v>73</v>
      </c>
      <c r="Y20" s="263">
        <v>5</v>
      </c>
      <c r="Z20" s="223">
        <v>1.5</v>
      </c>
      <c r="AA20" s="223">
        <v>1.8</v>
      </c>
      <c r="AB20" s="223">
        <v>2.7</v>
      </c>
      <c r="AC20" s="223">
        <v>701</v>
      </c>
      <c r="AD20" s="223">
        <v>592</v>
      </c>
      <c r="AE20" s="259">
        <v>150</v>
      </c>
    </row>
    <row r="21" spans="1:31">
      <c r="A21" s="226">
        <f>WEEKDAY(A20,1)</f>
        <v>4</v>
      </c>
      <c r="B21" s="8"/>
      <c r="C21" s="8"/>
      <c r="D21" s="8"/>
      <c r="E21" s="87"/>
      <c r="F21" s="8"/>
      <c r="G21" s="8"/>
      <c r="H21" s="8"/>
      <c r="I21" s="87"/>
      <c r="J21" s="8"/>
      <c r="K21" s="30" t="s">
        <v>111</v>
      </c>
      <c r="L21" s="36">
        <v>3</v>
      </c>
      <c r="M21" s="225" t="s">
        <v>73</v>
      </c>
      <c r="N21" s="8"/>
      <c r="O21" s="8" t="s">
        <v>254</v>
      </c>
      <c r="P21" s="8">
        <v>3</v>
      </c>
      <c r="Q21" s="225" t="s">
        <v>73</v>
      </c>
      <c r="R21" s="13" t="str">
        <f>$G$30</f>
        <v>薑</v>
      </c>
      <c r="S21" s="28">
        <v>0.05</v>
      </c>
      <c r="T21" s="225" t="s">
        <v>73</v>
      </c>
      <c r="U21" s="210"/>
      <c r="V21" s="30" t="s">
        <v>122</v>
      </c>
      <c r="W21" s="8">
        <v>2</v>
      </c>
      <c r="X21" s="225" t="s">
        <v>73</v>
      </c>
      <c r="Y21" s="8"/>
      <c r="Z21" s="8"/>
      <c r="AA21" s="8"/>
      <c r="AB21" s="8"/>
      <c r="AC21" s="8"/>
      <c r="AD21" s="8"/>
      <c r="AE21" s="27"/>
    </row>
    <row r="22" spans="1:31">
      <c r="A22" s="228" t="str">
        <f>A5</f>
        <v>G3</v>
      </c>
      <c r="B22" s="8"/>
      <c r="C22" s="8"/>
      <c r="D22" s="8"/>
      <c r="E22" s="87"/>
      <c r="F22" s="8"/>
      <c r="G22" s="8"/>
      <c r="H22" s="8"/>
      <c r="I22" s="87"/>
      <c r="J22" s="8"/>
      <c r="K22" t="s">
        <v>285</v>
      </c>
      <c r="L22" s="245">
        <v>1.5</v>
      </c>
      <c r="M22" s="225" t="s">
        <v>73</v>
      </c>
      <c r="N22" s="8"/>
      <c r="O22" s="13" t="str">
        <f>$G$30</f>
        <v>薑</v>
      </c>
      <c r="P22" s="28">
        <v>0.05</v>
      </c>
      <c r="Q22" s="87"/>
      <c r="R22" s="215"/>
      <c r="S22" s="28"/>
      <c r="T22" s="225"/>
      <c r="U22" s="210"/>
      <c r="V22" s="30" t="s">
        <v>219</v>
      </c>
      <c r="W22" s="8">
        <v>2</v>
      </c>
      <c r="X22" s="225" t="s">
        <v>73</v>
      </c>
      <c r="Y22" s="8"/>
      <c r="Z22" s="8"/>
      <c r="AA22" s="8"/>
      <c r="AB22" s="8"/>
      <c r="AC22" s="8"/>
      <c r="AD22" s="8"/>
      <c r="AE22" s="27"/>
    </row>
    <row r="23" spans="1:31">
      <c r="A23" s="228"/>
      <c r="B23" s="8"/>
      <c r="C23" s="8"/>
      <c r="D23" s="8"/>
      <c r="E23" s="87"/>
      <c r="F23" s="8"/>
      <c r="G23" s="8"/>
      <c r="H23" s="8"/>
      <c r="I23" s="87"/>
      <c r="J23" s="8"/>
      <c r="K23" t="s">
        <v>387</v>
      </c>
      <c r="L23" s="1">
        <v>0.01</v>
      </c>
      <c r="M23" s="225" t="s">
        <v>73</v>
      </c>
      <c r="N23" s="8"/>
      <c r="O23" s="8"/>
      <c r="P23" s="8"/>
      <c r="Q23" s="87"/>
      <c r="R23" s="215"/>
      <c r="S23" s="28"/>
      <c r="T23" s="225"/>
      <c r="U23" s="210"/>
      <c r="V23" s="8" t="s">
        <v>63</v>
      </c>
      <c r="W23" s="30">
        <v>1</v>
      </c>
      <c r="X23" s="225" t="s">
        <v>73</v>
      </c>
      <c r="Y23" s="8"/>
      <c r="Z23" s="8"/>
      <c r="AA23" s="8"/>
      <c r="AB23" s="8"/>
      <c r="AC23" s="8"/>
      <c r="AD23" s="8"/>
      <c r="AE23" s="27"/>
    </row>
    <row r="24" spans="1:31">
      <c r="A24" s="228"/>
      <c r="B24" s="8"/>
      <c r="C24" s="8"/>
      <c r="D24" s="8"/>
      <c r="E24" s="87"/>
      <c r="F24" s="8"/>
      <c r="G24" s="8"/>
      <c r="H24" s="8"/>
      <c r="I24" s="87"/>
      <c r="J24" s="8"/>
      <c r="K24" s="13" t="str">
        <f>$G$30</f>
        <v>薑</v>
      </c>
      <c r="L24" s="247">
        <v>0.05</v>
      </c>
      <c r="M24" s="225" t="s">
        <v>73</v>
      </c>
      <c r="N24" s="8"/>
      <c r="O24" s="8"/>
      <c r="P24" s="8"/>
      <c r="Q24" s="87"/>
      <c r="R24" s="210"/>
      <c r="S24" s="8"/>
      <c r="T24" s="87"/>
      <c r="U24" s="210"/>
      <c r="V24" s="30" t="s">
        <v>88</v>
      </c>
      <c r="W24" s="28">
        <v>0.01</v>
      </c>
      <c r="X24" s="225" t="s">
        <v>73</v>
      </c>
      <c r="Y24" s="8"/>
      <c r="Z24" s="8"/>
      <c r="AA24" s="8"/>
      <c r="AB24" s="8"/>
      <c r="AC24" s="8"/>
      <c r="AD24" s="8"/>
      <c r="AE24" s="27"/>
    </row>
    <row r="25" spans="1:31">
      <c r="A25" s="239"/>
      <c r="B25" s="202"/>
      <c r="C25" s="202"/>
      <c r="D25" s="202"/>
      <c r="E25" s="238"/>
      <c r="F25" s="202"/>
      <c r="G25" s="202"/>
      <c r="H25" s="202"/>
      <c r="I25" s="238"/>
      <c r="J25" s="202"/>
      <c r="K25" s="202"/>
      <c r="L25" s="202"/>
      <c r="M25" s="238"/>
      <c r="N25" s="202"/>
      <c r="O25" s="202"/>
      <c r="P25" s="202"/>
      <c r="Q25" s="238"/>
      <c r="R25" s="211"/>
      <c r="S25" s="202"/>
      <c r="T25" s="238"/>
      <c r="U25" s="211"/>
      <c r="V25" s="202"/>
      <c r="W25" s="202"/>
      <c r="X25" s="225" t="s">
        <v>73</v>
      </c>
      <c r="Y25" s="202"/>
      <c r="Z25" s="202"/>
      <c r="AA25" s="8"/>
      <c r="AB25" s="8"/>
      <c r="AC25" s="8"/>
      <c r="AD25" s="8"/>
      <c r="AE25" s="304"/>
    </row>
    <row r="26" spans="1:31">
      <c r="A26" s="90">
        <f>A20+1</f>
        <v>40626</v>
      </c>
      <c r="B26" s="8" t="str">
        <f>B6</f>
        <v>糙米飯</v>
      </c>
      <c r="C26" s="8" t="s">
        <v>27</v>
      </c>
      <c r="D26" s="8">
        <v>7</v>
      </c>
      <c r="E26" s="225" t="s">
        <v>73</v>
      </c>
      <c r="F26" s="8" t="str">
        <f>F6</f>
        <v>咖哩油腐</v>
      </c>
      <c r="G26" s="8" t="s">
        <v>90</v>
      </c>
      <c r="H26" s="8">
        <v>9</v>
      </c>
      <c r="I26" s="225" t="s">
        <v>73</v>
      </c>
      <c r="J26" s="8" t="str">
        <f>J6</f>
        <v>豉香豆干</v>
      </c>
      <c r="K26" s="8" t="s">
        <v>96</v>
      </c>
      <c r="L26" s="36">
        <v>5</v>
      </c>
      <c r="M26" s="225" t="s">
        <v>73</v>
      </c>
      <c r="N26" s="8" t="str">
        <f>N6</f>
        <v>毛豆西滷</v>
      </c>
      <c r="O26" s="30" t="s">
        <v>287</v>
      </c>
      <c r="P26" s="33">
        <v>1</v>
      </c>
      <c r="Q26" s="225" t="s">
        <v>73</v>
      </c>
      <c r="R26" s="214" t="s">
        <v>10</v>
      </c>
      <c r="S26" s="8">
        <v>7</v>
      </c>
      <c r="T26" s="225" t="s">
        <v>73</v>
      </c>
      <c r="U26" s="210" t="str">
        <f>U6</f>
        <v>仙草甜湯</v>
      </c>
      <c r="V26" s="8" t="s">
        <v>124</v>
      </c>
      <c r="W26" s="8">
        <v>5</v>
      </c>
      <c r="X26" s="252" t="s">
        <v>73</v>
      </c>
      <c r="Y26" s="264">
        <v>5.6</v>
      </c>
      <c r="Z26" s="271">
        <v>2.5</v>
      </c>
      <c r="AA26" s="260">
        <v>2.2000000000000002</v>
      </c>
      <c r="AB26" s="223">
        <v>2.5</v>
      </c>
      <c r="AC26" s="263">
        <v>743</v>
      </c>
      <c r="AD26" s="223">
        <v>304</v>
      </c>
      <c r="AE26" s="261">
        <v>129</v>
      </c>
    </row>
    <row r="27" spans="1:31">
      <c r="A27" s="226">
        <f>WEEKDAY(A26,1)</f>
        <v>5</v>
      </c>
      <c r="B27" s="8"/>
      <c r="C27" s="8" t="s">
        <v>83</v>
      </c>
      <c r="D27" s="8">
        <v>3</v>
      </c>
      <c r="E27" s="225" t="s">
        <v>73</v>
      </c>
      <c r="F27" s="8"/>
      <c r="G27" s="8"/>
      <c r="H27" s="34"/>
      <c r="I27" s="225" t="s">
        <v>73</v>
      </c>
      <c r="J27" s="8"/>
      <c r="K27" s="30" t="s">
        <v>284</v>
      </c>
      <c r="L27" s="247">
        <v>0.05</v>
      </c>
      <c r="M27" s="225" t="s">
        <v>73</v>
      </c>
      <c r="N27" s="8"/>
      <c r="O27" s="8" t="s">
        <v>85</v>
      </c>
      <c r="P27" s="33">
        <v>6</v>
      </c>
      <c r="Q27" s="225" t="s">
        <v>73</v>
      </c>
      <c r="R27" s="13" t="str">
        <f>$G$30</f>
        <v>薑</v>
      </c>
      <c r="S27" s="28">
        <v>0.05</v>
      </c>
      <c r="T27" s="225" t="s">
        <v>73</v>
      </c>
      <c r="U27" s="210"/>
      <c r="V27" s="30" t="s">
        <v>99</v>
      </c>
      <c r="W27" s="30">
        <v>1</v>
      </c>
      <c r="X27" s="225" t="s">
        <v>73</v>
      </c>
      <c r="Y27" s="8"/>
      <c r="Z27" s="8"/>
      <c r="AA27" s="8"/>
      <c r="AB27" s="8"/>
      <c r="AC27" s="8"/>
      <c r="AD27" s="8"/>
      <c r="AE27" s="27"/>
    </row>
    <row r="28" spans="1:31">
      <c r="A28" s="228" t="str">
        <f>A6</f>
        <v>G4</v>
      </c>
      <c r="B28" s="8"/>
      <c r="C28" s="8"/>
      <c r="D28" s="8"/>
      <c r="E28" s="225"/>
      <c r="F28" s="8"/>
      <c r="G28" s="8"/>
      <c r="H28" s="8"/>
      <c r="I28" s="225" t="s">
        <v>73</v>
      </c>
      <c r="J28" s="8"/>
      <c r="K28" s="13" t="str">
        <f>$G$30</f>
        <v>薑</v>
      </c>
      <c r="L28" s="247">
        <v>0.05</v>
      </c>
      <c r="M28" s="225" t="s">
        <v>73</v>
      </c>
      <c r="N28" s="8"/>
      <c r="O28" s="30" t="s">
        <v>76</v>
      </c>
      <c r="P28" s="30">
        <v>1</v>
      </c>
      <c r="Q28" s="225" t="s">
        <v>73</v>
      </c>
      <c r="R28" s="215"/>
      <c r="S28" s="28"/>
      <c r="T28" s="225"/>
      <c r="U28" s="210"/>
      <c r="V28" s="8"/>
      <c r="W28" s="8"/>
      <c r="X28" s="87"/>
      <c r="Y28" s="8"/>
      <c r="Z28" s="8"/>
      <c r="AA28" s="8"/>
      <c r="AB28" s="8"/>
      <c r="AC28" s="8"/>
      <c r="AD28" s="8"/>
      <c r="AE28" s="27"/>
    </row>
    <row r="29" spans="1:31">
      <c r="A29" s="228"/>
      <c r="B29" s="8"/>
      <c r="C29" s="8"/>
      <c r="D29" s="8"/>
      <c r="E29" s="225"/>
      <c r="F29" s="8"/>
      <c r="G29" s="8" t="s">
        <v>110</v>
      </c>
      <c r="H29" s="8"/>
      <c r="I29" s="225"/>
      <c r="J29" s="8"/>
      <c r="K29" s="30"/>
      <c r="L29" s="30"/>
      <c r="M29" s="225"/>
      <c r="N29" s="8"/>
      <c r="O29" s="30" t="s">
        <v>87</v>
      </c>
      <c r="P29" s="28">
        <v>0.01</v>
      </c>
      <c r="Q29" s="225"/>
      <c r="R29" s="215"/>
      <c r="S29" s="28"/>
      <c r="T29" s="225"/>
      <c r="U29" s="210"/>
      <c r="V29" s="8"/>
      <c r="W29" s="8"/>
      <c r="X29" s="87"/>
      <c r="Y29" s="8"/>
      <c r="Z29" s="8"/>
      <c r="AA29" s="8"/>
      <c r="AB29" s="8"/>
      <c r="AC29" s="8"/>
      <c r="AD29" s="8"/>
      <c r="AE29" s="27"/>
    </row>
    <row r="30" spans="1:31">
      <c r="A30" s="228"/>
      <c r="B30" s="8"/>
      <c r="C30" s="8"/>
      <c r="D30" s="8"/>
      <c r="E30" s="225"/>
      <c r="F30" s="8"/>
      <c r="G30" t="s">
        <v>395</v>
      </c>
      <c r="I30" s="87"/>
      <c r="J30" s="8"/>
      <c r="L30" s="8"/>
      <c r="M30" s="225" t="s">
        <v>73</v>
      </c>
      <c r="N30" s="8"/>
      <c r="O30" s="13" t="str">
        <f>$G$30</f>
        <v>薑</v>
      </c>
      <c r="P30" s="28">
        <v>0.05</v>
      </c>
      <c r="Q30" s="225" t="s">
        <v>73</v>
      </c>
      <c r="R30" s="215"/>
      <c r="S30" s="28"/>
      <c r="T30" s="225"/>
      <c r="U30" s="210"/>
      <c r="V30" s="8"/>
      <c r="W30" s="8"/>
      <c r="X30" s="87"/>
      <c r="Y30" s="8"/>
      <c r="Z30" s="8"/>
      <c r="AA30" s="8"/>
      <c r="AB30" s="8"/>
      <c r="AC30" s="8"/>
      <c r="AD30" s="8"/>
      <c r="AE30" s="27"/>
    </row>
    <row r="31" spans="1:31">
      <c r="A31" s="239"/>
      <c r="B31" s="202"/>
      <c r="C31" s="202"/>
      <c r="D31" s="202"/>
      <c r="E31" s="238"/>
      <c r="F31" s="202"/>
      <c r="G31" s="202"/>
      <c r="H31" s="202"/>
      <c r="I31" s="238"/>
      <c r="J31" s="202"/>
      <c r="K31" s="202"/>
      <c r="L31" s="202"/>
      <c r="M31" s="238"/>
      <c r="N31" s="202"/>
      <c r="O31" s="202"/>
      <c r="P31" s="202"/>
      <c r="Q31" s="240" t="s">
        <v>73</v>
      </c>
      <c r="R31" s="211"/>
      <c r="S31" s="202"/>
      <c r="T31" s="238"/>
      <c r="U31" s="211"/>
      <c r="V31" s="202"/>
      <c r="W31" s="202"/>
      <c r="X31" s="87"/>
      <c r="Y31" s="202"/>
      <c r="Z31" s="202"/>
      <c r="AA31" s="202"/>
      <c r="AB31" s="202"/>
      <c r="AC31" s="202"/>
      <c r="AD31" s="202"/>
      <c r="AE31" s="304"/>
    </row>
    <row r="32" spans="1:31">
      <c r="A32" s="90">
        <f>A26+1</f>
        <v>40627</v>
      </c>
      <c r="B32" s="8" t="str">
        <f>B7</f>
        <v>芝麻飯</v>
      </c>
      <c r="C32" s="208" t="str">
        <f>C3</f>
        <v>米</v>
      </c>
      <c r="D32" s="92">
        <v>10</v>
      </c>
      <c r="E32" s="225" t="s">
        <v>73</v>
      </c>
      <c r="F32" s="8" t="str">
        <f>F7</f>
        <v>打拋諸</v>
      </c>
      <c r="G32" s="8" t="str">
        <f>LEFT(G7,3)</f>
        <v>素絞肉</v>
      </c>
      <c r="H32" s="33">
        <v>1</v>
      </c>
      <c r="I32" s="225" t="s">
        <v>73</v>
      </c>
      <c r="J32" s="8" t="str">
        <f>J7</f>
        <v>蛋香時蔬</v>
      </c>
      <c r="K32" s="8" t="s">
        <v>93</v>
      </c>
      <c r="L32" s="245">
        <v>2.7</v>
      </c>
      <c r="M32" s="225" t="s">
        <v>73</v>
      </c>
      <c r="N32" s="8" t="str">
        <f>N7</f>
        <v>香滷凍腐</v>
      </c>
      <c r="O32" s="8" t="s">
        <v>255</v>
      </c>
      <c r="P32" s="33">
        <v>2</v>
      </c>
      <c r="Q32" s="225" t="s">
        <v>73</v>
      </c>
      <c r="R32" s="214" t="str">
        <f>R7</f>
        <v>有機</v>
      </c>
      <c r="S32" s="8">
        <v>7</v>
      </c>
      <c r="T32" s="225" t="s">
        <v>73</v>
      </c>
      <c r="U32" s="210" t="str">
        <f>U7</f>
        <v>時瓜湯</v>
      </c>
      <c r="V32" s="8" t="s">
        <v>98</v>
      </c>
      <c r="W32" s="33">
        <v>4</v>
      </c>
      <c r="X32" s="252" t="s">
        <v>73</v>
      </c>
      <c r="Y32" s="263">
        <v>5.4</v>
      </c>
      <c r="Z32" s="223">
        <v>1.9</v>
      </c>
      <c r="AA32" s="223">
        <v>2.1</v>
      </c>
      <c r="AB32" s="223">
        <v>2.8</v>
      </c>
      <c r="AC32" s="223">
        <v>753</v>
      </c>
      <c r="AD32" s="263">
        <v>493</v>
      </c>
      <c r="AE32" s="259">
        <v>119</v>
      </c>
    </row>
    <row r="33" spans="1:31">
      <c r="A33" s="226">
        <f>WEEKDAY(A32,1)</f>
        <v>6</v>
      </c>
      <c r="B33" s="8"/>
      <c r="C33" s="207" t="str">
        <f>LEFT(B32,2)</f>
        <v>芝麻</v>
      </c>
      <c r="D33" s="28">
        <v>0.01</v>
      </c>
      <c r="E33" s="225" t="s">
        <v>73</v>
      </c>
      <c r="F33" s="8"/>
      <c r="G33" s="8" t="s">
        <v>91</v>
      </c>
      <c r="H33" s="8">
        <v>1</v>
      </c>
      <c r="I33" s="225" t="s">
        <v>73</v>
      </c>
      <c r="J33" s="8"/>
      <c r="K33" s="30" t="s">
        <v>253</v>
      </c>
      <c r="L33" s="34">
        <v>5</v>
      </c>
      <c r="M33" s="225" t="s">
        <v>73</v>
      </c>
      <c r="N33" s="8"/>
      <c r="O33" s="8" t="s">
        <v>222</v>
      </c>
      <c r="P33" s="35">
        <v>5</v>
      </c>
      <c r="Q33" s="225" t="s">
        <v>73</v>
      </c>
      <c r="R33" s="13" t="str">
        <f>$G$30</f>
        <v>薑</v>
      </c>
      <c r="S33" s="28">
        <v>0.05</v>
      </c>
      <c r="T33" s="225" t="s">
        <v>73</v>
      </c>
      <c r="U33" s="210"/>
      <c r="V33" s="30" t="s">
        <v>76</v>
      </c>
      <c r="W33" s="8">
        <v>1</v>
      </c>
      <c r="X33" s="225" t="s">
        <v>73</v>
      </c>
      <c r="Y33" s="8"/>
      <c r="Z33" s="8"/>
      <c r="AA33" s="8"/>
      <c r="AB33" s="8"/>
      <c r="AC33" s="8"/>
      <c r="AD33" s="8"/>
      <c r="AE33" s="27"/>
    </row>
    <row r="34" spans="1:31">
      <c r="A34" s="228" t="str">
        <f>A7</f>
        <v>G5</v>
      </c>
      <c r="B34" s="8"/>
      <c r="C34" s="8"/>
      <c r="D34" s="8"/>
      <c r="E34" s="87"/>
      <c r="F34" s="8"/>
      <c r="G34" s="13" t="str">
        <f>$G$30</f>
        <v>薑</v>
      </c>
      <c r="H34" s="28" t="s">
        <v>282</v>
      </c>
      <c r="I34" s="87"/>
      <c r="J34" s="8"/>
      <c r="K34" s="30" t="s">
        <v>76</v>
      </c>
      <c r="L34" s="30">
        <v>1</v>
      </c>
      <c r="M34" s="225" t="s">
        <v>73</v>
      </c>
      <c r="N34" s="8"/>
      <c r="O34" s="8"/>
      <c r="P34" s="8"/>
      <c r="Q34" s="225" t="s">
        <v>73</v>
      </c>
      <c r="R34" s="210"/>
      <c r="S34" s="8"/>
      <c r="T34" s="87"/>
      <c r="U34" s="210"/>
      <c r="V34" s="30"/>
      <c r="W34" s="8">
        <v>1</v>
      </c>
      <c r="X34" s="225" t="s">
        <v>73</v>
      </c>
      <c r="Y34" s="8"/>
      <c r="Z34" s="8"/>
      <c r="AA34" s="8"/>
      <c r="AB34" s="8"/>
      <c r="AC34" s="8"/>
      <c r="AD34" s="8"/>
      <c r="AE34" s="27"/>
    </row>
    <row r="35" spans="1:31">
      <c r="A35" s="228"/>
      <c r="B35" s="8"/>
      <c r="C35" s="8"/>
      <c r="D35" s="8"/>
      <c r="E35" s="87"/>
      <c r="F35" s="8"/>
      <c r="G35" s="30" t="s">
        <v>92</v>
      </c>
      <c r="H35" s="8"/>
      <c r="I35" s="87"/>
      <c r="J35" s="8"/>
      <c r="K35" s="13" t="str">
        <f>$G$30</f>
        <v>薑</v>
      </c>
      <c r="L35" s="28">
        <v>0.05</v>
      </c>
      <c r="M35" s="87"/>
      <c r="N35" s="8"/>
      <c r="O35" s="13" t="str">
        <f>$G$30</f>
        <v>薑</v>
      </c>
      <c r="P35" s="28">
        <v>0.05</v>
      </c>
      <c r="Q35" s="225" t="s">
        <v>73</v>
      </c>
      <c r="R35" s="210"/>
      <c r="S35" s="8"/>
      <c r="T35" s="87"/>
      <c r="U35" s="210"/>
      <c r="V35" s="30" t="s">
        <v>102</v>
      </c>
      <c r="W35" s="8"/>
      <c r="X35" s="225" t="s">
        <v>73</v>
      </c>
      <c r="Y35" s="8"/>
      <c r="Z35" s="8"/>
      <c r="AA35" s="8"/>
      <c r="AB35" s="8"/>
      <c r="AC35" s="8"/>
      <c r="AD35" s="8"/>
      <c r="AE35" s="27"/>
    </row>
    <row r="36" spans="1:31">
      <c r="A36" s="228"/>
      <c r="B36" s="8"/>
      <c r="C36" s="8"/>
      <c r="D36" s="8"/>
      <c r="E36" s="87"/>
      <c r="F36" s="8"/>
      <c r="G36" s="8"/>
      <c r="H36" s="8"/>
      <c r="I36" s="87"/>
      <c r="J36" s="8"/>
      <c r="K36" s="8"/>
      <c r="L36" s="8"/>
      <c r="M36" s="87"/>
      <c r="N36" s="8"/>
      <c r="O36" s="8"/>
      <c r="P36" s="8"/>
      <c r="Q36" s="87"/>
      <c r="R36" s="210"/>
      <c r="S36" s="8"/>
      <c r="T36" s="87"/>
      <c r="U36" s="210"/>
      <c r="V36" s="8"/>
      <c r="W36" s="8"/>
      <c r="X36" s="87"/>
      <c r="Y36" s="8"/>
      <c r="Z36" s="8"/>
      <c r="AA36" s="8"/>
      <c r="AB36" s="8"/>
      <c r="AC36" s="8"/>
      <c r="AD36" s="8"/>
      <c r="AE36" s="27"/>
    </row>
  </sheetData>
  <mergeCells count="21">
    <mergeCell ref="C7:E7"/>
    <mergeCell ref="G3:I3"/>
    <mergeCell ref="K3:M3"/>
    <mergeCell ref="O3:Q3"/>
    <mergeCell ref="V3:X3"/>
    <mergeCell ref="G4:I4"/>
    <mergeCell ref="K4:M4"/>
    <mergeCell ref="O4:Q4"/>
    <mergeCell ref="V7:X7"/>
    <mergeCell ref="G7:I7"/>
    <mergeCell ref="K7:M7"/>
    <mergeCell ref="O7:Q7"/>
    <mergeCell ref="V4:X4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view="pageBreakPreview" topLeftCell="A4" zoomScale="90" zoomScaleNormal="100" zoomScaleSheetLayoutView="90" workbookViewId="0">
      <selection activeCell="G18" sqref="G18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375" customWidth="1"/>
    <col min="7" max="7" width="10.625" customWidth="1"/>
    <col min="8" max="8" width="4.875" customWidth="1"/>
    <col min="9" max="9" width="2.625" customWidth="1"/>
    <col min="10" max="10" width="9.375" customWidth="1"/>
    <col min="11" max="11" width="10.125" customWidth="1"/>
    <col min="12" max="12" width="4.875" customWidth="1"/>
    <col min="13" max="13" width="3" customWidth="1"/>
    <col min="14" max="14" width="9.375" customWidth="1"/>
    <col min="15" max="15" width="11.375" customWidth="1"/>
    <col min="16" max="16" width="4.25" customWidth="1"/>
    <col min="17" max="17" width="2.75" customWidth="1"/>
    <col min="18" max="18" width="4.25" customWidth="1"/>
    <col min="19" max="19" width="2.875" customWidth="1"/>
    <col min="20" max="20" width="2.75" customWidth="1"/>
    <col min="21" max="21" width="8.875" customWidth="1"/>
    <col min="22" max="22" width="6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68</v>
      </c>
      <c r="C1" s="110" t="str">
        <f>國中!H1</f>
        <v>國民中學</v>
      </c>
      <c r="E1" t="str">
        <f>國中!K1</f>
        <v>素食菜單</v>
      </c>
      <c r="G1" s="109" t="s">
        <v>256</v>
      </c>
      <c r="H1" s="109"/>
      <c r="I1" s="8"/>
      <c r="J1" s="109"/>
      <c r="L1" s="109"/>
      <c r="M1" s="109"/>
      <c r="P1" s="109"/>
      <c r="Q1" s="109"/>
      <c r="S1" s="109"/>
      <c r="T1" s="109"/>
      <c r="V1" s="109"/>
      <c r="W1" s="109"/>
      <c r="X1" s="109"/>
    </row>
    <row r="2" spans="1:40">
      <c r="A2" s="369" t="s">
        <v>20</v>
      </c>
      <c r="B2" s="368" t="s">
        <v>2</v>
      </c>
      <c r="C2" s="367" t="s">
        <v>3</v>
      </c>
      <c r="D2" s="280"/>
      <c r="E2" s="366"/>
      <c r="F2" s="347" t="s">
        <v>4</v>
      </c>
      <c r="G2" s="348" t="s">
        <v>5</v>
      </c>
      <c r="H2" s="12"/>
      <c r="I2" s="321"/>
      <c r="J2" s="347" t="s">
        <v>6</v>
      </c>
      <c r="K2" s="350" t="s">
        <v>7</v>
      </c>
      <c r="L2" s="365"/>
      <c r="M2" s="324"/>
      <c r="N2" s="353" t="s">
        <v>8</v>
      </c>
      <c r="O2" s="364" t="s">
        <v>9</v>
      </c>
      <c r="P2" s="107"/>
      <c r="Q2" s="160"/>
      <c r="R2" s="359" t="s">
        <v>10</v>
      </c>
      <c r="S2" s="360"/>
      <c r="T2" s="361"/>
      <c r="U2" s="354" t="s">
        <v>11</v>
      </c>
      <c r="V2" s="322" t="s">
        <v>12</v>
      </c>
      <c r="W2" s="320"/>
      <c r="X2" s="321"/>
    </row>
    <row r="3" spans="1:40" ht="28.5" customHeight="1">
      <c r="A3" s="328" t="str">
        <f>國中!C22</f>
        <v>H1</v>
      </c>
      <c r="B3" s="331" t="str">
        <f>國中!D22</f>
        <v>白米飯</v>
      </c>
      <c r="C3" s="334" t="str">
        <f>國中!E22</f>
        <v>米</v>
      </c>
      <c r="D3" s="342"/>
      <c r="E3" s="337"/>
      <c r="F3" s="339" t="str">
        <f>國中!F22</f>
        <v>瓜仔絞若</v>
      </c>
      <c r="G3" s="466" t="str">
        <f>國中!G22</f>
        <v>素絞肉 醬瓜 薑</v>
      </c>
      <c r="H3" s="466"/>
      <c r="I3" s="467"/>
      <c r="J3" s="128" t="str">
        <f>國中!H22</f>
        <v>清炒時蔬</v>
      </c>
      <c r="K3" s="460" t="str">
        <f>國中!I22</f>
        <v>龍鬚菜 薑</v>
      </c>
      <c r="L3" s="461"/>
      <c r="M3" s="462"/>
      <c r="N3" s="323" t="str">
        <f>國中!K22</f>
        <v>蔬香冬粉</v>
      </c>
      <c r="O3" s="468" t="str">
        <f>國中!L22</f>
        <v>蛋 冬粉 時蔬 乾木耳 薑</v>
      </c>
      <c r="P3" s="466"/>
      <c r="Q3" s="467"/>
      <c r="R3" s="313" t="s">
        <v>10</v>
      </c>
      <c r="S3" s="313"/>
      <c r="T3" s="356"/>
      <c r="U3" s="346" t="str">
        <f>國中!N22</f>
        <v>金針湯</v>
      </c>
      <c r="V3" s="469" t="str">
        <f>國中!O22</f>
        <v>乾金針 榨菜</v>
      </c>
      <c r="W3" s="469"/>
      <c r="X3" s="470"/>
    </row>
    <row r="4" spans="1:40" ht="31.5" customHeight="1">
      <c r="A4" s="329" t="str">
        <f>國中!C23</f>
        <v>H2</v>
      </c>
      <c r="B4" s="343" t="str">
        <f>國中!D23</f>
        <v>糙米飯</v>
      </c>
      <c r="C4" s="341" t="str">
        <f>國中!E23</f>
        <v>米 糙米</v>
      </c>
      <c r="D4" s="341"/>
      <c r="E4" s="338"/>
      <c r="F4" s="339" t="str">
        <f>國中!F23</f>
        <v>豆瓣麵腸</v>
      </c>
      <c r="G4" s="471" t="str">
        <f>國中!G23</f>
        <v>麵腸 白蘿蔔 紅蘿蔔 豆瓣醬</v>
      </c>
      <c r="H4" s="472"/>
      <c r="I4" s="473"/>
      <c r="J4" s="128" t="str">
        <f>國中!H23</f>
        <v>蜜汁豆干</v>
      </c>
      <c r="K4" s="460" t="str">
        <f>國中!I23</f>
        <v>豆干 滷包</v>
      </c>
      <c r="L4" s="461"/>
      <c r="M4" s="462"/>
      <c r="N4" s="358" t="str">
        <f>國中!K23</f>
        <v>豆皮白菜</v>
      </c>
      <c r="O4" s="471" t="str">
        <f>國中!L23</f>
        <v>豆皮 大白菜 乾木耳 紅蘿蔔 薑</v>
      </c>
      <c r="P4" s="472"/>
      <c r="Q4" s="473"/>
      <c r="R4" s="357" t="s">
        <v>10</v>
      </c>
      <c r="S4" s="351"/>
      <c r="T4" s="352"/>
      <c r="U4" s="128" t="str">
        <f>國中!N23</f>
        <v>時瓜湯</v>
      </c>
      <c r="V4" s="474" t="str">
        <f>國中!O23</f>
        <v>時瓜 紅蘿蔔 薑</v>
      </c>
      <c r="W4" s="475"/>
      <c r="X4" s="476"/>
    </row>
    <row r="5" spans="1:40" ht="39.950000000000003" customHeight="1">
      <c r="A5" s="344" t="str">
        <f>國中!C24</f>
        <v>H3</v>
      </c>
      <c r="B5" s="327" t="str">
        <f>國中!D24</f>
        <v>炊粉特餐</v>
      </c>
      <c r="C5" s="289" t="str">
        <f>國中!E24</f>
        <v>米粉</v>
      </c>
      <c r="D5" s="289"/>
      <c r="E5" s="325"/>
      <c r="F5" s="340" t="str">
        <f>國中!F24</f>
        <v>滷煎蒸炒蛋</v>
      </c>
      <c r="G5" s="458" t="str">
        <f>國中!G24</f>
        <v>雞蛋</v>
      </c>
      <c r="H5" s="458"/>
      <c r="I5" s="459"/>
      <c r="J5" s="345" t="str">
        <f>國中!H24</f>
        <v>炊粉配料</v>
      </c>
      <c r="K5" s="460" t="str">
        <f>國中!I24</f>
        <v>素絞肉 紅蘿蔔 乾香菇 時蔬  薑</v>
      </c>
      <c r="L5" s="461"/>
      <c r="M5" s="462"/>
      <c r="N5" s="362" t="str">
        <f>國中!K24</f>
        <v>包子</v>
      </c>
      <c r="O5" s="460" t="str">
        <f>國中!L24</f>
        <v>冷凍包子</v>
      </c>
      <c r="P5" s="461"/>
      <c r="Q5" s="462"/>
      <c r="R5" s="359" t="s">
        <v>10</v>
      </c>
      <c r="S5" s="360"/>
      <c r="T5" s="361"/>
      <c r="U5" s="346" t="str">
        <f>國中!N24</f>
        <v>三絲羹湯</v>
      </c>
      <c r="V5" s="463" t="str">
        <f>國中!O24</f>
        <v>蛋 筍絲 時蔬 紅蘿蔔 乾木耳</v>
      </c>
      <c r="W5" s="464"/>
      <c r="X5" s="465"/>
    </row>
    <row r="6" spans="1:40" ht="36" customHeight="1">
      <c r="A6" s="329" t="str">
        <f>國中!C25</f>
        <v>H4</v>
      </c>
      <c r="B6" s="331" t="str">
        <f>國中!D25</f>
        <v>糙米飯</v>
      </c>
      <c r="C6" s="335" t="str">
        <f>國中!E25</f>
        <v>米 糙米</v>
      </c>
      <c r="D6" s="336"/>
      <c r="E6" s="337"/>
      <c r="F6" s="339" t="str">
        <f>國中!F25</f>
        <v>鐵板油腐</v>
      </c>
      <c r="G6" s="477" t="str">
        <f>國中!G25</f>
        <v>油豆腐 麻竹筍干 薑</v>
      </c>
      <c r="H6" s="478"/>
      <c r="I6" s="479"/>
      <c r="J6" s="346" t="str">
        <f>國中!H25</f>
        <v>蛋香時蔬</v>
      </c>
      <c r="K6" s="460" t="str">
        <f>國中!I25</f>
        <v>雞蛋 時蔬 紅蘿蔔 薑</v>
      </c>
      <c r="L6" s="461"/>
      <c r="M6" s="462"/>
      <c r="N6" s="362" t="str">
        <f>國中!K25</f>
        <v>清炒花椰</v>
      </c>
      <c r="O6" s="460" t="str">
        <f>國中!L25</f>
        <v>冷凍花椰菜 紅蘿蔔 薑</v>
      </c>
      <c r="P6" s="461"/>
      <c r="Q6" s="462"/>
      <c r="R6" s="359" t="s">
        <v>10</v>
      </c>
      <c r="S6" s="360"/>
      <c r="T6" s="361"/>
      <c r="U6" s="346" t="str">
        <f>國中!N25</f>
        <v>綠豆湯</v>
      </c>
      <c r="V6" s="463" t="str">
        <f>國中!O25</f>
        <v>綠豆 二砂糖</v>
      </c>
      <c r="W6" s="464"/>
      <c r="X6" s="465"/>
    </row>
    <row r="7" spans="1:40" ht="36" customHeight="1">
      <c r="A7" s="332" t="s">
        <v>257</v>
      </c>
      <c r="B7" s="333" t="s">
        <v>258</v>
      </c>
      <c r="C7" s="480" t="s">
        <v>259</v>
      </c>
      <c r="D7" s="481"/>
      <c r="E7" s="338"/>
      <c r="F7" s="340" t="s">
        <v>398</v>
      </c>
      <c r="G7" s="468" t="s">
        <v>399</v>
      </c>
      <c r="H7" s="478"/>
      <c r="I7" s="479"/>
      <c r="J7" s="102" t="s">
        <v>260</v>
      </c>
      <c r="K7" s="363" t="s">
        <v>261</v>
      </c>
      <c r="L7" s="8"/>
      <c r="M7" s="102"/>
      <c r="N7" s="355" t="s">
        <v>291</v>
      </c>
      <c r="O7" s="432" t="s">
        <v>292</v>
      </c>
      <c r="P7" s="433"/>
      <c r="Q7" s="434"/>
      <c r="R7" s="309" t="s">
        <v>268</v>
      </c>
      <c r="S7" s="119"/>
      <c r="T7" s="167"/>
      <c r="U7" s="128" t="s">
        <v>262</v>
      </c>
      <c r="V7" s="482" t="str">
        <f>國中!O18</f>
        <v>乾海帶 薑</v>
      </c>
      <c r="W7" s="469"/>
      <c r="X7" s="470"/>
    </row>
    <row r="8" spans="1:40">
      <c r="A8" s="320"/>
      <c r="B8" s="96" t="s">
        <v>71</v>
      </c>
      <c r="C8" s="326" t="s">
        <v>72</v>
      </c>
      <c r="D8" s="314"/>
      <c r="E8" s="314"/>
      <c r="F8" s="330"/>
      <c r="G8" s="202"/>
      <c r="H8" s="330"/>
      <c r="I8" s="330"/>
      <c r="J8" s="330"/>
      <c r="K8" s="330"/>
      <c r="L8" s="330"/>
      <c r="M8" s="330"/>
      <c r="N8" s="330"/>
      <c r="O8" s="202"/>
      <c r="P8" s="202"/>
      <c r="Q8" s="202"/>
      <c r="R8" s="330"/>
      <c r="S8" s="202"/>
      <c r="T8" s="202"/>
      <c r="U8" s="330"/>
      <c r="V8" s="330"/>
      <c r="W8" s="202"/>
      <c r="X8" s="202"/>
    </row>
    <row r="9" spans="1:40" ht="24.75">
      <c r="A9" s="374" t="s">
        <v>20</v>
      </c>
      <c r="B9" s="349" t="s">
        <v>2</v>
      </c>
      <c r="C9" s="218"/>
      <c r="D9" s="202"/>
      <c r="E9" s="319"/>
      <c r="F9" s="217" t="s">
        <v>4</v>
      </c>
      <c r="G9" s="202"/>
      <c r="H9" s="202"/>
      <c r="I9" s="319"/>
      <c r="J9" s="217" t="s">
        <v>6</v>
      </c>
      <c r="K9" s="202"/>
      <c r="L9" s="202"/>
      <c r="M9" s="319"/>
      <c r="N9" s="312" t="s">
        <v>8</v>
      </c>
      <c r="O9" s="202"/>
      <c r="P9" s="202"/>
      <c r="Q9" s="319"/>
      <c r="R9" s="313" t="s">
        <v>10</v>
      </c>
      <c r="S9" s="202"/>
      <c r="T9" s="319"/>
      <c r="U9" s="312" t="s">
        <v>11</v>
      </c>
      <c r="V9" s="202"/>
      <c r="W9" s="202"/>
      <c r="X9" s="490"/>
      <c r="Y9" s="370" t="s">
        <v>13</v>
      </c>
      <c r="Z9" s="43" t="s">
        <v>81</v>
      </c>
      <c r="AA9" s="44" t="s">
        <v>15</v>
      </c>
      <c r="AB9" s="43" t="s">
        <v>18</v>
      </c>
      <c r="AC9" s="44" t="s">
        <v>19</v>
      </c>
      <c r="AD9" s="45" t="s">
        <v>79</v>
      </c>
      <c r="AE9" s="46" t="s">
        <v>80</v>
      </c>
    </row>
    <row r="10" spans="1:40">
      <c r="A10" s="152">
        <f>國中!A22</f>
        <v>40630</v>
      </c>
      <c r="B10" s="91" t="str">
        <f>B3</f>
        <v>白米飯</v>
      </c>
      <c r="C10" s="22" t="str">
        <f>C3</f>
        <v>米</v>
      </c>
      <c r="D10" s="92">
        <v>10</v>
      </c>
      <c r="E10" s="101" t="s">
        <v>73</v>
      </c>
      <c r="F10" s="229" t="str">
        <f>F3</f>
        <v>瓜仔絞若</v>
      </c>
      <c r="G10" s="207" t="str">
        <f>LEFT(G3,3)</f>
        <v>素絞肉</v>
      </c>
      <c r="H10" s="33">
        <v>1</v>
      </c>
      <c r="I10" s="101" t="s">
        <v>73</v>
      </c>
      <c r="J10" s="229" t="str">
        <f>J3</f>
        <v>清炒時蔬</v>
      </c>
      <c r="K10" s="8" t="str">
        <f>LEFT(K3,3)</f>
        <v>龍鬚菜</v>
      </c>
      <c r="L10" s="33">
        <v>5</v>
      </c>
      <c r="M10" s="101" t="s">
        <v>73</v>
      </c>
      <c r="N10" s="229" t="str">
        <f>N3</f>
        <v>蔬香冬粉</v>
      </c>
      <c r="O10" s="315" t="s">
        <v>93</v>
      </c>
      <c r="P10" s="308">
        <v>0.6</v>
      </c>
      <c r="Q10" s="101" t="s">
        <v>73</v>
      </c>
      <c r="R10" s="107" t="s">
        <v>10</v>
      </c>
      <c r="S10" s="8">
        <v>7</v>
      </c>
      <c r="T10" s="101" t="s">
        <v>73</v>
      </c>
      <c r="U10" s="229" t="str">
        <f>U3</f>
        <v>金針湯</v>
      </c>
      <c r="V10" s="8" t="s">
        <v>77</v>
      </c>
      <c r="W10" s="29">
        <v>0.1</v>
      </c>
      <c r="X10" s="318" t="s">
        <v>73</v>
      </c>
      <c r="Y10" s="264">
        <v>6</v>
      </c>
      <c r="Z10" s="223">
        <v>2</v>
      </c>
      <c r="AA10" s="223">
        <v>1.8</v>
      </c>
      <c r="AB10" s="223">
        <v>2.2000000000000002</v>
      </c>
      <c r="AC10" s="223">
        <v>720</v>
      </c>
      <c r="AD10" s="223">
        <v>336</v>
      </c>
      <c r="AE10" s="223">
        <v>217</v>
      </c>
    </row>
    <row r="11" spans="1:40">
      <c r="A11" s="375">
        <f>WEEKDAY(A10,1)</f>
        <v>2</v>
      </c>
      <c r="B11" s="8"/>
      <c r="C11" s="8"/>
      <c r="D11" s="8"/>
      <c r="E11" s="102"/>
      <c r="F11" s="8"/>
      <c r="G11" s="8" t="s">
        <v>211</v>
      </c>
      <c r="H11" s="33">
        <v>1</v>
      </c>
      <c r="I11" s="101" t="s">
        <v>73</v>
      </c>
      <c r="J11" s="8"/>
      <c r="K11" s="8"/>
      <c r="L11" s="8"/>
      <c r="M11" s="101" t="s">
        <v>73</v>
      </c>
      <c r="N11" s="8"/>
      <c r="O11" s="8" t="s">
        <v>89</v>
      </c>
      <c r="P11" s="8">
        <v>1</v>
      </c>
      <c r="Q11" s="101" t="s">
        <v>73</v>
      </c>
      <c r="R11" s="8" t="str">
        <f>$G$30</f>
        <v>薑</v>
      </c>
      <c r="S11" s="28">
        <v>0.05</v>
      </c>
      <c r="T11" s="101" t="s">
        <v>73</v>
      </c>
      <c r="U11" s="8"/>
      <c r="V11" s="8" t="s">
        <v>78</v>
      </c>
      <c r="W11" s="29">
        <v>0.6</v>
      </c>
      <c r="X11" s="101" t="s">
        <v>73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201" t="str">
        <f>A3</f>
        <v>H1</v>
      </c>
      <c r="B12" s="8"/>
      <c r="C12" s="8"/>
      <c r="D12" s="8"/>
      <c r="E12" s="102"/>
      <c r="F12" s="8"/>
      <c r="G12" s="8" t="str">
        <f>$G$30</f>
        <v>薑</v>
      </c>
      <c r="H12" s="28">
        <v>0.05</v>
      </c>
      <c r="I12" s="101" t="s">
        <v>73</v>
      </c>
      <c r="J12" s="8"/>
      <c r="K12" s="8" t="str">
        <f>$G$30</f>
        <v>薑</v>
      </c>
      <c r="L12" s="28">
        <v>0.05</v>
      </c>
      <c r="M12" s="101" t="s">
        <v>73</v>
      </c>
      <c r="N12" s="8"/>
      <c r="O12" s="8" t="s">
        <v>386</v>
      </c>
      <c r="P12" s="8">
        <v>1</v>
      </c>
      <c r="Q12" s="101" t="s">
        <v>73</v>
      </c>
      <c r="R12" s="8"/>
      <c r="S12" s="8"/>
      <c r="T12" s="102"/>
      <c r="U12" s="8"/>
      <c r="V12" s="8"/>
      <c r="W12" s="8">
        <v>1</v>
      </c>
      <c r="X12" s="101" t="s">
        <v>73</v>
      </c>
      <c r="Y12" s="8"/>
      <c r="Z12" s="8"/>
      <c r="AA12" s="8"/>
      <c r="AB12" s="8"/>
      <c r="AC12" s="8"/>
      <c r="AD12" s="8"/>
      <c r="AE12" s="27"/>
    </row>
    <row r="13" spans="1:40">
      <c r="A13" s="102"/>
      <c r="B13" s="8"/>
      <c r="C13" s="8"/>
      <c r="D13" s="8"/>
      <c r="E13" s="102"/>
      <c r="F13" s="8"/>
      <c r="G13" s="30" t="s">
        <v>87</v>
      </c>
      <c r="H13" s="28">
        <v>0.01</v>
      </c>
      <c r="I13" s="101" t="s">
        <v>73</v>
      </c>
      <c r="J13" s="8"/>
      <c r="M13" s="102"/>
      <c r="N13" s="8"/>
      <c r="O13" s="8" t="s">
        <v>203</v>
      </c>
      <c r="P13" s="8"/>
      <c r="Q13" s="101"/>
      <c r="R13" s="8"/>
      <c r="S13" s="8"/>
      <c r="T13" s="102"/>
      <c r="U13" s="8"/>
      <c r="X13" s="102"/>
      <c r="Y13" s="8"/>
      <c r="Z13" s="8"/>
      <c r="AA13" s="8"/>
      <c r="AB13" s="8"/>
      <c r="AC13" s="8"/>
      <c r="AD13" s="8"/>
      <c r="AE13" s="27"/>
    </row>
    <row r="14" spans="1:40">
      <c r="A14" s="110"/>
      <c r="B14" s="109"/>
      <c r="C14" s="109"/>
      <c r="D14" s="109"/>
      <c r="E14" s="110"/>
      <c r="F14" s="109"/>
      <c r="G14" s="109" t="s">
        <v>265</v>
      </c>
      <c r="H14" s="109">
        <v>3</v>
      </c>
      <c r="I14" s="111" t="s">
        <v>73</v>
      </c>
      <c r="J14" s="202"/>
      <c r="K14" s="205"/>
      <c r="L14" s="206"/>
      <c r="M14" s="316"/>
      <c r="N14" s="202"/>
      <c r="O14" s="8" t="str">
        <f>$G$30</f>
        <v>薑</v>
      </c>
      <c r="P14" s="206">
        <v>0.05</v>
      </c>
      <c r="Q14" s="316" t="s">
        <v>73</v>
      </c>
      <c r="R14" s="202"/>
      <c r="S14" s="202"/>
      <c r="T14" s="204"/>
      <c r="U14" s="202"/>
      <c r="V14" s="202"/>
      <c r="W14" s="202"/>
      <c r="X14" s="103"/>
      <c r="Y14" s="8"/>
      <c r="Z14" s="8"/>
      <c r="AA14" s="8"/>
      <c r="AB14" s="8"/>
      <c r="AC14" s="8"/>
      <c r="AD14" s="8"/>
      <c r="AE14" s="27"/>
    </row>
    <row r="15" spans="1:40">
      <c r="A15" s="152">
        <f>A10+1</f>
        <v>40631</v>
      </c>
      <c r="B15" s="8" t="str">
        <f>B4</f>
        <v>糙米飯</v>
      </c>
      <c r="C15" s="8" t="s">
        <v>82</v>
      </c>
      <c r="D15" s="8">
        <v>7</v>
      </c>
      <c r="E15" s="101" t="s">
        <v>73</v>
      </c>
      <c r="F15" s="8" t="str">
        <f>F4</f>
        <v>豆瓣麵腸</v>
      </c>
      <c r="G15" s="8" t="str">
        <f>LEFT(G4,2)</f>
        <v>麵腸</v>
      </c>
      <c r="H15" s="8">
        <v>9</v>
      </c>
      <c r="I15" s="101" t="s">
        <v>73</v>
      </c>
      <c r="J15" s="8" t="str">
        <f>J4</f>
        <v>蜜汁豆干</v>
      </c>
      <c r="K15" s="8" t="s">
        <v>263</v>
      </c>
      <c r="L15" s="33">
        <v>5</v>
      </c>
      <c r="M15" s="101" t="s">
        <v>73</v>
      </c>
      <c r="N15" s="8" t="str">
        <f>N4</f>
        <v>豆皮白菜</v>
      </c>
      <c r="O15" s="30" t="s">
        <v>264</v>
      </c>
      <c r="P15" s="308">
        <v>0.3</v>
      </c>
      <c r="Q15" s="101" t="s">
        <v>73</v>
      </c>
      <c r="R15" s="107" t="s">
        <v>10</v>
      </c>
      <c r="S15" s="8">
        <v>7</v>
      </c>
      <c r="T15" s="101" t="s">
        <v>73</v>
      </c>
      <c r="U15" s="8" t="str">
        <f>U4</f>
        <v>時瓜湯</v>
      </c>
      <c r="V15" s="8" t="s">
        <v>290</v>
      </c>
      <c r="W15" s="33">
        <v>4</v>
      </c>
      <c r="X15" s="372" t="s">
        <v>73</v>
      </c>
      <c r="Y15" s="264">
        <v>5.7</v>
      </c>
      <c r="Z15" s="223">
        <v>2.4</v>
      </c>
      <c r="AA15" s="223">
        <v>1.9</v>
      </c>
      <c r="AB15" s="223">
        <v>2.8</v>
      </c>
      <c r="AC15" s="223">
        <v>765</v>
      </c>
      <c r="AD15" s="223">
        <v>340</v>
      </c>
      <c r="AE15" s="223">
        <v>164</v>
      </c>
    </row>
    <row r="16" spans="1:40">
      <c r="A16" s="375">
        <f>WEEKDAY(A15,1)</f>
        <v>3</v>
      </c>
      <c r="B16" s="8"/>
      <c r="C16" s="8" t="s">
        <v>83</v>
      </c>
      <c r="D16" s="8">
        <v>3</v>
      </c>
      <c r="E16" s="101" t="s">
        <v>73</v>
      </c>
      <c r="F16" s="8"/>
      <c r="G16" s="30" t="s">
        <v>253</v>
      </c>
      <c r="H16" s="34">
        <v>3</v>
      </c>
      <c r="I16" s="101" t="s">
        <v>73</v>
      </c>
      <c r="J16" s="8"/>
      <c r="K16" s="30"/>
      <c r="L16" s="8"/>
      <c r="M16" s="102"/>
      <c r="N16" s="8"/>
      <c r="O16" s="8" t="s">
        <v>85</v>
      </c>
      <c r="P16" s="33">
        <v>6</v>
      </c>
      <c r="Q16" s="101" t="s">
        <v>73</v>
      </c>
      <c r="R16" s="8" t="str">
        <f>$G$30</f>
        <v>薑</v>
      </c>
      <c r="S16" s="28">
        <v>0.05</v>
      </c>
      <c r="T16" s="101" t="s">
        <v>73</v>
      </c>
      <c r="U16" s="8"/>
      <c r="V16" s="30" t="s">
        <v>76</v>
      </c>
      <c r="W16" s="8">
        <v>1</v>
      </c>
      <c r="X16" s="102"/>
      <c r="Y16" s="8"/>
      <c r="Z16" s="8"/>
      <c r="AA16" s="8"/>
      <c r="AB16" s="8"/>
      <c r="AC16" s="8"/>
      <c r="AD16" s="8"/>
      <c r="AE16" s="27"/>
    </row>
    <row r="17" spans="1:31">
      <c r="A17" s="154" t="str">
        <f>A4</f>
        <v>H2</v>
      </c>
      <c r="B17" s="8"/>
      <c r="C17" s="8"/>
      <c r="D17" s="8"/>
      <c r="E17" s="102"/>
      <c r="F17" s="8"/>
      <c r="G17" s="30" t="s">
        <v>76</v>
      </c>
      <c r="H17" s="30">
        <v>1</v>
      </c>
      <c r="I17" s="101" t="s">
        <v>73</v>
      </c>
      <c r="J17" s="8"/>
      <c r="K17" s="30"/>
      <c r="L17" s="8"/>
      <c r="M17" s="102"/>
      <c r="N17" s="8"/>
      <c r="O17" s="30" t="s">
        <v>76</v>
      </c>
      <c r="P17" s="30">
        <v>1</v>
      </c>
      <c r="Q17" s="101" t="s">
        <v>73</v>
      </c>
      <c r="R17" s="8"/>
      <c r="S17" s="8"/>
      <c r="T17" s="102"/>
      <c r="U17" s="8"/>
      <c r="V17" s="30"/>
      <c r="W17" s="8">
        <v>1</v>
      </c>
      <c r="X17" s="102"/>
      <c r="Y17" s="8"/>
      <c r="Z17" s="8"/>
      <c r="AA17" s="8"/>
      <c r="AB17" s="8"/>
      <c r="AC17" s="8"/>
      <c r="AD17" s="8"/>
      <c r="AE17" s="27"/>
    </row>
    <row r="18" spans="1:31">
      <c r="A18" s="154"/>
      <c r="B18" s="8"/>
      <c r="C18" s="8"/>
      <c r="D18" s="8"/>
      <c r="E18" s="102"/>
      <c r="F18" s="8"/>
      <c r="G18" s="8" t="str">
        <f>$G$30</f>
        <v>薑</v>
      </c>
      <c r="H18" s="28">
        <v>0.05</v>
      </c>
      <c r="I18" s="101" t="s">
        <v>73</v>
      </c>
      <c r="J18" s="8"/>
      <c r="K18" s="8"/>
      <c r="L18" s="8"/>
      <c r="M18" s="102"/>
      <c r="N18" s="8"/>
      <c r="O18" s="30" t="s">
        <v>87</v>
      </c>
      <c r="P18" s="28">
        <v>0.01</v>
      </c>
      <c r="Q18" s="101" t="s">
        <v>73</v>
      </c>
      <c r="R18" s="8"/>
      <c r="S18" s="8"/>
      <c r="T18" s="102"/>
      <c r="U18" s="8"/>
      <c r="V18" s="30" t="s">
        <v>102</v>
      </c>
      <c r="W18" s="8"/>
      <c r="X18" s="102"/>
      <c r="Y18" s="8"/>
      <c r="Z18" s="8"/>
      <c r="AA18" s="8"/>
      <c r="AB18" s="8"/>
      <c r="AC18" s="8"/>
      <c r="AD18" s="8"/>
      <c r="AE18" s="27"/>
    </row>
    <row r="19" spans="1:31">
      <c r="A19" s="376"/>
      <c r="B19" s="109"/>
      <c r="C19" s="109"/>
      <c r="D19" s="109"/>
      <c r="E19" s="110"/>
      <c r="F19" s="109"/>
      <c r="G19" s="109"/>
      <c r="H19" s="109"/>
      <c r="I19" s="110"/>
      <c r="J19" s="109"/>
      <c r="K19" s="109"/>
      <c r="L19" s="109"/>
      <c r="M19" s="110"/>
      <c r="N19" s="109"/>
      <c r="O19" s="8" t="str">
        <f>$G$30</f>
        <v>薑</v>
      </c>
      <c r="P19" s="114">
        <v>0.05</v>
      </c>
      <c r="Q19" s="110"/>
      <c r="R19" s="109"/>
      <c r="S19" s="109"/>
      <c r="T19" s="110"/>
      <c r="U19" s="109"/>
      <c r="V19" s="109"/>
      <c r="W19" s="109"/>
      <c r="X19" s="110"/>
      <c r="Y19" s="109"/>
      <c r="Z19" s="109"/>
      <c r="AA19" s="109"/>
      <c r="AB19" s="109"/>
      <c r="AC19" s="109"/>
      <c r="AD19" s="109"/>
      <c r="AE19" s="373"/>
    </row>
    <row r="20" spans="1:31">
      <c r="A20" s="152">
        <f>A15+1</f>
        <v>40632</v>
      </c>
      <c r="B20" s="8" t="str">
        <f>B5</f>
        <v>炊粉特餐</v>
      </c>
      <c r="C20" s="8" t="str">
        <f>C5</f>
        <v>米粉</v>
      </c>
      <c r="D20" s="8">
        <v>4</v>
      </c>
      <c r="E20" s="101" t="s">
        <v>73</v>
      </c>
      <c r="F20" s="8" t="str">
        <f>F5</f>
        <v>滷煎蒸炒蛋</v>
      </c>
      <c r="G20" s="8" t="str">
        <f>G5</f>
        <v>雞蛋</v>
      </c>
      <c r="H20" s="8">
        <v>9</v>
      </c>
      <c r="I20" s="101" t="s">
        <v>73</v>
      </c>
      <c r="J20" s="8" t="str">
        <f>J5</f>
        <v>炊粉配料</v>
      </c>
      <c r="K20" s="8" t="str">
        <f>LEFT(K5,3)</f>
        <v>素絞肉</v>
      </c>
      <c r="L20" s="245">
        <v>1</v>
      </c>
      <c r="M20" s="101" t="s">
        <v>73</v>
      </c>
      <c r="N20" s="8" t="str">
        <f>N5</f>
        <v>包子</v>
      </c>
      <c r="O20" s="8" t="s">
        <v>120</v>
      </c>
      <c r="P20" s="8">
        <v>3</v>
      </c>
      <c r="Q20" s="101" t="s">
        <v>73</v>
      </c>
      <c r="R20" s="107" t="s">
        <v>10</v>
      </c>
      <c r="S20" s="8">
        <v>7</v>
      </c>
      <c r="T20" s="101" t="s">
        <v>73</v>
      </c>
      <c r="U20" s="8" t="str">
        <f>U5</f>
        <v>三絲羹湯</v>
      </c>
      <c r="V20" s="8" t="s">
        <v>93</v>
      </c>
      <c r="W20" s="29">
        <v>0.6</v>
      </c>
      <c r="X20" s="101" t="s">
        <v>73</v>
      </c>
      <c r="Y20" s="270">
        <v>5.5</v>
      </c>
      <c r="Z20" s="269">
        <v>2.7</v>
      </c>
      <c r="AA20" s="269">
        <v>1.7</v>
      </c>
      <c r="AB20" s="269">
        <v>3.6</v>
      </c>
      <c r="AC20" s="269">
        <v>819</v>
      </c>
      <c r="AD20" s="269">
        <v>349</v>
      </c>
      <c r="AE20" s="269">
        <v>125</v>
      </c>
    </row>
    <row r="21" spans="1:31">
      <c r="A21" s="375">
        <f>WEEKDAY(A20,1)</f>
        <v>4</v>
      </c>
      <c r="B21" s="8"/>
      <c r="C21" s="8"/>
      <c r="D21" s="8"/>
      <c r="E21" s="102"/>
      <c r="F21" s="8"/>
      <c r="G21" s="8"/>
      <c r="I21" s="102"/>
      <c r="J21" s="8"/>
      <c r="K21" s="30" t="s">
        <v>111</v>
      </c>
      <c r="L21" s="36">
        <v>3</v>
      </c>
      <c r="M21" s="101" t="s">
        <v>73</v>
      </c>
      <c r="N21" s="8"/>
      <c r="O21" s="8"/>
      <c r="P21" s="8"/>
      <c r="Q21" s="102"/>
      <c r="R21" s="8" t="str">
        <f>$G$30</f>
        <v>薑</v>
      </c>
      <c r="S21" s="28">
        <v>0.05</v>
      </c>
      <c r="T21" s="101" t="s">
        <v>73</v>
      </c>
      <c r="U21" s="8"/>
      <c r="V21" s="30" t="s">
        <v>122</v>
      </c>
      <c r="W21" s="8">
        <v>2</v>
      </c>
      <c r="X21" s="101" t="s">
        <v>73</v>
      </c>
      <c r="Y21" s="8"/>
      <c r="Z21" s="8"/>
      <c r="AA21" s="8"/>
      <c r="AB21" s="8"/>
      <c r="AC21" s="8"/>
      <c r="AD21" s="8"/>
      <c r="AE21" s="27"/>
    </row>
    <row r="22" spans="1:31">
      <c r="A22" s="154" t="str">
        <f>A5</f>
        <v>H3</v>
      </c>
      <c r="B22" s="8"/>
      <c r="C22" s="8"/>
      <c r="D22" s="8"/>
      <c r="E22" s="102"/>
      <c r="F22" s="8"/>
      <c r="G22" s="8"/>
      <c r="H22" s="8"/>
      <c r="I22" s="102"/>
      <c r="J22" s="8"/>
      <c r="K22" t="s">
        <v>289</v>
      </c>
      <c r="L22">
        <v>1</v>
      </c>
      <c r="M22" s="101" t="s">
        <v>73</v>
      </c>
      <c r="N22" s="8"/>
      <c r="O22" s="8"/>
      <c r="P22" s="8"/>
      <c r="Q22" s="102"/>
      <c r="R22" s="13"/>
      <c r="S22" s="28"/>
      <c r="T22" s="101"/>
      <c r="U22" s="8"/>
      <c r="V22" s="30" t="s">
        <v>111</v>
      </c>
      <c r="W22" s="8">
        <v>2</v>
      </c>
      <c r="X22" s="101" t="s">
        <v>73</v>
      </c>
      <c r="Y22" s="8"/>
      <c r="Z22" s="8"/>
      <c r="AA22" s="8"/>
      <c r="AB22" s="8"/>
      <c r="AC22" s="8"/>
      <c r="AD22" s="8"/>
      <c r="AE22" s="27"/>
    </row>
    <row r="23" spans="1:31">
      <c r="A23" s="154"/>
      <c r="B23" s="8"/>
      <c r="C23" s="8"/>
      <c r="D23" s="8"/>
      <c r="E23" s="102"/>
      <c r="F23" s="8"/>
      <c r="G23" s="8"/>
      <c r="H23" s="8"/>
      <c r="I23" s="102"/>
      <c r="J23" s="8"/>
      <c r="K23" t="s">
        <v>387</v>
      </c>
      <c r="L23" s="1">
        <v>0.01</v>
      </c>
      <c r="M23" s="101" t="s">
        <v>73</v>
      </c>
      <c r="N23" s="8"/>
      <c r="O23" s="8"/>
      <c r="P23" s="8"/>
      <c r="Q23" s="102"/>
      <c r="R23" s="13"/>
      <c r="S23" s="28"/>
      <c r="T23" s="101"/>
      <c r="U23" s="8"/>
      <c r="V23" s="8" t="s">
        <v>63</v>
      </c>
      <c r="W23" s="30">
        <v>1</v>
      </c>
      <c r="X23" s="101" t="s">
        <v>73</v>
      </c>
      <c r="Y23" s="8"/>
      <c r="Z23" s="8"/>
      <c r="AA23" s="8"/>
      <c r="AB23" s="8"/>
      <c r="AC23" s="8"/>
      <c r="AD23" s="8"/>
      <c r="AE23" s="27"/>
    </row>
    <row r="24" spans="1:31">
      <c r="A24" s="154"/>
      <c r="B24" s="8"/>
      <c r="C24" s="8"/>
      <c r="D24" s="8"/>
      <c r="E24" s="102"/>
      <c r="F24" s="8"/>
      <c r="G24" s="8"/>
      <c r="H24" s="8"/>
      <c r="I24" s="102"/>
      <c r="J24" s="8"/>
      <c r="K24" s="8" t="str">
        <f>$G$30</f>
        <v>薑</v>
      </c>
      <c r="L24" s="247">
        <v>0.05</v>
      </c>
      <c r="M24" s="101" t="s">
        <v>73</v>
      </c>
      <c r="N24" s="8"/>
      <c r="O24" s="8"/>
      <c r="P24" s="8"/>
      <c r="Q24" s="102"/>
      <c r="R24" s="8"/>
      <c r="S24" s="8"/>
      <c r="T24" s="102"/>
      <c r="U24" s="8"/>
      <c r="V24" s="30" t="s">
        <v>88</v>
      </c>
      <c r="W24" s="28">
        <v>0.01</v>
      </c>
      <c r="X24" s="101" t="s">
        <v>73</v>
      </c>
      <c r="Y24" s="8"/>
      <c r="Z24" s="8"/>
      <c r="AA24" s="8"/>
      <c r="AB24" s="8"/>
      <c r="AC24" s="8"/>
      <c r="AD24" s="8"/>
      <c r="AE24" s="27"/>
    </row>
    <row r="25" spans="1:31">
      <c r="A25" s="376"/>
      <c r="B25" s="109"/>
      <c r="C25" s="109"/>
      <c r="D25" s="109"/>
      <c r="E25" s="110"/>
      <c r="F25" s="109"/>
      <c r="G25" s="109"/>
      <c r="H25" s="109"/>
      <c r="I25" s="110"/>
      <c r="J25" s="109"/>
      <c r="K25" s="109"/>
      <c r="L25" s="109"/>
      <c r="M25" s="110"/>
      <c r="N25" s="109"/>
      <c r="O25" s="109"/>
      <c r="P25" s="109"/>
      <c r="Q25" s="110"/>
      <c r="R25" s="109"/>
      <c r="S25" s="109"/>
      <c r="T25" s="110"/>
      <c r="U25" s="109"/>
      <c r="V25" s="109"/>
      <c r="W25" s="109"/>
      <c r="X25" s="111" t="s">
        <v>73</v>
      </c>
      <c r="Y25" s="109"/>
      <c r="Z25" s="109"/>
      <c r="AA25" s="109"/>
      <c r="AB25" s="109"/>
      <c r="AC25" s="109"/>
      <c r="AD25" s="109"/>
      <c r="AE25" s="373"/>
    </row>
    <row r="26" spans="1:31">
      <c r="A26" s="152">
        <f>A20+1</f>
        <v>40633</v>
      </c>
      <c r="B26" s="8" t="str">
        <f>B6</f>
        <v>糙米飯</v>
      </c>
      <c r="C26" s="8" t="s">
        <v>27</v>
      </c>
      <c r="D26" s="8">
        <v>7</v>
      </c>
      <c r="E26" s="101" t="s">
        <v>73</v>
      </c>
      <c r="F26" s="8" t="str">
        <f>F6</f>
        <v>鐵板油腐</v>
      </c>
      <c r="G26" s="8" t="str">
        <f>LEFT(G6,3)</f>
        <v>油豆腐</v>
      </c>
      <c r="H26" s="8">
        <v>6</v>
      </c>
      <c r="I26" s="101" t="s">
        <v>73</v>
      </c>
      <c r="J26" s="8" t="str">
        <f>J6</f>
        <v>蛋香時蔬</v>
      </c>
      <c r="K26" s="8" t="s">
        <v>93</v>
      </c>
      <c r="L26" s="245">
        <v>1.2</v>
      </c>
      <c r="M26" s="101" t="s">
        <v>73</v>
      </c>
      <c r="N26" s="8" t="str">
        <f>N6</f>
        <v>清炒花椰</v>
      </c>
      <c r="O26" s="30" t="s">
        <v>267</v>
      </c>
      <c r="P26" s="34">
        <v>6</v>
      </c>
      <c r="Q26" s="101" t="s">
        <v>73</v>
      </c>
      <c r="R26" s="107" t="s">
        <v>10</v>
      </c>
      <c r="S26" s="8">
        <v>7</v>
      </c>
      <c r="T26" s="101" t="s">
        <v>73</v>
      </c>
      <c r="U26" s="8" t="str">
        <f>U6</f>
        <v>綠豆湯</v>
      </c>
      <c r="V26" s="8" t="str">
        <f>LEFT(V6,2)</f>
        <v>綠豆</v>
      </c>
      <c r="W26" s="8">
        <v>2</v>
      </c>
      <c r="X26" s="101" t="s">
        <v>73</v>
      </c>
      <c r="Y26" s="270">
        <v>5.8</v>
      </c>
      <c r="Z26" s="269">
        <v>2.2000000000000002</v>
      </c>
      <c r="AA26" s="269">
        <v>2.4</v>
      </c>
      <c r="AB26" s="269">
        <v>2</v>
      </c>
      <c r="AC26" s="269">
        <v>715</v>
      </c>
      <c r="AD26" s="269">
        <v>320</v>
      </c>
      <c r="AE26" s="269">
        <v>97</v>
      </c>
    </row>
    <row r="27" spans="1:31">
      <c r="A27" s="375">
        <f>WEEKDAY(A26,1)</f>
        <v>5</v>
      </c>
      <c r="B27" s="8"/>
      <c r="C27" s="8" t="s">
        <v>83</v>
      </c>
      <c r="D27" s="8">
        <v>3</v>
      </c>
      <c r="E27" s="101" t="s">
        <v>73</v>
      </c>
      <c r="F27" s="8"/>
      <c r="G27" s="8" t="s">
        <v>223</v>
      </c>
      <c r="H27" s="8">
        <v>2</v>
      </c>
      <c r="I27" s="101" t="s">
        <v>73</v>
      </c>
      <c r="J27" s="8"/>
      <c r="K27" s="30" t="s">
        <v>111</v>
      </c>
      <c r="L27" s="33">
        <v>6</v>
      </c>
      <c r="M27" s="101" t="s">
        <v>73</v>
      </c>
      <c r="N27" s="8"/>
      <c r="O27" t="s">
        <v>249</v>
      </c>
      <c r="Q27" s="101" t="s">
        <v>73</v>
      </c>
      <c r="R27" s="8" t="str">
        <f>$G$30</f>
        <v>薑</v>
      </c>
      <c r="S27" s="28">
        <v>0.05</v>
      </c>
      <c r="T27" s="101" t="s">
        <v>73</v>
      </c>
      <c r="U27" s="8"/>
      <c r="V27" s="30" t="s">
        <v>99</v>
      </c>
      <c r="W27" s="30">
        <v>1</v>
      </c>
      <c r="X27" s="101" t="s">
        <v>73</v>
      </c>
      <c r="Y27" s="8"/>
      <c r="Z27" s="8"/>
      <c r="AA27" s="8"/>
      <c r="AB27" s="8"/>
      <c r="AC27" s="8"/>
      <c r="AD27" s="8"/>
      <c r="AE27" s="27"/>
    </row>
    <row r="28" spans="1:31">
      <c r="A28" s="154" t="str">
        <f>A6</f>
        <v>H4</v>
      </c>
      <c r="B28" s="8"/>
      <c r="C28" s="8"/>
      <c r="D28" s="8"/>
      <c r="E28" s="101"/>
      <c r="F28" s="8"/>
      <c r="J28" s="8"/>
      <c r="K28" s="8" t="str">
        <f>$G$30</f>
        <v>薑</v>
      </c>
      <c r="L28" s="30">
        <v>1</v>
      </c>
      <c r="M28" s="101" t="s">
        <v>73</v>
      </c>
      <c r="N28" s="8"/>
      <c r="O28" s="8" t="str">
        <f>$G$30</f>
        <v>薑</v>
      </c>
      <c r="P28" s="114">
        <v>0.05</v>
      </c>
      <c r="Q28" s="101" t="s">
        <v>73</v>
      </c>
      <c r="R28" s="13"/>
      <c r="S28" s="28"/>
      <c r="T28" s="101"/>
      <c r="U28" s="8"/>
      <c r="V28" s="8"/>
      <c r="W28" s="8"/>
      <c r="X28" s="102"/>
      <c r="Y28" s="8"/>
      <c r="Z28" s="8"/>
      <c r="AA28" s="8"/>
      <c r="AB28" s="8"/>
      <c r="AC28" s="8"/>
      <c r="AD28" s="8"/>
      <c r="AE28" s="27"/>
    </row>
    <row r="29" spans="1:31">
      <c r="A29" s="154"/>
      <c r="B29" s="8"/>
      <c r="C29" s="8"/>
      <c r="D29" s="8"/>
      <c r="E29" s="101"/>
      <c r="F29" s="8"/>
      <c r="G29" s="30" t="s">
        <v>88</v>
      </c>
      <c r="H29" s="8"/>
      <c r="I29" s="101"/>
      <c r="J29" s="8"/>
      <c r="K29" s="30" t="s">
        <v>76</v>
      </c>
      <c r="L29" s="30">
        <v>1</v>
      </c>
      <c r="M29" s="101"/>
      <c r="N29" s="8"/>
      <c r="Q29" s="101"/>
      <c r="R29" s="13"/>
      <c r="S29" s="28"/>
      <c r="T29" s="101"/>
      <c r="U29" s="8"/>
      <c r="V29" s="8"/>
      <c r="W29" s="8"/>
      <c r="X29" s="102"/>
      <c r="Y29" s="8"/>
      <c r="Z29" s="8"/>
      <c r="AA29" s="8"/>
      <c r="AB29" s="8"/>
      <c r="AC29" s="8"/>
      <c r="AD29" s="8"/>
      <c r="AE29" s="27"/>
    </row>
    <row r="30" spans="1:31">
      <c r="A30" s="154"/>
      <c r="B30" s="8"/>
      <c r="C30" s="8"/>
      <c r="D30" s="8"/>
      <c r="E30" s="101"/>
      <c r="F30" s="8"/>
      <c r="G30" s="13" t="s">
        <v>385</v>
      </c>
      <c r="H30" s="28">
        <v>0.05</v>
      </c>
      <c r="I30" s="101" t="s">
        <v>73</v>
      </c>
      <c r="J30" s="8"/>
      <c r="M30" s="101" t="s">
        <v>73</v>
      </c>
      <c r="N30" s="8"/>
      <c r="Q30" s="101" t="s">
        <v>73</v>
      </c>
      <c r="R30" s="13"/>
      <c r="S30" s="28"/>
      <c r="T30" s="101"/>
      <c r="U30" s="8"/>
      <c r="V30" s="8"/>
      <c r="W30" s="8"/>
      <c r="X30" s="102"/>
      <c r="Y30" s="8"/>
      <c r="Z30" s="8"/>
      <c r="AA30" s="8"/>
      <c r="AB30" s="8"/>
      <c r="AC30" s="8"/>
      <c r="AD30" s="8"/>
      <c r="AE30" s="27"/>
    </row>
    <row r="31" spans="1:31">
      <c r="A31" s="203"/>
      <c r="B31" s="202"/>
      <c r="C31" s="202"/>
      <c r="D31" s="202"/>
      <c r="E31" s="204"/>
      <c r="F31" s="202"/>
      <c r="G31" s="202"/>
      <c r="H31" s="202"/>
      <c r="I31" s="204"/>
      <c r="J31" s="202"/>
      <c r="K31" s="202"/>
      <c r="L31" s="202"/>
      <c r="M31" s="204"/>
      <c r="N31" s="202"/>
      <c r="O31" s="202"/>
      <c r="P31" s="202"/>
      <c r="Q31" s="316" t="s">
        <v>73</v>
      </c>
      <c r="R31" s="202"/>
      <c r="S31" s="202"/>
      <c r="T31" s="204"/>
      <c r="U31" s="202"/>
      <c r="V31" s="202"/>
      <c r="W31" s="202"/>
      <c r="X31" s="204"/>
      <c r="Y31" s="8"/>
      <c r="Z31" s="8"/>
      <c r="AA31" s="8"/>
      <c r="AB31" s="8"/>
      <c r="AC31" s="8"/>
      <c r="AD31" s="8"/>
      <c r="AE31" s="27"/>
    </row>
    <row r="32" spans="1:31">
      <c r="A32" s="152">
        <f>A26+1</f>
        <v>40634</v>
      </c>
      <c r="B32" s="8" t="str">
        <f>B7</f>
        <v>紫米飯</v>
      </c>
      <c r="C32" s="208" t="str">
        <f>C3</f>
        <v>米</v>
      </c>
      <c r="D32" s="92">
        <v>10</v>
      </c>
      <c r="E32" s="101" t="s">
        <v>73</v>
      </c>
      <c r="F32" s="8" t="str">
        <f>F7</f>
        <v>咖哩毛豆</v>
      </c>
      <c r="G32" s="8" t="str">
        <f>LEFT(G7,5)</f>
        <v>冷凍毛豆仁</v>
      </c>
      <c r="H32" s="33">
        <v>6</v>
      </c>
      <c r="I32" s="101" t="s">
        <v>73</v>
      </c>
      <c r="J32" s="8" t="str">
        <f>J7</f>
        <v>蛋香三色</v>
      </c>
      <c r="K32" s="8" t="s">
        <v>93</v>
      </c>
      <c r="L32" s="245">
        <v>5</v>
      </c>
      <c r="M32" s="101" t="s">
        <v>73</v>
      </c>
      <c r="N32" s="8" t="str">
        <f>N7</f>
        <v>豉香豆干</v>
      </c>
      <c r="O32" s="8" t="s">
        <v>263</v>
      </c>
      <c r="P32" s="33">
        <v>5</v>
      </c>
      <c r="Q32" s="101" t="s">
        <v>73</v>
      </c>
      <c r="R32" s="1" t="str">
        <f>R7</f>
        <v>有機</v>
      </c>
      <c r="S32" s="8">
        <v>7</v>
      </c>
      <c r="T32" s="101" t="s">
        <v>73</v>
      </c>
      <c r="U32" s="8" t="str">
        <f>U7</f>
        <v>味噌海芽</v>
      </c>
      <c r="V32" s="8" t="s">
        <v>91</v>
      </c>
      <c r="W32" s="29">
        <v>0.1</v>
      </c>
      <c r="X32" s="101" t="s">
        <v>73</v>
      </c>
      <c r="Y32" s="264">
        <v>5.6</v>
      </c>
      <c r="Z32" s="223">
        <v>2.6</v>
      </c>
      <c r="AA32" s="223">
        <v>1.4</v>
      </c>
      <c r="AB32" s="223">
        <v>3.7</v>
      </c>
      <c r="AC32" s="223">
        <v>822</v>
      </c>
      <c r="AD32" s="223">
        <v>486</v>
      </c>
      <c r="AE32" s="223">
        <v>228</v>
      </c>
    </row>
    <row r="33" spans="1:31">
      <c r="A33" s="375">
        <f>WEEKDAY(A32,1)</f>
        <v>6</v>
      </c>
      <c r="B33" s="8"/>
      <c r="C33" s="8" t="str">
        <f>LEFT(B32,2)</f>
        <v>紫米</v>
      </c>
      <c r="D33" s="28">
        <v>0.01</v>
      </c>
      <c r="E33" s="101" t="s">
        <v>73</v>
      </c>
      <c r="F33" s="8"/>
      <c r="G33" s="8"/>
      <c r="H33" s="34"/>
      <c r="I33" s="101" t="s">
        <v>73</v>
      </c>
      <c r="J33" s="8"/>
      <c r="K33" s="30" t="s">
        <v>75</v>
      </c>
      <c r="L33" s="30">
        <v>3</v>
      </c>
      <c r="M33" s="101" t="s">
        <v>73</v>
      </c>
      <c r="N33" s="8"/>
      <c r="O33" s="8" t="s">
        <v>293</v>
      </c>
      <c r="P33" s="114">
        <v>0.05</v>
      </c>
      <c r="Q33" s="101" t="s">
        <v>73</v>
      </c>
      <c r="R33" s="8" t="str">
        <f>$G$30</f>
        <v>薑</v>
      </c>
      <c r="S33" s="28">
        <v>0.05</v>
      </c>
      <c r="T33" s="101" t="s">
        <v>73</v>
      </c>
      <c r="U33" s="8"/>
      <c r="V33" s="30"/>
      <c r="W33" s="8"/>
      <c r="X33" s="101" t="s">
        <v>73</v>
      </c>
      <c r="Y33" s="489"/>
      <c r="Z33" s="8"/>
      <c r="AA33" s="8"/>
      <c r="AB33" s="8"/>
      <c r="AC33" s="8"/>
      <c r="AD33" s="8"/>
      <c r="AE33" s="27"/>
    </row>
    <row r="34" spans="1:31">
      <c r="A34" s="154" t="str">
        <f>A7</f>
        <v>H5</v>
      </c>
      <c r="B34" s="8"/>
      <c r="C34" s="8"/>
      <c r="D34" s="8"/>
      <c r="E34" s="102"/>
      <c r="F34" s="8"/>
      <c r="G34" s="30"/>
      <c r="H34" s="8"/>
      <c r="I34" s="101" t="s">
        <v>73</v>
      </c>
      <c r="J34" s="8"/>
      <c r="K34" s="8" t="str">
        <f>$G$30</f>
        <v>薑</v>
      </c>
      <c r="L34" s="30">
        <v>3</v>
      </c>
      <c r="M34" s="101" t="s">
        <v>73</v>
      </c>
      <c r="N34" s="8"/>
      <c r="O34" s="8" t="str">
        <f>$G$30</f>
        <v>薑</v>
      </c>
      <c r="P34" s="114">
        <v>0.05</v>
      </c>
      <c r="Q34" s="101" t="s">
        <v>73</v>
      </c>
      <c r="R34" s="8"/>
      <c r="S34" s="8"/>
      <c r="T34" s="102"/>
      <c r="U34" s="8"/>
      <c r="V34" s="30" t="s">
        <v>102</v>
      </c>
      <c r="W34" s="8"/>
      <c r="X34" s="101" t="s">
        <v>73</v>
      </c>
      <c r="Y34" s="8"/>
      <c r="Z34" s="8"/>
      <c r="AA34" s="8"/>
      <c r="AB34" s="8"/>
      <c r="AC34" s="8"/>
      <c r="AD34" s="8"/>
      <c r="AE34" s="27"/>
    </row>
    <row r="35" spans="1:31">
      <c r="A35" s="154"/>
      <c r="B35" s="8"/>
      <c r="C35" s="8"/>
      <c r="D35" s="8"/>
      <c r="E35" s="102"/>
      <c r="F35" s="8"/>
      <c r="G35" s="8" t="s">
        <v>110</v>
      </c>
      <c r="H35" s="8"/>
      <c r="I35" s="102"/>
      <c r="J35" s="8"/>
      <c r="M35" s="102"/>
      <c r="N35" s="8"/>
      <c r="O35" s="13"/>
      <c r="P35" s="28"/>
      <c r="Q35" s="101" t="s">
        <v>73</v>
      </c>
      <c r="R35" s="8"/>
      <c r="S35" s="8"/>
      <c r="T35" s="102"/>
      <c r="U35" s="8"/>
      <c r="V35" s="8"/>
      <c r="W35" s="8"/>
      <c r="X35" s="102"/>
      <c r="Y35" s="8"/>
      <c r="Z35" s="8"/>
      <c r="AA35" s="8"/>
      <c r="AB35" s="8"/>
      <c r="AC35" s="8"/>
      <c r="AD35" s="8"/>
      <c r="AE35" s="27"/>
    </row>
    <row r="36" spans="1:31">
      <c r="A36" s="154"/>
      <c r="B36" s="8"/>
      <c r="C36" s="8"/>
      <c r="D36" s="8"/>
      <c r="E36" s="102"/>
      <c r="F36" s="8"/>
      <c r="G36" s="8"/>
      <c r="H36" s="8"/>
      <c r="I36" s="102"/>
      <c r="J36" s="8"/>
      <c r="K36" s="8"/>
      <c r="L36" s="8"/>
      <c r="M36" s="102"/>
      <c r="N36" s="8"/>
      <c r="O36" s="8"/>
      <c r="P36" s="8"/>
      <c r="Q36" s="102"/>
      <c r="R36" s="8"/>
      <c r="S36" s="8"/>
      <c r="T36" s="102"/>
      <c r="U36" s="8"/>
      <c r="V36" s="8"/>
      <c r="W36" s="8"/>
      <c r="X36" s="103"/>
      <c r="Y36" s="25"/>
      <c r="Z36" s="25"/>
      <c r="AA36" s="25"/>
      <c r="AB36" s="25"/>
      <c r="AC36" s="25"/>
      <c r="AD36" s="25"/>
      <c r="AE36" s="24"/>
    </row>
  </sheetData>
  <mergeCells count="20">
    <mergeCell ref="G6:I6"/>
    <mergeCell ref="K6:M6"/>
    <mergeCell ref="O6:Q6"/>
    <mergeCell ref="V6:X6"/>
    <mergeCell ref="C7:D7"/>
    <mergeCell ref="G7:I7"/>
    <mergeCell ref="O7:Q7"/>
    <mergeCell ref="V7:X7"/>
    <mergeCell ref="G5:I5"/>
    <mergeCell ref="K5:M5"/>
    <mergeCell ref="O5:Q5"/>
    <mergeCell ref="V5:X5"/>
    <mergeCell ref="G3:I3"/>
    <mergeCell ref="K3:M3"/>
    <mergeCell ref="O3:Q3"/>
    <mergeCell ref="V3:X3"/>
    <mergeCell ref="G4:I4"/>
    <mergeCell ref="K4:M4"/>
    <mergeCell ref="O4:Q4"/>
    <mergeCell ref="V4:X4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G25" sqref="G25"/>
    </sheetView>
  </sheetViews>
  <sheetFormatPr defaultRowHeight="16.5"/>
  <cols>
    <col min="1" max="1" width="5.25" customWidth="1"/>
    <col min="2" max="2" width="3.625" customWidth="1"/>
    <col min="3" max="3" width="3.75" customWidth="1"/>
    <col min="4" max="4" width="9.625" customWidth="1"/>
    <col min="5" max="5" width="12.25" customWidth="1"/>
    <col min="6" max="6" width="9.875" customWidth="1"/>
    <col min="7" max="7" width="12.5" customWidth="1"/>
    <col min="8" max="8" width="9.25" customWidth="1"/>
    <col min="9" max="9" width="4.125" customWidth="1"/>
    <col min="10" max="10" width="11.375" customWidth="1"/>
    <col min="11" max="11" width="3.75" customWidth="1"/>
    <col min="12" max="12" width="11.125" customWidth="1"/>
    <col min="13" max="13" width="12.375" customWidth="1"/>
    <col min="14" max="14" width="7.125" customWidth="1"/>
    <col min="15" max="15" width="5.625" customWidth="1"/>
    <col min="16" max="16" width="4.125" customWidth="1"/>
    <col min="17" max="18" width="4.25" customWidth="1"/>
    <col min="19" max="19" width="7.375" customWidth="1"/>
    <col min="20" max="20" width="4.375" customWidth="1"/>
    <col min="21" max="21" width="4.125" customWidth="1"/>
    <col min="22" max="22" width="3.875" customWidth="1"/>
  </cols>
  <sheetData>
    <row r="1" spans="1:22" ht="19.5">
      <c r="A1" s="3">
        <v>111</v>
      </c>
      <c r="B1" s="2"/>
      <c r="C1" s="2"/>
      <c r="D1" s="2"/>
      <c r="E1" s="9">
        <v>110</v>
      </c>
      <c r="F1" s="9" t="s">
        <v>54</v>
      </c>
      <c r="G1" s="10" t="s">
        <v>69</v>
      </c>
      <c r="H1" s="14" t="s">
        <v>70</v>
      </c>
      <c r="I1" s="9">
        <v>3</v>
      </c>
      <c r="J1" s="10" t="s">
        <v>300</v>
      </c>
      <c r="K1" s="14" t="str">
        <f>國中!K1</f>
        <v>素食菜單</v>
      </c>
      <c r="L1" s="10"/>
      <c r="N1" s="5"/>
      <c r="O1" s="5"/>
      <c r="P1" s="6"/>
      <c r="Q1" s="6"/>
      <c r="R1" s="6"/>
      <c r="S1" s="6"/>
      <c r="T1" s="6"/>
    </row>
    <row r="2" spans="1:22" s="1" customFormat="1" ht="17.100000000000001" customHeight="1">
      <c r="A2" s="4" t="s">
        <v>1</v>
      </c>
      <c r="B2" s="19" t="s">
        <v>67</v>
      </c>
      <c r="C2" s="20" t="s">
        <v>20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3"/>
      <c r="K2" s="377" t="s">
        <v>10</v>
      </c>
      <c r="L2" s="354" t="s">
        <v>11</v>
      </c>
      <c r="M2" s="395" t="s">
        <v>12</v>
      </c>
      <c r="N2" s="380" t="s">
        <v>13</v>
      </c>
      <c r="O2" s="381" t="s">
        <v>14</v>
      </c>
      <c r="P2" s="382" t="s">
        <v>15</v>
      </c>
      <c r="Q2" s="382" t="s">
        <v>16</v>
      </c>
      <c r="R2" s="382" t="s">
        <v>17</v>
      </c>
      <c r="S2" s="383" t="s">
        <v>18</v>
      </c>
      <c r="T2" s="382" t="s">
        <v>19</v>
      </c>
      <c r="U2" s="384" t="s">
        <v>79</v>
      </c>
      <c r="V2" s="385" t="s">
        <v>80</v>
      </c>
    </row>
    <row r="3" spans="1:22" ht="25.15" customHeight="1">
      <c r="A3" s="47">
        <f>DATE(A1,I1,1)</f>
        <v>40603</v>
      </c>
      <c r="B3" s="48" t="str">
        <f>IF(A3="","",RIGHT(TEXT(WEEKDAY(A3),"[$-404]aaaa;@"),1))</f>
        <v>二</v>
      </c>
      <c r="C3" s="49" t="s">
        <v>127</v>
      </c>
      <c r="D3" s="60" t="s">
        <v>21</v>
      </c>
      <c r="E3" s="50" t="s">
        <v>27</v>
      </c>
      <c r="F3" s="339" t="s">
        <v>346</v>
      </c>
      <c r="G3" s="401" t="s">
        <v>347</v>
      </c>
      <c r="H3" s="286" t="s">
        <v>154</v>
      </c>
      <c r="I3" s="412" t="s">
        <v>303</v>
      </c>
      <c r="J3" s="412"/>
      <c r="K3" s="377" t="s">
        <v>10</v>
      </c>
      <c r="L3" s="52" t="s">
        <v>37</v>
      </c>
      <c r="M3" s="53" t="s">
        <v>38</v>
      </c>
      <c r="N3" s="386">
        <v>5</v>
      </c>
      <c r="O3" s="386">
        <v>2.5</v>
      </c>
      <c r="P3" s="386">
        <v>1.9</v>
      </c>
      <c r="Q3" s="387"/>
      <c r="R3" s="387"/>
      <c r="S3" s="386">
        <v>2.9</v>
      </c>
      <c r="T3" s="386">
        <v>700</v>
      </c>
      <c r="U3" s="386">
        <v>155</v>
      </c>
      <c r="V3" s="386">
        <v>117</v>
      </c>
    </row>
    <row r="4" spans="1:22" ht="25.15" customHeight="1">
      <c r="A4" s="47">
        <f>IF(A3="","",IF(MONTH(A3)&lt;&gt;MONTH(A3+1),"",A3+1))</f>
        <v>40604</v>
      </c>
      <c r="B4" s="48" t="str">
        <f t="shared" ref="B4:B25" si="0">IF(A4="","",RIGHT(TEXT(WEEKDAY(A4),"[$-404]aaaa;@"),1))</f>
        <v>三</v>
      </c>
      <c r="C4" s="49" t="s">
        <v>128</v>
      </c>
      <c r="D4" s="52" t="s">
        <v>146</v>
      </c>
      <c r="E4" s="83" t="s">
        <v>147</v>
      </c>
      <c r="F4" s="70" t="s">
        <v>348</v>
      </c>
      <c r="G4" s="77" t="s">
        <v>349</v>
      </c>
      <c r="H4" s="52" t="s">
        <v>156</v>
      </c>
      <c r="I4" s="413" t="s">
        <v>305</v>
      </c>
      <c r="J4" s="414"/>
      <c r="K4" s="377" t="s">
        <v>10</v>
      </c>
      <c r="L4" s="147" t="s">
        <v>50</v>
      </c>
      <c r="M4" s="145" t="s">
        <v>306</v>
      </c>
      <c r="N4" s="386">
        <v>5</v>
      </c>
      <c r="O4" s="386">
        <v>3</v>
      </c>
      <c r="P4" s="386">
        <v>1.7</v>
      </c>
      <c r="Q4" s="387"/>
      <c r="R4" s="387"/>
      <c r="S4" s="386">
        <v>2.9</v>
      </c>
      <c r="T4" s="386">
        <v>648</v>
      </c>
      <c r="U4" s="386">
        <v>166</v>
      </c>
      <c r="V4" s="386">
        <v>490</v>
      </c>
    </row>
    <row r="5" spans="1:22" ht="25.15" customHeight="1">
      <c r="A5" s="47">
        <f t="shared" ref="A5:A6" si="1">IF(A4="","",IF(MONTH(A4)&lt;&gt;MONTH(A4+1),"",A4+1))</f>
        <v>40605</v>
      </c>
      <c r="B5" s="48" t="str">
        <f t="shared" si="0"/>
        <v>四</v>
      </c>
      <c r="C5" s="49" t="s">
        <v>129</v>
      </c>
      <c r="D5" s="60" t="s">
        <v>22</v>
      </c>
      <c r="E5" s="50" t="s">
        <v>28</v>
      </c>
      <c r="F5" s="14" t="s">
        <v>344</v>
      </c>
      <c r="G5" s="65" t="s">
        <v>345</v>
      </c>
      <c r="H5" s="52" t="s">
        <v>35</v>
      </c>
      <c r="I5" s="417" t="s">
        <v>329</v>
      </c>
      <c r="J5" s="417"/>
      <c r="K5" s="377" t="s">
        <v>10</v>
      </c>
      <c r="L5" s="148" t="s">
        <v>158</v>
      </c>
      <c r="M5" s="144" t="s">
        <v>159</v>
      </c>
      <c r="N5" s="386">
        <v>5</v>
      </c>
      <c r="O5" s="386">
        <v>2.6</v>
      </c>
      <c r="P5" s="386">
        <v>1.8</v>
      </c>
      <c r="Q5" s="387"/>
      <c r="R5" s="387">
        <v>1</v>
      </c>
      <c r="S5" s="386">
        <v>3</v>
      </c>
      <c r="T5" s="386">
        <v>677</v>
      </c>
      <c r="U5" s="386">
        <v>146</v>
      </c>
      <c r="V5" s="386">
        <v>665</v>
      </c>
    </row>
    <row r="6" spans="1:22" ht="25.15" customHeight="1">
      <c r="A6" s="47">
        <f t="shared" si="1"/>
        <v>40606</v>
      </c>
      <c r="B6" s="48" t="str">
        <f t="shared" si="0"/>
        <v>五</v>
      </c>
      <c r="C6" s="49" t="s">
        <v>130</v>
      </c>
      <c r="D6" s="60" t="s">
        <v>23</v>
      </c>
      <c r="E6" s="50" t="s">
        <v>31</v>
      </c>
      <c r="F6" s="52" t="s">
        <v>353</v>
      </c>
      <c r="G6" s="68" t="s">
        <v>350</v>
      </c>
      <c r="H6" s="52" t="s">
        <v>330</v>
      </c>
      <c r="I6" s="408" t="s">
        <v>331</v>
      </c>
      <c r="J6" s="409"/>
      <c r="K6" s="377" t="s">
        <v>10</v>
      </c>
      <c r="L6" s="149" t="s">
        <v>218</v>
      </c>
      <c r="M6" s="72" t="s">
        <v>307</v>
      </c>
      <c r="N6" s="386">
        <v>5.8</v>
      </c>
      <c r="O6" s="386">
        <v>2.4</v>
      </c>
      <c r="P6" s="386">
        <v>2.2000000000000002</v>
      </c>
      <c r="Q6" s="387"/>
      <c r="R6" s="388"/>
      <c r="S6" s="386">
        <v>2.6</v>
      </c>
      <c r="T6" s="386">
        <v>712</v>
      </c>
      <c r="U6" s="386">
        <v>233</v>
      </c>
      <c r="V6" s="386">
        <v>216</v>
      </c>
    </row>
    <row r="7" spans="1:22" ht="25.15" customHeight="1">
      <c r="A7" s="47">
        <f>IF(A6="","",IF(MONTH(A6)&lt;&gt;MONTH(A6+1),"",A6+3))</f>
        <v>40609</v>
      </c>
      <c r="B7" s="48" t="str">
        <f t="shared" si="0"/>
        <v>一</v>
      </c>
      <c r="C7" s="49" t="s">
        <v>131</v>
      </c>
      <c r="D7" s="61" t="s">
        <v>21</v>
      </c>
      <c r="E7" s="50" t="s">
        <v>27</v>
      </c>
      <c r="F7" s="52" t="s">
        <v>358</v>
      </c>
      <c r="G7" s="65" t="s">
        <v>359</v>
      </c>
      <c r="H7" s="56" t="s">
        <v>51</v>
      </c>
      <c r="I7" s="418" t="s">
        <v>332</v>
      </c>
      <c r="J7" s="419"/>
      <c r="K7" s="377" t="s">
        <v>10</v>
      </c>
      <c r="L7" s="147" t="s">
        <v>50</v>
      </c>
      <c r="M7" s="146" t="s">
        <v>306</v>
      </c>
      <c r="N7" s="386">
        <v>5.5</v>
      </c>
      <c r="O7" s="386">
        <v>2.5</v>
      </c>
      <c r="P7" s="386">
        <v>2.1</v>
      </c>
      <c r="Q7" s="387"/>
      <c r="R7" s="387"/>
      <c r="S7" s="386">
        <v>2.5</v>
      </c>
      <c r="T7" s="386">
        <v>727</v>
      </c>
      <c r="U7" s="386">
        <v>262</v>
      </c>
      <c r="V7" s="386">
        <v>115</v>
      </c>
    </row>
    <row r="8" spans="1:22" ht="25.15" customHeight="1">
      <c r="A8" s="47">
        <f>IF(A7="","",IF(MONTH(A7)&lt;&gt;MONTH(A7+1),"",A7+1))</f>
        <v>40610</v>
      </c>
      <c r="B8" s="48" t="str">
        <f t="shared" si="0"/>
        <v>二</v>
      </c>
      <c r="C8" s="49" t="s">
        <v>132</v>
      </c>
      <c r="D8" s="61" t="s">
        <v>22</v>
      </c>
      <c r="E8" s="50" t="s">
        <v>28</v>
      </c>
      <c r="F8" s="52" t="s">
        <v>357</v>
      </c>
      <c r="G8" s="65" t="s">
        <v>360</v>
      </c>
      <c r="H8" s="52" t="s">
        <v>161</v>
      </c>
      <c r="I8" s="410" t="s">
        <v>352</v>
      </c>
      <c r="J8" s="411"/>
      <c r="K8" s="377" t="s">
        <v>10</v>
      </c>
      <c r="L8" s="58" t="s">
        <v>62</v>
      </c>
      <c r="M8" s="53" t="s">
        <v>308</v>
      </c>
      <c r="N8" s="386">
        <v>6</v>
      </c>
      <c r="O8" s="386">
        <v>2.6</v>
      </c>
      <c r="P8" s="386">
        <v>1.4</v>
      </c>
      <c r="Q8" s="387"/>
      <c r="R8" s="387"/>
      <c r="S8" s="386">
        <v>2.8</v>
      </c>
      <c r="T8" s="386">
        <v>726</v>
      </c>
      <c r="U8" s="386">
        <v>190</v>
      </c>
      <c r="V8" s="386">
        <v>100</v>
      </c>
    </row>
    <row r="9" spans="1:22" ht="25.15" customHeight="1">
      <c r="A9" s="47">
        <f>IF(A8="","",IF(MONTH(A8)&lt;&gt;MONTH(A8+1),"",A8+1))</f>
        <v>40611</v>
      </c>
      <c r="B9" s="48" t="str">
        <f t="shared" si="0"/>
        <v>三</v>
      </c>
      <c r="C9" s="49" t="s">
        <v>133</v>
      </c>
      <c r="D9" s="60" t="s">
        <v>148</v>
      </c>
      <c r="E9" s="50" t="s">
        <v>29</v>
      </c>
      <c r="F9" s="40" t="s">
        <v>355</v>
      </c>
      <c r="G9" s="69" t="s">
        <v>356</v>
      </c>
      <c r="H9" s="52" t="s">
        <v>39</v>
      </c>
      <c r="I9" s="413" t="s">
        <v>354</v>
      </c>
      <c r="J9" s="414"/>
      <c r="K9" s="377" t="s">
        <v>10</v>
      </c>
      <c r="L9" s="52" t="s">
        <v>60</v>
      </c>
      <c r="M9" s="85" t="s">
        <v>61</v>
      </c>
      <c r="N9" s="386">
        <v>5</v>
      </c>
      <c r="O9" s="386">
        <v>2.5</v>
      </c>
      <c r="P9" s="386">
        <v>1.6</v>
      </c>
      <c r="Q9" s="387"/>
      <c r="R9" s="387"/>
      <c r="S9" s="386">
        <v>3.3</v>
      </c>
      <c r="T9" s="386">
        <v>684</v>
      </c>
      <c r="U9" s="386">
        <v>245</v>
      </c>
      <c r="V9" s="386">
        <v>326</v>
      </c>
    </row>
    <row r="10" spans="1:22" ht="25.15" customHeight="1">
      <c r="A10" s="47">
        <f t="shared" ref="A10:A11" si="2">IF(A9="","",IF(MONTH(A9)&lt;&gt;MONTH(A9+1),"",A9+1))</f>
        <v>40612</v>
      </c>
      <c r="B10" s="48" t="str">
        <f t="shared" si="0"/>
        <v>四</v>
      </c>
      <c r="C10" s="49" t="s">
        <v>134</v>
      </c>
      <c r="D10" s="61" t="s">
        <v>22</v>
      </c>
      <c r="E10" s="50" t="s">
        <v>28</v>
      </c>
      <c r="F10" s="52" t="s">
        <v>379</v>
      </c>
      <c r="G10" s="73" t="s">
        <v>380</v>
      </c>
      <c r="H10" s="52" t="s">
        <v>361</v>
      </c>
      <c r="I10" s="408" t="s">
        <v>333</v>
      </c>
      <c r="J10" s="409"/>
      <c r="K10" s="377" t="s">
        <v>10</v>
      </c>
      <c r="L10" s="58" t="s">
        <v>163</v>
      </c>
      <c r="M10" s="53" t="s">
        <v>164</v>
      </c>
      <c r="N10" s="386">
        <v>5.5</v>
      </c>
      <c r="O10" s="386">
        <v>3</v>
      </c>
      <c r="P10" s="386">
        <v>1.7</v>
      </c>
      <c r="Q10" s="387"/>
      <c r="R10" s="387">
        <v>1</v>
      </c>
      <c r="S10" s="386">
        <v>2.1</v>
      </c>
      <c r="T10" s="386">
        <v>678</v>
      </c>
      <c r="U10" s="386">
        <v>152</v>
      </c>
      <c r="V10" s="386">
        <v>186</v>
      </c>
    </row>
    <row r="11" spans="1:22" ht="25.15" customHeight="1">
      <c r="A11" s="47">
        <f t="shared" si="2"/>
        <v>40613</v>
      </c>
      <c r="B11" s="48" t="str">
        <f t="shared" si="0"/>
        <v>五</v>
      </c>
      <c r="C11" s="49" t="s">
        <v>135</v>
      </c>
      <c r="D11" s="61" t="s">
        <v>24</v>
      </c>
      <c r="E11" s="50" t="s">
        <v>32</v>
      </c>
      <c r="F11" s="52" t="s">
        <v>377</v>
      </c>
      <c r="G11" s="65" t="s">
        <v>378</v>
      </c>
      <c r="H11" s="52" t="s">
        <v>40</v>
      </c>
      <c r="I11" s="408" t="s">
        <v>41</v>
      </c>
      <c r="J11" s="409"/>
      <c r="K11" s="377" t="s">
        <v>10</v>
      </c>
      <c r="L11" s="52" t="s">
        <v>48</v>
      </c>
      <c r="M11" s="53" t="s">
        <v>309</v>
      </c>
      <c r="N11" s="386">
        <v>6.5</v>
      </c>
      <c r="O11" s="386">
        <v>2.9</v>
      </c>
      <c r="P11" s="386">
        <v>2</v>
      </c>
      <c r="Q11" s="387"/>
      <c r="R11" s="388"/>
      <c r="S11" s="386">
        <v>2.4</v>
      </c>
      <c r="T11" s="386">
        <v>768</v>
      </c>
      <c r="U11" s="386">
        <v>159</v>
      </c>
      <c r="V11" s="386">
        <v>145</v>
      </c>
    </row>
    <row r="12" spans="1:22" ht="25.15" customHeight="1">
      <c r="A12" s="47">
        <f>IF(A11="","",IF(MONTH(A11)&lt;&gt;MONTH(A11+1),"",A11+3))</f>
        <v>40616</v>
      </c>
      <c r="B12" s="48" t="str">
        <f t="shared" si="0"/>
        <v>一</v>
      </c>
      <c r="C12" s="57" t="s">
        <v>136</v>
      </c>
      <c r="D12" s="61" t="s">
        <v>21</v>
      </c>
      <c r="E12" s="50" t="s">
        <v>27</v>
      </c>
      <c r="F12" s="52" t="s">
        <v>161</v>
      </c>
      <c r="G12" s="68" t="s">
        <v>351</v>
      </c>
      <c r="H12" s="51" t="s">
        <v>335</v>
      </c>
      <c r="I12" s="408" t="s">
        <v>334</v>
      </c>
      <c r="J12" s="409"/>
      <c r="K12" s="377" t="s">
        <v>10</v>
      </c>
      <c r="L12" s="52" t="s">
        <v>36</v>
      </c>
      <c r="M12" s="59" t="s">
        <v>310</v>
      </c>
      <c r="N12" s="386">
        <v>5.2</v>
      </c>
      <c r="O12" s="386">
        <v>2.5</v>
      </c>
      <c r="P12" s="386">
        <v>2.1</v>
      </c>
      <c r="Q12" s="387"/>
      <c r="R12" s="387"/>
      <c r="S12" s="386">
        <v>3.2</v>
      </c>
      <c r="T12" s="386">
        <v>705</v>
      </c>
      <c r="U12" s="386">
        <v>331</v>
      </c>
      <c r="V12" s="386">
        <v>146</v>
      </c>
    </row>
    <row r="13" spans="1:22" ht="25.15" customHeight="1">
      <c r="A13" s="47">
        <f>IF(A12="","",IF(MONTH(A12)&lt;&gt;MONTH(A12+1),"",A12+1))</f>
        <v>40617</v>
      </c>
      <c r="B13" s="48" t="str">
        <f t="shared" si="0"/>
        <v>二</v>
      </c>
      <c r="C13" s="57" t="s">
        <v>137</v>
      </c>
      <c r="D13" s="61" t="s">
        <v>22</v>
      </c>
      <c r="E13" s="50" t="s">
        <v>28</v>
      </c>
      <c r="F13" s="52" t="s">
        <v>362</v>
      </c>
      <c r="G13" s="65" t="s">
        <v>364</v>
      </c>
      <c r="H13" s="52" t="s">
        <v>174</v>
      </c>
      <c r="I13" s="413" t="s">
        <v>336</v>
      </c>
      <c r="J13" s="414"/>
      <c r="K13" s="377" t="s">
        <v>10</v>
      </c>
      <c r="L13" s="52" t="s">
        <v>48</v>
      </c>
      <c r="M13" s="53" t="s">
        <v>309</v>
      </c>
      <c r="N13" s="386">
        <v>5</v>
      </c>
      <c r="O13" s="386">
        <v>2.8</v>
      </c>
      <c r="P13" s="386">
        <v>2</v>
      </c>
      <c r="Q13" s="387"/>
      <c r="R13" s="387"/>
      <c r="S13" s="386">
        <v>3</v>
      </c>
      <c r="T13" s="386">
        <v>751</v>
      </c>
      <c r="U13" s="386">
        <v>332</v>
      </c>
      <c r="V13" s="386">
        <v>235</v>
      </c>
    </row>
    <row r="14" spans="1:22" ht="25.15" customHeight="1">
      <c r="A14" s="47">
        <f>IF(A13="","",IF(MONTH(A13)&lt;&gt;MONTH(A13+1),"",A13+1))</f>
        <v>40618</v>
      </c>
      <c r="B14" s="48" t="str">
        <f t="shared" si="0"/>
        <v>三</v>
      </c>
      <c r="C14" s="57" t="s">
        <v>138</v>
      </c>
      <c r="D14" s="62" t="s">
        <v>149</v>
      </c>
      <c r="E14" s="63" t="s">
        <v>150</v>
      </c>
      <c r="F14" s="52" t="s">
        <v>363</v>
      </c>
      <c r="G14" s="65" t="s">
        <v>359</v>
      </c>
      <c r="H14" s="52" t="s">
        <v>168</v>
      </c>
      <c r="I14" s="413" t="s">
        <v>169</v>
      </c>
      <c r="J14" s="414"/>
      <c r="K14" s="377" t="s">
        <v>10</v>
      </c>
      <c r="L14" s="56" t="s">
        <v>172</v>
      </c>
      <c r="M14" s="78" t="s">
        <v>173</v>
      </c>
      <c r="N14" s="386">
        <v>5.6</v>
      </c>
      <c r="O14" s="386">
        <v>2.8</v>
      </c>
      <c r="P14" s="386">
        <v>1.7</v>
      </c>
      <c r="Q14" s="387"/>
      <c r="R14" s="387"/>
      <c r="S14" s="386">
        <v>2.4</v>
      </c>
      <c r="T14" s="386">
        <v>741</v>
      </c>
      <c r="U14" s="386">
        <v>363</v>
      </c>
      <c r="V14" s="386">
        <v>249</v>
      </c>
    </row>
    <row r="15" spans="1:22" ht="25.15" customHeight="1">
      <c r="A15" s="47">
        <f t="shared" ref="A15:A16" si="3">IF(A14="","",IF(MONTH(A14)&lt;&gt;MONTH(A14+1),"",A14+1))</f>
        <v>40619</v>
      </c>
      <c r="B15" s="48" t="str">
        <f t="shared" si="0"/>
        <v>四</v>
      </c>
      <c r="C15" s="57" t="s">
        <v>139</v>
      </c>
      <c r="D15" s="61" t="s">
        <v>22</v>
      </c>
      <c r="E15" s="50" t="s">
        <v>28</v>
      </c>
      <c r="F15" s="52" t="s">
        <v>337</v>
      </c>
      <c r="G15" s="65" t="s">
        <v>303</v>
      </c>
      <c r="H15" s="56" t="s">
        <v>338</v>
      </c>
      <c r="I15" s="413" t="s">
        <v>339</v>
      </c>
      <c r="J15" s="420"/>
      <c r="K15" s="377" t="s">
        <v>10</v>
      </c>
      <c r="L15" s="56" t="s">
        <v>179</v>
      </c>
      <c r="M15" s="55" t="s">
        <v>180</v>
      </c>
      <c r="N15" s="386">
        <v>5.2</v>
      </c>
      <c r="O15" s="386">
        <v>2.8</v>
      </c>
      <c r="P15" s="386">
        <v>1.5</v>
      </c>
      <c r="Q15" s="387"/>
      <c r="R15" s="387">
        <v>1</v>
      </c>
      <c r="S15" s="386">
        <v>2.9</v>
      </c>
      <c r="T15" s="386">
        <f>N15*70+O15*45+P15*25+S15*75</f>
        <v>745</v>
      </c>
      <c r="U15" s="386">
        <v>359</v>
      </c>
      <c r="V15" s="386">
        <v>222</v>
      </c>
    </row>
    <row r="16" spans="1:22" ht="25.15" customHeight="1">
      <c r="A16" s="47">
        <f t="shared" si="3"/>
        <v>40620</v>
      </c>
      <c r="B16" s="48" t="str">
        <f t="shared" si="0"/>
        <v>五</v>
      </c>
      <c r="C16" s="57" t="s">
        <v>140</v>
      </c>
      <c r="D16" s="61" t="s">
        <v>26</v>
      </c>
      <c r="E16" s="50" t="s">
        <v>34</v>
      </c>
      <c r="F16" s="52" t="s">
        <v>365</v>
      </c>
      <c r="G16" s="65" t="s">
        <v>366</v>
      </c>
      <c r="H16" s="56" t="s">
        <v>56</v>
      </c>
      <c r="I16" s="410" t="s">
        <v>340</v>
      </c>
      <c r="J16" s="411"/>
      <c r="K16" s="377" t="s">
        <v>10</v>
      </c>
      <c r="L16" s="52" t="s">
        <v>37</v>
      </c>
      <c r="M16" s="53" t="s">
        <v>38</v>
      </c>
      <c r="N16" s="386">
        <v>5.9</v>
      </c>
      <c r="O16" s="386">
        <v>2.8</v>
      </c>
      <c r="P16" s="386">
        <v>2.5</v>
      </c>
      <c r="Q16" s="387"/>
      <c r="R16" s="388"/>
      <c r="S16" s="386">
        <v>2.5</v>
      </c>
      <c r="T16" s="386">
        <v>789</v>
      </c>
      <c r="U16" s="386">
        <v>348</v>
      </c>
      <c r="V16" s="386">
        <v>202</v>
      </c>
    </row>
    <row r="17" spans="1:23" ht="25.15" customHeight="1">
      <c r="A17" s="47">
        <f>IF(A16="","",IF(MONTH(A16)&lt;&gt;MONTH(A16+1),"",A16+3))</f>
        <v>40623</v>
      </c>
      <c r="B17" s="48" t="str">
        <f t="shared" si="0"/>
        <v>一</v>
      </c>
      <c r="C17" s="57" t="s">
        <v>141</v>
      </c>
      <c r="D17" s="61" t="s">
        <v>21</v>
      </c>
      <c r="E17" s="50" t="s">
        <v>27</v>
      </c>
      <c r="F17" s="52" t="s">
        <v>369</v>
      </c>
      <c r="G17" s="65" t="s">
        <v>370</v>
      </c>
      <c r="H17" s="51" t="s">
        <v>335</v>
      </c>
      <c r="I17" s="408" t="s">
        <v>334</v>
      </c>
      <c r="J17" s="409"/>
      <c r="K17" s="377" t="s">
        <v>10</v>
      </c>
      <c r="L17" s="52" t="s">
        <v>50</v>
      </c>
      <c r="M17" s="53" t="s">
        <v>311</v>
      </c>
      <c r="N17" s="94">
        <v>5.4</v>
      </c>
      <c r="O17" s="94">
        <v>2</v>
      </c>
      <c r="P17" s="94">
        <v>1.6</v>
      </c>
      <c r="Q17" s="388"/>
      <c r="R17" s="388"/>
      <c r="S17" s="94">
        <v>2.5</v>
      </c>
      <c r="T17" s="94">
        <v>705</v>
      </c>
      <c r="U17" s="94">
        <v>330</v>
      </c>
      <c r="V17" s="94">
        <v>176</v>
      </c>
    </row>
    <row r="18" spans="1:23" s="8" customFormat="1" ht="22.9" customHeight="1">
      <c r="A18" s="47">
        <f>IF(A17="","",IF(MONTH(A17)&lt;&gt;MONTH(A17+1),"",A17+1))</f>
        <v>40624</v>
      </c>
      <c r="B18" s="48" t="str">
        <f t="shared" si="0"/>
        <v>二</v>
      </c>
      <c r="C18" s="57" t="s">
        <v>142</v>
      </c>
      <c r="D18" s="60" t="s">
        <v>22</v>
      </c>
      <c r="E18" s="50" t="s">
        <v>28</v>
      </c>
      <c r="F18" s="40" t="s">
        <v>355</v>
      </c>
      <c r="G18" s="69" t="s">
        <v>356</v>
      </c>
      <c r="H18" s="52" t="s">
        <v>181</v>
      </c>
      <c r="I18" s="413" t="s">
        <v>341</v>
      </c>
      <c r="J18" s="414"/>
      <c r="K18" s="377" t="s">
        <v>10</v>
      </c>
      <c r="L18" s="58" t="s">
        <v>62</v>
      </c>
      <c r="M18" s="53" t="s">
        <v>308</v>
      </c>
      <c r="N18" s="94">
        <v>5</v>
      </c>
      <c r="O18" s="94">
        <v>1.7</v>
      </c>
      <c r="P18" s="94">
        <v>1.9</v>
      </c>
      <c r="Q18" s="388"/>
      <c r="R18" s="388"/>
      <c r="S18" s="94">
        <v>3.3</v>
      </c>
      <c r="T18" s="94">
        <v>762</v>
      </c>
      <c r="U18" s="94">
        <v>351</v>
      </c>
      <c r="V18" s="94">
        <v>148</v>
      </c>
    </row>
    <row r="19" spans="1:23" s="17" customFormat="1" ht="22.9" customHeight="1">
      <c r="A19" s="47">
        <f t="shared" ref="A19:A21" si="4">IF(A18="","",IF(MONTH(A18)&lt;&gt;MONTH(A18+1),"",A18+1))</f>
        <v>40625</v>
      </c>
      <c r="B19" s="48" t="str">
        <f t="shared" si="0"/>
        <v>三</v>
      </c>
      <c r="C19" s="57" t="s">
        <v>143</v>
      </c>
      <c r="D19" s="60" t="s">
        <v>151</v>
      </c>
      <c r="E19" s="50" t="s">
        <v>29</v>
      </c>
      <c r="F19" s="52" t="s">
        <v>363</v>
      </c>
      <c r="G19" s="65" t="s">
        <v>359</v>
      </c>
      <c r="H19" s="52" t="s">
        <v>39</v>
      </c>
      <c r="I19" s="415" t="s">
        <v>342</v>
      </c>
      <c r="J19" s="416"/>
      <c r="K19" s="377" t="s">
        <v>10</v>
      </c>
      <c r="L19" s="71" t="s">
        <v>183</v>
      </c>
      <c r="M19" s="53" t="s">
        <v>184</v>
      </c>
      <c r="N19" s="94">
        <v>5</v>
      </c>
      <c r="O19" s="94">
        <v>1.5</v>
      </c>
      <c r="P19" s="94">
        <v>1.8</v>
      </c>
      <c r="Q19" s="388"/>
      <c r="R19" s="388"/>
      <c r="S19" s="94">
        <v>2.7</v>
      </c>
      <c r="T19" s="94">
        <v>701</v>
      </c>
      <c r="U19" s="94">
        <v>592</v>
      </c>
      <c r="V19" s="94">
        <v>150</v>
      </c>
    </row>
    <row r="20" spans="1:23" s="17" customFormat="1">
      <c r="A20" s="47">
        <f t="shared" si="4"/>
        <v>40626</v>
      </c>
      <c r="B20" s="48" t="str">
        <f t="shared" si="0"/>
        <v>四</v>
      </c>
      <c r="C20" s="57" t="s">
        <v>144</v>
      </c>
      <c r="D20" s="60" t="s">
        <v>22</v>
      </c>
      <c r="E20" s="50" t="s">
        <v>28</v>
      </c>
      <c r="F20" s="52" t="s">
        <v>371</v>
      </c>
      <c r="G20" s="68" t="s">
        <v>372</v>
      </c>
      <c r="H20" s="52" t="s">
        <v>283</v>
      </c>
      <c r="I20" s="408" t="s">
        <v>343</v>
      </c>
      <c r="J20" s="409"/>
      <c r="K20" s="377" t="s">
        <v>10</v>
      </c>
      <c r="L20" s="52" t="s">
        <v>52</v>
      </c>
      <c r="M20" s="53" t="s">
        <v>53</v>
      </c>
      <c r="N20" s="94">
        <v>5.6</v>
      </c>
      <c r="O20" s="94">
        <v>2.5</v>
      </c>
      <c r="P20" s="94">
        <v>2.2000000000000002</v>
      </c>
      <c r="Q20" s="388"/>
      <c r="R20" s="389">
        <v>1</v>
      </c>
      <c r="S20" s="94">
        <v>2.5</v>
      </c>
      <c r="T20" s="94">
        <v>743</v>
      </c>
      <c r="U20" s="94">
        <v>304</v>
      </c>
      <c r="V20" s="94">
        <v>129</v>
      </c>
    </row>
    <row r="21" spans="1:23" s="17" customFormat="1" ht="25.15" customHeight="1">
      <c r="A21" s="47">
        <f t="shared" si="4"/>
        <v>40627</v>
      </c>
      <c r="B21" s="48" t="str">
        <f t="shared" si="0"/>
        <v>五</v>
      </c>
      <c r="C21" s="57" t="s">
        <v>145</v>
      </c>
      <c r="D21" s="64" t="s">
        <v>152</v>
      </c>
      <c r="E21" s="63" t="s">
        <v>153</v>
      </c>
      <c r="F21" s="66" t="s">
        <v>367</v>
      </c>
      <c r="G21" s="76" t="s">
        <v>368</v>
      </c>
      <c r="H21" s="56" t="s">
        <v>56</v>
      </c>
      <c r="I21" s="410" t="s">
        <v>340</v>
      </c>
      <c r="J21" s="411"/>
      <c r="K21" s="377" t="s">
        <v>10</v>
      </c>
      <c r="L21" s="52" t="s">
        <v>48</v>
      </c>
      <c r="M21" s="53" t="s">
        <v>309</v>
      </c>
      <c r="N21" s="94">
        <v>5.4</v>
      </c>
      <c r="O21" s="94">
        <v>1.9</v>
      </c>
      <c r="P21" s="94">
        <v>2.1</v>
      </c>
      <c r="Q21" s="388"/>
      <c r="R21" s="389"/>
      <c r="S21" s="94">
        <v>2.8</v>
      </c>
      <c r="T21" s="94">
        <v>753</v>
      </c>
      <c r="U21" s="94">
        <v>493</v>
      </c>
      <c r="V21" s="94">
        <v>119</v>
      </c>
    </row>
    <row r="22" spans="1:23" s="13" customFormat="1" ht="25.15" customHeight="1">
      <c r="A22" s="47">
        <f>IF(A21="","",IF(MONTH(A21)&lt;&gt;MONTH(A21+1),"",A21+3))</f>
        <v>40630</v>
      </c>
      <c r="B22" s="48" t="str">
        <f t="shared" si="0"/>
        <v>一</v>
      </c>
      <c r="C22" s="57" t="s">
        <v>175</v>
      </c>
      <c r="D22" s="61" t="s">
        <v>21</v>
      </c>
      <c r="E22" s="50" t="s">
        <v>27</v>
      </c>
      <c r="F22" s="52" t="s">
        <v>373</v>
      </c>
      <c r="G22" s="65" t="s">
        <v>374</v>
      </c>
      <c r="H22" s="51" t="s">
        <v>335</v>
      </c>
      <c r="I22" s="408" t="s">
        <v>334</v>
      </c>
      <c r="J22" s="409"/>
      <c r="K22" s="377" t="s">
        <v>10</v>
      </c>
      <c r="L22" s="52" t="s">
        <v>36</v>
      </c>
      <c r="M22" s="59" t="s">
        <v>310</v>
      </c>
      <c r="N22" s="94">
        <v>6</v>
      </c>
      <c r="O22" s="94">
        <v>2</v>
      </c>
      <c r="P22" s="94">
        <v>1.8</v>
      </c>
      <c r="Q22" s="388"/>
      <c r="R22" s="389"/>
      <c r="S22" s="94">
        <v>2.2000000000000002</v>
      </c>
      <c r="T22" s="94">
        <v>720</v>
      </c>
      <c r="U22" s="94">
        <v>336</v>
      </c>
      <c r="V22" s="94">
        <v>217</v>
      </c>
    </row>
    <row r="23" spans="1:23" s="8" customFormat="1" ht="22.5">
      <c r="A23" s="47">
        <f>IF(A22="","",IF(MONTH(A22)&lt;&gt;MONTH(A22+1),"",A22+1))</f>
        <v>40631</v>
      </c>
      <c r="B23" s="48" t="str">
        <f t="shared" si="0"/>
        <v>二</v>
      </c>
      <c r="C23" s="57" t="s">
        <v>176</v>
      </c>
      <c r="D23" s="61" t="s">
        <v>22</v>
      </c>
      <c r="E23" s="80" t="s">
        <v>28</v>
      </c>
      <c r="F23" s="70" t="s">
        <v>376</v>
      </c>
      <c r="G23" s="81" t="s">
        <v>381</v>
      </c>
      <c r="H23" s="52" t="s">
        <v>40</v>
      </c>
      <c r="I23" s="408" t="s">
        <v>41</v>
      </c>
      <c r="J23" s="409"/>
      <c r="K23" s="377" t="s">
        <v>10</v>
      </c>
      <c r="L23" s="52" t="s">
        <v>48</v>
      </c>
      <c r="M23" s="53" t="s">
        <v>309</v>
      </c>
      <c r="N23" s="94">
        <v>5.7</v>
      </c>
      <c r="O23" s="94">
        <v>2.4</v>
      </c>
      <c r="P23" s="94">
        <v>1.9</v>
      </c>
      <c r="Q23" s="388"/>
      <c r="R23" s="389"/>
      <c r="S23" s="94">
        <v>2.8</v>
      </c>
      <c r="T23" s="94">
        <v>765</v>
      </c>
      <c r="U23" s="94">
        <v>340</v>
      </c>
      <c r="V23" s="94">
        <v>164</v>
      </c>
    </row>
    <row r="24" spans="1:23" s="8" customFormat="1" ht="22.9" customHeight="1">
      <c r="A24" s="47">
        <f t="shared" ref="A24:A25" si="5">IF(A23="","",IF(MONTH(A23)&lt;&gt;MONTH(A23+1),"",A23+1))</f>
        <v>40632</v>
      </c>
      <c r="B24" s="48" t="str">
        <f t="shared" si="0"/>
        <v>三</v>
      </c>
      <c r="C24" s="57" t="s">
        <v>177</v>
      </c>
      <c r="D24" s="61" t="s">
        <v>25</v>
      </c>
      <c r="E24" s="80" t="s">
        <v>33</v>
      </c>
      <c r="F24" s="40" t="s">
        <v>355</v>
      </c>
      <c r="G24" s="69" t="s">
        <v>356</v>
      </c>
      <c r="H24" s="52" t="s">
        <v>45</v>
      </c>
      <c r="I24" s="415" t="s">
        <v>342</v>
      </c>
      <c r="J24" s="416"/>
      <c r="K24" s="377" t="s">
        <v>10</v>
      </c>
      <c r="L24" s="52" t="s">
        <v>42</v>
      </c>
      <c r="M24" s="53" t="s">
        <v>43</v>
      </c>
      <c r="N24" s="94">
        <v>5.5</v>
      </c>
      <c r="O24" s="94">
        <v>2.7</v>
      </c>
      <c r="P24" s="94">
        <v>1.7</v>
      </c>
      <c r="Q24" s="388"/>
      <c r="R24" s="389"/>
      <c r="S24" s="94">
        <v>3.6</v>
      </c>
      <c r="T24" s="94">
        <v>819</v>
      </c>
      <c r="U24" s="94">
        <v>349</v>
      </c>
      <c r="V24" s="94">
        <v>125</v>
      </c>
    </row>
    <row r="25" spans="1:23" s="8" customFormat="1" ht="25.15" customHeight="1">
      <c r="A25" s="47">
        <f t="shared" si="5"/>
        <v>40633</v>
      </c>
      <c r="B25" s="48" t="str">
        <f t="shared" si="0"/>
        <v>四</v>
      </c>
      <c r="C25" s="57" t="s">
        <v>178</v>
      </c>
      <c r="D25" s="60" t="s">
        <v>22</v>
      </c>
      <c r="E25" s="50" t="s">
        <v>28</v>
      </c>
      <c r="F25" s="52" t="s">
        <v>375</v>
      </c>
      <c r="G25" s="65" t="s">
        <v>397</v>
      </c>
      <c r="H25" s="56" t="s">
        <v>56</v>
      </c>
      <c r="I25" s="410" t="s">
        <v>340</v>
      </c>
      <c r="J25" s="411"/>
      <c r="K25" s="377" t="s">
        <v>10</v>
      </c>
      <c r="L25" s="52" t="s">
        <v>46</v>
      </c>
      <c r="M25" s="53" t="s">
        <v>47</v>
      </c>
      <c r="N25" s="94">
        <v>5.8</v>
      </c>
      <c r="O25" s="94">
        <v>2.2000000000000002</v>
      </c>
      <c r="P25" s="94">
        <v>2.4</v>
      </c>
      <c r="Q25" s="388"/>
      <c r="R25" s="389">
        <v>1</v>
      </c>
      <c r="S25" s="94">
        <v>2</v>
      </c>
      <c r="T25" s="94">
        <v>715</v>
      </c>
      <c r="U25" s="94">
        <v>320</v>
      </c>
      <c r="V25" s="94">
        <v>97</v>
      </c>
    </row>
    <row r="26" spans="1:23" s="8" customFormat="1" ht="20.25">
      <c r="A26" s="7"/>
      <c r="B26" s="18" t="s">
        <v>64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23">
      <c r="A27" s="15">
        <f>I1</f>
        <v>3</v>
      </c>
      <c r="B27" s="16" t="s">
        <v>269</v>
      </c>
      <c r="C27" s="15"/>
      <c r="D27" s="15"/>
      <c r="E27" s="15"/>
      <c r="F27" s="15"/>
      <c r="G27" s="15"/>
      <c r="H27" s="15"/>
      <c r="I27" s="15" t="s">
        <v>270</v>
      </c>
      <c r="J27" s="17"/>
      <c r="K27" s="15"/>
      <c r="L27" s="15"/>
      <c r="M27" s="15"/>
      <c r="N27" s="15"/>
      <c r="O27" s="15"/>
      <c r="P27" s="15"/>
      <c r="Q27" s="17"/>
      <c r="R27" s="17"/>
      <c r="S27" s="17"/>
      <c r="T27" s="17"/>
      <c r="U27" s="17"/>
      <c r="V27" s="17"/>
      <c r="W27" s="17"/>
    </row>
    <row r="28" spans="1:23">
      <c r="A28" s="15"/>
      <c r="B28" s="16" t="s">
        <v>58</v>
      </c>
      <c r="C28" s="16" t="s">
        <v>274</v>
      </c>
      <c r="D28" s="15"/>
      <c r="E28" s="17"/>
      <c r="F28" s="17"/>
      <c r="G28" s="15"/>
      <c r="H28" s="15"/>
      <c r="I28" s="15"/>
      <c r="J28" s="15"/>
      <c r="K28" s="15"/>
      <c r="L28" s="17" t="s">
        <v>294</v>
      </c>
      <c r="M28" s="15"/>
      <c r="N28" s="17"/>
      <c r="O28" s="15"/>
      <c r="P28" s="15"/>
      <c r="Q28" s="17"/>
      <c r="R28" s="17"/>
      <c r="S28" s="17"/>
      <c r="T28" s="17"/>
      <c r="U28" s="17"/>
      <c r="V28" s="17"/>
      <c r="W28" s="17"/>
    </row>
    <row r="29" spans="1:23">
      <c r="A29" s="15"/>
      <c r="B29" s="15"/>
      <c r="C29" s="17" t="s">
        <v>295</v>
      </c>
      <c r="D29" s="16"/>
      <c r="E29" s="16" t="s">
        <v>297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7"/>
      <c r="R29" s="17"/>
      <c r="S29" s="17"/>
      <c r="T29" s="17"/>
      <c r="U29" s="17"/>
      <c r="V29" s="17"/>
      <c r="W29" s="17"/>
    </row>
    <row r="30" spans="1:23">
      <c r="A30" s="15"/>
      <c r="B30" s="15"/>
      <c r="C30" s="390" t="s">
        <v>296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7"/>
      <c r="R30" s="17"/>
      <c r="S30" s="17"/>
      <c r="T30" s="17"/>
      <c r="U30" s="17"/>
      <c r="V30" s="17"/>
      <c r="W30" s="17"/>
    </row>
    <row r="31" spans="1:23">
      <c r="A31" s="12"/>
      <c r="B31" s="11" t="s">
        <v>65</v>
      </c>
      <c r="C31" s="11" t="s">
        <v>66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/>
      <c r="R31" s="13"/>
      <c r="S31" s="13"/>
      <c r="T31" s="13"/>
      <c r="U31" s="13"/>
      <c r="V31" s="13"/>
      <c r="W31" s="13"/>
    </row>
    <row r="32" spans="1:2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23">
    <mergeCell ref="I24:J24"/>
    <mergeCell ref="I25:J25"/>
    <mergeCell ref="I8:J8"/>
    <mergeCell ref="I3:J3"/>
    <mergeCell ref="I4:J4"/>
    <mergeCell ref="I5:J5"/>
    <mergeCell ref="I6:J6"/>
    <mergeCell ref="I7:J7"/>
    <mergeCell ref="I15:J15"/>
    <mergeCell ref="I16:J16"/>
    <mergeCell ref="I9:J9"/>
    <mergeCell ref="I10:J10"/>
    <mergeCell ref="I11:J11"/>
    <mergeCell ref="I12:J12"/>
    <mergeCell ref="I13:J13"/>
    <mergeCell ref="I14:J14"/>
    <mergeCell ref="I17:J17"/>
    <mergeCell ref="I22:J22"/>
    <mergeCell ref="I23:J23"/>
    <mergeCell ref="I18:J18"/>
    <mergeCell ref="I19:J19"/>
    <mergeCell ref="I21:J21"/>
    <mergeCell ref="I20:J20"/>
  </mergeCells>
  <phoneticPr fontId="1" type="noConversion"/>
  <pageMargins left="0" right="0" top="0" bottom="0" header="0" footer="0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view="pageBreakPreview" zoomScale="90" zoomScaleNormal="100" zoomScaleSheetLayoutView="90" workbookViewId="0">
      <selection activeCell="Q18" sqref="Q18"/>
    </sheetView>
  </sheetViews>
  <sheetFormatPr defaultRowHeight="16.5"/>
  <cols>
    <col min="1" max="1" width="4.75" customWidth="1"/>
    <col min="3" max="3" width="8.625" customWidth="1"/>
    <col min="4" max="4" width="2.75" customWidth="1"/>
    <col min="5" max="5" width="2.625" customWidth="1"/>
    <col min="7" max="7" width="9.375" customWidth="1"/>
    <col min="8" max="8" width="4.875" customWidth="1"/>
    <col min="9" max="9" width="2.625" customWidth="1"/>
    <col min="11" max="11" width="9.625" customWidth="1"/>
    <col min="12" max="12" width="4.75" customWidth="1"/>
    <col min="13" max="13" width="3" customWidth="1"/>
    <col min="14" max="14" width="4.625" customWidth="1"/>
    <col min="15" max="15" width="2.875" customWidth="1"/>
    <col min="16" max="16" width="2.75" customWidth="1"/>
    <col min="18" max="18" width="9.5" customWidth="1"/>
    <col min="19" max="19" width="4" customWidth="1"/>
    <col min="20" max="20" width="2.625" customWidth="1"/>
    <col min="21" max="22" width="3.125" customWidth="1"/>
    <col min="23" max="23" width="2.75" customWidth="1"/>
    <col min="24" max="24" width="3.25" customWidth="1"/>
    <col min="25" max="25" width="2.875" customWidth="1"/>
    <col min="26" max="26" width="2.75" customWidth="1"/>
    <col min="27" max="27" width="2.625" customWidth="1"/>
  </cols>
  <sheetData>
    <row r="1" spans="1:27">
      <c r="A1" s="143">
        <v>110</v>
      </c>
      <c r="B1" s="109" t="s">
        <v>68</v>
      </c>
      <c r="C1" s="109" t="str">
        <f>國小!H1</f>
        <v>國民小學</v>
      </c>
      <c r="D1" s="109"/>
      <c r="E1" s="109" t="str">
        <f>國小!K1</f>
        <v>素食菜單</v>
      </c>
      <c r="F1" s="109"/>
      <c r="G1" s="109" t="s">
        <v>190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27">
      <c r="A2" s="136" t="s">
        <v>20</v>
      </c>
      <c r="B2" s="137" t="s">
        <v>2</v>
      </c>
      <c r="C2" s="138" t="s">
        <v>3</v>
      </c>
      <c r="D2" s="117"/>
      <c r="E2" s="138"/>
      <c r="F2" s="138" t="s">
        <v>4</v>
      </c>
      <c r="G2" s="139" t="s">
        <v>5</v>
      </c>
      <c r="H2" s="140"/>
      <c r="I2" s="109"/>
      <c r="J2" s="137" t="s">
        <v>6</v>
      </c>
      <c r="K2" s="141" t="s">
        <v>7</v>
      </c>
      <c r="L2" s="140"/>
      <c r="M2" s="138"/>
      <c r="N2" s="126" t="s">
        <v>10</v>
      </c>
      <c r="O2" s="119"/>
      <c r="P2" s="119"/>
      <c r="Q2" s="142" t="s">
        <v>11</v>
      </c>
      <c r="R2" s="118" t="s">
        <v>12</v>
      </c>
      <c r="S2" s="109"/>
      <c r="T2" s="242"/>
    </row>
    <row r="3" spans="1:27" ht="28.5" customHeight="1">
      <c r="D3" s="135"/>
      <c r="E3" s="131"/>
      <c r="O3" s="119"/>
      <c r="P3" s="119"/>
      <c r="T3" s="243"/>
    </row>
    <row r="4" spans="1:27" ht="31.5" customHeight="1">
      <c r="A4" s="134" t="str">
        <f>國中!C3</f>
        <v>D2</v>
      </c>
      <c r="B4" s="130" t="str">
        <f>國中!D3</f>
        <v>白米飯</v>
      </c>
      <c r="C4" s="131" t="str">
        <f>國中!E3</f>
        <v>米</v>
      </c>
      <c r="D4" s="135"/>
      <c r="E4" s="131"/>
      <c r="F4" s="133" t="str">
        <f>國中!F3</f>
        <v>椒鹽毛豆</v>
      </c>
      <c r="G4" s="428" t="str">
        <f>國中!G3</f>
        <v>冷凍毛豆仁</v>
      </c>
      <c r="H4" s="428"/>
      <c r="I4" s="428"/>
      <c r="J4" s="128" t="str">
        <f>國中!H3</f>
        <v>清滷豆腐</v>
      </c>
      <c r="K4" s="432" t="str">
        <f>國中!I3</f>
        <v>豆腐 薑</v>
      </c>
      <c r="L4" s="433"/>
      <c r="M4" s="434"/>
      <c r="N4" s="126" t="s">
        <v>10</v>
      </c>
      <c r="O4" s="119"/>
      <c r="P4" s="119"/>
      <c r="Q4" s="128" t="str">
        <f>國中!N3</f>
        <v>味噌湯</v>
      </c>
      <c r="R4" s="422" t="str">
        <f>國中!O3</f>
        <v>乾海帶 味噌 薑</v>
      </c>
      <c r="S4" s="423"/>
      <c r="T4" s="424"/>
    </row>
    <row r="5" spans="1:27" ht="31.5" customHeight="1">
      <c r="A5" s="134" t="str">
        <f>國中!C4</f>
        <v>D3</v>
      </c>
      <c r="B5" s="130" t="str">
        <f>國中!D4</f>
        <v>油飯特餐</v>
      </c>
      <c r="C5" s="131" t="str">
        <f>國中!E4</f>
        <v>米 糯米</v>
      </c>
      <c r="D5" s="135"/>
      <c r="E5" s="131"/>
      <c r="F5" s="133" t="str">
        <f>國中!F4</f>
        <v>茶葉蛋</v>
      </c>
      <c r="G5" s="428" t="str">
        <f>國中!G4</f>
        <v>雞水煮蛋</v>
      </c>
      <c r="H5" s="428"/>
      <c r="I5" s="428"/>
      <c r="J5" s="128" t="str">
        <f>國中!H4</f>
        <v>油飯配料</v>
      </c>
      <c r="K5" s="432" t="str">
        <f>國中!I4</f>
        <v>素絞肉 蘿蔔乾 乾香菇 薑</v>
      </c>
      <c r="L5" s="433"/>
      <c r="M5" s="434"/>
      <c r="N5" s="126" t="s">
        <v>10</v>
      </c>
      <c r="O5" s="119"/>
      <c r="P5" s="119"/>
      <c r="Q5" s="128" t="str">
        <f>國中!N4</f>
        <v>時蔬湯</v>
      </c>
      <c r="R5" s="422" t="str">
        <f>國中!O4</f>
        <v>時蔬 紅蘿蔔 薑</v>
      </c>
      <c r="S5" s="423"/>
      <c r="T5" s="424"/>
    </row>
    <row r="6" spans="1:27" ht="36" customHeight="1">
      <c r="A6" s="134" t="str">
        <f>國中!C5</f>
        <v>D4</v>
      </c>
      <c r="B6" s="130" t="str">
        <f>國中!D5</f>
        <v>糙米飯</v>
      </c>
      <c r="C6" s="131" t="str">
        <f>國中!E5</f>
        <v>米 糙米</v>
      </c>
      <c r="D6" s="135"/>
      <c r="E6" s="131"/>
      <c r="F6" s="133" t="str">
        <f>國中!F5</f>
        <v>紅白麵腸</v>
      </c>
      <c r="G6" s="428" t="str">
        <f>國中!G5</f>
        <v>麵腸 紅蘿蔔 白蘿蔔 大蒜</v>
      </c>
      <c r="H6" s="428"/>
      <c r="I6" s="428"/>
      <c r="J6" s="128" t="str">
        <f>國中!H5</f>
        <v>蔬香冬粉</v>
      </c>
      <c r="K6" s="432" t="str">
        <f>國中!I5</f>
        <v>蛋 冬粉 時蔬 乾香菇 薑</v>
      </c>
      <c r="L6" s="433"/>
      <c r="M6" s="434"/>
      <c r="N6" s="126" t="s">
        <v>10</v>
      </c>
      <c r="O6" s="119"/>
      <c r="P6" s="119"/>
      <c r="Q6" s="128" t="str">
        <f>國中!N5</f>
        <v>枸杞愛玉</v>
      </c>
      <c r="R6" s="422" t="str">
        <f>國中!O5</f>
        <v>愛玉 枸杞 二砂糖</v>
      </c>
      <c r="S6" s="423"/>
      <c r="T6" s="424"/>
    </row>
    <row r="7" spans="1:27" ht="36" customHeight="1">
      <c r="A7" s="134" t="str">
        <f>國中!C6</f>
        <v>D5</v>
      </c>
      <c r="B7" s="130" t="str">
        <f>國中!D6</f>
        <v>紫米飯</v>
      </c>
      <c r="C7" s="131" t="str">
        <f>國中!E6</f>
        <v>米 紫米</v>
      </c>
      <c r="D7" s="132"/>
      <c r="E7" s="131"/>
      <c r="F7" s="133" t="str">
        <f>國中!F6</f>
        <v>三杯油腐</v>
      </c>
      <c r="G7" s="428" t="str">
        <f>國中!G6</f>
        <v>油腐 乾海帶 九層塔 薑</v>
      </c>
      <c r="H7" s="428"/>
      <c r="I7" s="428"/>
      <c r="J7" s="128" t="str">
        <f>國中!H6</f>
        <v>清炒玉菜</v>
      </c>
      <c r="K7" s="432" t="str">
        <f>國中!I6</f>
        <v>高麗菜 紅蘿蔔 薑</v>
      </c>
      <c r="L7" s="433"/>
      <c r="M7" s="434"/>
      <c r="N7" s="126" t="s">
        <v>209</v>
      </c>
      <c r="O7" s="127"/>
      <c r="P7" s="127"/>
      <c r="Q7" s="128" t="str">
        <f>國中!N6</f>
        <v>針菇瓜湯</v>
      </c>
      <c r="R7" s="422" t="str">
        <f>國中!O6</f>
        <v>時瓜金針菇 薑</v>
      </c>
      <c r="S7" s="423"/>
      <c r="T7" s="424"/>
    </row>
    <row r="8" spans="1:27">
      <c r="A8" s="95"/>
      <c r="B8" s="96" t="s">
        <v>71</v>
      </c>
      <c r="C8" s="97" t="s">
        <v>72</v>
      </c>
      <c r="D8" s="98"/>
      <c r="E8" s="98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8"/>
      <c r="V8" s="8"/>
      <c r="W8" s="8"/>
      <c r="X8" s="8"/>
      <c r="Y8" s="8"/>
      <c r="Z8" s="8"/>
      <c r="AA8" s="8"/>
    </row>
    <row r="9" spans="1:27" ht="24.75">
      <c r="A9" s="116" t="s">
        <v>20</v>
      </c>
      <c r="B9" s="117" t="s">
        <v>2</v>
      </c>
      <c r="C9" s="164"/>
      <c r="D9" s="109"/>
      <c r="E9" s="110"/>
      <c r="F9" s="117" t="s">
        <v>4</v>
      </c>
      <c r="G9" s="109"/>
      <c r="H9" s="109"/>
      <c r="I9" s="110"/>
      <c r="J9" s="117" t="s">
        <v>6</v>
      </c>
      <c r="K9" s="109"/>
      <c r="L9" s="109"/>
      <c r="M9" s="110"/>
      <c r="N9" s="119" t="s">
        <v>10</v>
      </c>
      <c r="O9" s="109"/>
      <c r="P9" s="110"/>
      <c r="Q9" s="118" t="s">
        <v>11</v>
      </c>
      <c r="R9" s="109"/>
      <c r="S9" s="109"/>
      <c r="T9" s="110"/>
      <c r="U9" s="120" t="s">
        <v>13</v>
      </c>
      <c r="V9" s="121" t="s">
        <v>81</v>
      </c>
      <c r="W9" s="122" t="s">
        <v>15</v>
      </c>
      <c r="X9" s="123" t="s">
        <v>18</v>
      </c>
      <c r="Y9" s="122" t="s">
        <v>19</v>
      </c>
      <c r="Z9" s="124" t="s">
        <v>79</v>
      </c>
      <c r="AA9" s="125" t="s">
        <v>80</v>
      </c>
    </row>
    <row r="10" spans="1:27" hidden="1">
      <c r="C10" s="8"/>
      <c r="H10" s="8"/>
      <c r="K10" s="8"/>
      <c r="L10" s="8"/>
      <c r="S10" s="8"/>
      <c r="T10" s="32" t="s">
        <v>73</v>
      </c>
    </row>
    <row r="11" spans="1:27" hidden="1">
      <c r="C11" s="8"/>
      <c r="H11" s="8"/>
      <c r="K11" s="8"/>
      <c r="L11" s="8"/>
      <c r="S11" s="8"/>
      <c r="T11" s="32" t="s">
        <v>73</v>
      </c>
      <c r="U11" s="93"/>
      <c r="V11" s="8"/>
      <c r="W11" s="8"/>
      <c r="X11" s="8"/>
      <c r="Y11" s="8"/>
      <c r="Z11" s="8"/>
      <c r="AA11" s="8"/>
    </row>
    <row r="12" spans="1:27" hidden="1">
      <c r="C12" s="8"/>
      <c r="H12" s="8"/>
      <c r="K12" s="8"/>
      <c r="L12" s="8"/>
      <c r="S12" s="8"/>
      <c r="T12" s="32" t="s">
        <v>73</v>
      </c>
      <c r="U12" s="93"/>
      <c r="V12" s="8"/>
      <c r="W12" s="8"/>
      <c r="X12" s="8"/>
      <c r="Y12" s="8"/>
      <c r="Z12" s="8"/>
      <c r="AA12" s="8"/>
    </row>
    <row r="13" spans="1:27" hidden="1">
      <c r="C13" s="8"/>
      <c r="H13" s="8"/>
      <c r="K13" s="8"/>
      <c r="L13" s="8"/>
      <c r="S13" s="8"/>
      <c r="T13" s="32"/>
      <c r="U13" s="93"/>
      <c r="V13" s="8"/>
      <c r="W13" s="8"/>
      <c r="X13" s="8"/>
      <c r="Y13" s="8"/>
      <c r="Z13" s="8"/>
      <c r="AA13" s="8"/>
    </row>
    <row r="14" spans="1:27" hidden="1">
      <c r="C14" s="8"/>
      <c r="H14" s="8"/>
      <c r="K14" s="8"/>
      <c r="L14" s="8"/>
      <c r="S14" s="8"/>
      <c r="T14" s="109"/>
      <c r="U14" s="115"/>
      <c r="V14" s="109"/>
      <c r="W14" s="109"/>
      <c r="X14" s="109"/>
      <c r="Y14" s="109"/>
      <c r="Z14" s="109"/>
      <c r="AA14" s="109"/>
    </row>
    <row r="15" spans="1:27">
      <c r="A15" s="88">
        <f>國中!A3</f>
        <v>40603</v>
      </c>
      <c r="B15" s="91" t="str">
        <f>B4</f>
        <v>白米飯</v>
      </c>
      <c r="C15" s="22" t="str">
        <f>C4</f>
        <v>米</v>
      </c>
      <c r="D15" s="92">
        <v>10</v>
      </c>
      <c r="E15" s="101" t="s">
        <v>73</v>
      </c>
      <c r="F15" s="100" t="str">
        <f>F4</f>
        <v>椒鹽毛豆</v>
      </c>
      <c r="G15" s="13" t="str">
        <f>G4</f>
        <v>冷凍毛豆仁</v>
      </c>
      <c r="H15" s="8">
        <v>6</v>
      </c>
      <c r="I15" s="101" t="s">
        <v>73</v>
      </c>
      <c r="J15" s="104" t="str">
        <f>J4</f>
        <v>清滷豆腐</v>
      </c>
      <c r="K15" s="8"/>
      <c r="L15" s="33"/>
      <c r="M15" s="101" t="s">
        <v>73</v>
      </c>
      <c r="N15" s="107" t="s">
        <v>10</v>
      </c>
      <c r="O15" s="8">
        <v>7</v>
      </c>
      <c r="P15" s="101" t="s">
        <v>73</v>
      </c>
      <c r="Q15" s="104" t="str">
        <f>Q4</f>
        <v>味噌湯</v>
      </c>
      <c r="R15" s="8" t="s">
        <v>105</v>
      </c>
      <c r="S15" s="391">
        <v>0.01</v>
      </c>
      <c r="T15" s="32" t="s">
        <v>73</v>
      </c>
      <c r="U15" s="112">
        <v>5</v>
      </c>
      <c r="V15" s="112">
        <v>1.9</v>
      </c>
      <c r="W15" s="112">
        <v>2.9</v>
      </c>
      <c r="X15" s="112">
        <v>2.5</v>
      </c>
      <c r="Y15" s="112">
        <v>700</v>
      </c>
      <c r="Z15" s="112">
        <v>155</v>
      </c>
      <c r="AA15" s="112">
        <v>117</v>
      </c>
    </row>
    <row r="16" spans="1:27">
      <c r="A16" s="226">
        <f>WEEKDAY(A15,1)</f>
        <v>3</v>
      </c>
      <c r="B16" s="8"/>
      <c r="C16" s="8"/>
      <c r="D16" s="8"/>
      <c r="E16" s="102"/>
      <c r="F16" s="8"/>
      <c r="G16" s="8"/>
      <c r="H16" s="8"/>
      <c r="I16" s="102"/>
      <c r="J16" s="8"/>
      <c r="K16" s="8" t="s">
        <v>74</v>
      </c>
      <c r="L16" s="35">
        <v>8</v>
      </c>
      <c r="M16" s="101" t="s">
        <v>73</v>
      </c>
      <c r="N16" s="13" t="str">
        <f>$G$30</f>
        <v>薑</v>
      </c>
      <c r="O16" s="28">
        <v>0.05</v>
      </c>
      <c r="P16" s="101" t="s">
        <v>73</v>
      </c>
      <c r="Q16" s="8"/>
      <c r="R16" s="8" t="s">
        <v>104</v>
      </c>
      <c r="S16" s="245"/>
      <c r="T16" s="32" t="s">
        <v>73</v>
      </c>
      <c r="U16" s="93"/>
      <c r="V16" s="8"/>
      <c r="W16" s="8"/>
      <c r="X16" s="8"/>
      <c r="Y16" s="8"/>
      <c r="Z16" s="8"/>
      <c r="AA16" s="8"/>
    </row>
    <row r="17" spans="1:27">
      <c r="A17" s="89" t="str">
        <f>A4</f>
        <v>D2</v>
      </c>
      <c r="B17" s="8"/>
      <c r="C17" s="8"/>
      <c r="D17" s="8"/>
      <c r="E17" s="102"/>
      <c r="F17" s="8"/>
      <c r="G17" s="8"/>
      <c r="H17" s="8"/>
      <c r="I17" s="102"/>
      <c r="J17" s="8"/>
      <c r="K17" s="8"/>
      <c r="L17" s="8">
        <v>1</v>
      </c>
      <c r="M17" s="101" t="s">
        <v>73</v>
      </c>
      <c r="N17" s="8"/>
      <c r="O17" s="8"/>
      <c r="P17" s="102"/>
      <c r="Q17" s="8"/>
      <c r="R17" s="30" t="s">
        <v>102</v>
      </c>
      <c r="S17" s="28">
        <v>0.02</v>
      </c>
      <c r="T17" s="32" t="s">
        <v>73</v>
      </c>
      <c r="U17" s="93"/>
      <c r="V17" s="8"/>
      <c r="W17" s="8"/>
      <c r="X17" s="8"/>
      <c r="Y17" s="8"/>
      <c r="Z17" s="8"/>
      <c r="AA17" s="8"/>
    </row>
    <row r="18" spans="1:27">
      <c r="A18" s="89"/>
      <c r="B18" s="8"/>
      <c r="C18" s="8"/>
      <c r="D18" s="8"/>
      <c r="E18" s="102"/>
      <c r="F18" s="8"/>
      <c r="G18" s="8"/>
      <c r="H18" s="8"/>
      <c r="I18" s="102"/>
      <c r="J18" s="8"/>
      <c r="K18" s="13" t="str">
        <f>$G$30</f>
        <v>薑</v>
      </c>
      <c r="L18" s="247">
        <v>0.05</v>
      </c>
      <c r="M18" s="101"/>
      <c r="N18" s="8"/>
      <c r="O18" s="8"/>
      <c r="P18" s="102"/>
      <c r="Q18" s="8"/>
      <c r="S18" s="8"/>
      <c r="T18" s="8"/>
      <c r="U18" s="93"/>
      <c r="V18" s="8"/>
      <c r="W18" s="8"/>
      <c r="X18" s="8"/>
      <c r="Y18" s="8"/>
      <c r="Z18" s="8"/>
      <c r="AA18" s="8"/>
    </row>
    <row r="19" spans="1:27">
      <c r="A19" s="87"/>
      <c r="B19" s="8"/>
      <c r="C19" s="8"/>
      <c r="D19" s="8"/>
      <c r="E19" s="102"/>
      <c r="F19" s="8"/>
      <c r="G19" s="8"/>
      <c r="H19" s="8"/>
      <c r="I19" s="102"/>
      <c r="J19" s="8"/>
      <c r="K19" s="8"/>
      <c r="L19" s="8"/>
      <c r="M19" s="101" t="s">
        <v>73</v>
      </c>
      <c r="N19" s="8"/>
      <c r="O19" s="8"/>
      <c r="P19" s="102"/>
      <c r="Q19" s="8"/>
      <c r="S19" s="8"/>
      <c r="T19" s="8"/>
      <c r="U19" s="93"/>
      <c r="V19" s="8"/>
      <c r="W19" s="8"/>
      <c r="X19" s="8"/>
      <c r="Y19" s="8"/>
      <c r="Z19" s="8"/>
      <c r="AA19" s="8"/>
    </row>
    <row r="20" spans="1:27">
      <c r="A20" s="108"/>
      <c r="B20" s="109"/>
      <c r="C20" s="109"/>
      <c r="D20" s="109"/>
      <c r="E20" s="110"/>
      <c r="F20" s="109"/>
      <c r="G20" s="109"/>
      <c r="H20" s="109"/>
      <c r="I20" s="110"/>
      <c r="J20" s="109"/>
      <c r="K20" s="113"/>
      <c r="L20" s="114"/>
      <c r="M20" s="111"/>
      <c r="N20" s="109"/>
      <c r="O20" s="109"/>
      <c r="P20" s="110"/>
      <c r="Q20" s="109"/>
      <c r="R20" s="109"/>
      <c r="S20" s="109"/>
      <c r="T20" s="202"/>
      <c r="U20" s="213"/>
      <c r="V20" s="202"/>
      <c r="W20" s="202"/>
      <c r="X20" s="202"/>
      <c r="Y20" s="202"/>
      <c r="Z20" s="202"/>
      <c r="AA20" s="202"/>
    </row>
    <row r="21" spans="1:27">
      <c r="A21" s="90">
        <f>國中!A4</f>
        <v>40604</v>
      </c>
      <c r="B21" s="8" t="str">
        <f>B5</f>
        <v>油飯特餐</v>
      </c>
      <c r="C21" s="8" t="s">
        <v>82</v>
      </c>
      <c r="D21" s="8">
        <v>8</v>
      </c>
      <c r="E21" s="101" t="s">
        <v>73</v>
      </c>
      <c r="F21" s="8" t="str">
        <f>F5</f>
        <v>茶葉蛋</v>
      </c>
      <c r="G21" s="8" t="str">
        <f>G5</f>
        <v>雞水煮蛋</v>
      </c>
      <c r="H21" s="8">
        <v>6</v>
      </c>
      <c r="I21" s="101" t="s">
        <v>73</v>
      </c>
      <c r="J21" s="8" t="str">
        <f>J5</f>
        <v>油飯配料</v>
      </c>
      <c r="K21" s="8" t="s">
        <v>390</v>
      </c>
      <c r="L21" s="222">
        <v>1</v>
      </c>
      <c r="M21" s="101" t="s">
        <v>73</v>
      </c>
      <c r="N21" s="107" t="s">
        <v>10</v>
      </c>
      <c r="O21" s="8">
        <v>7</v>
      </c>
      <c r="P21" s="101" t="s">
        <v>73</v>
      </c>
      <c r="Q21" s="8" t="str">
        <f>Q5</f>
        <v>時蔬湯</v>
      </c>
      <c r="R21" s="8" t="s">
        <v>111</v>
      </c>
      <c r="S21" s="36">
        <v>3</v>
      </c>
      <c r="T21" s="32" t="s">
        <v>73</v>
      </c>
      <c r="U21" s="112">
        <v>5</v>
      </c>
      <c r="V21" s="112">
        <v>1.7</v>
      </c>
      <c r="W21" s="112">
        <v>2.9</v>
      </c>
      <c r="X21" s="112">
        <v>3</v>
      </c>
      <c r="Y21" s="112">
        <v>648</v>
      </c>
      <c r="Z21" s="112">
        <v>166</v>
      </c>
      <c r="AA21" s="112">
        <v>490</v>
      </c>
    </row>
    <row r="22" spans="1:27">
      <c r="A22" s="226">
        <f>WEEKDAY(A21,1)</f>
        <v>4</v>
      </c>
      <c r="B22" s="8"/>
      <c r="C22" s="8" t="s">
        <v>193</v>
      </c>
      <c r="D22" s="8">
        <v>3</v>
      </c>
      <c r="E22" s="101" t="s">
        <v>73</v>
      </c>
      <c r="F22" s="8"/>
      <c r="G22" s="8"/>
      <c r="H22" s="8"/>
      <c r="I22" s="102"/>
      <c r="J22" s="8"/>
      <c r="K22" s="30" t="s">
        <v>121</v>
      </c>
      <c r="L22" s="33">
        <v>1</v>
      </c>
      <c r="M22" s="101" t="s">
        <v>73</v>
      </c>
      <c r="N22" s="13" t="str">
        <f>$G$30</f>
        <v>薑</v>
      </c>
      <c r="O22" s="28">
        <v>0.05</v>
      </c>
      <c r="P22" s="101" t="s">
        <v>73</v>
      </c>
      <c r="Q22" s="8"/>
      <c r="R22" t="s">
        <v>112</v>
      </c>
      <c r="S22" s="35">
        <v>1</v>
      </c>
      <c r="T22" s="32" t="s">
        <v>73</v>
      </c>
    </row>
    <row r="23" spans="1:27">
      <c r="A23" s="87" t="str">
        <f>A5</f>
        <v>D3</v>
      </c>
      <c r="B23" s="8"/>
      <c r="C23" s="8"/>
      <c r="D23" s="8"/>
      <c r="E23" s="102"/>
      <c r="F23" s="8"/>
      <c r="G23" s="8"/>
      <c r="H23" s="8"/>
      <c r="I23" s="102"/>
      <c r="J23" s="8"/>
      <c r="K23" s="30" t="s">
        <v>86</v>
      </c>
      <c r="L23" s="13">
        <v>0.5</v>
      </c>
      <c r="M23" s="101" t="s">
        <v>73</v>
      </c>
      <c r="N23" s="8"/>
      <c r="O23" s="8"/>
      <c r="P23" s="102"/>
      <c r="Q23" s="8"/>
      <c r="R23" s="8"/>
      <c r="S23" s="8">
        <v>1</v>
      </c>
      <c r="T23" s="32" t="s">
        <v>73</v>
      </c>
      <c r="U23" s="93"/>
      <c r="V23" s="8"/>
      <c r="W23" s="8"/>
      <c r="X23" s="8"/>
      <c r="Y23" s="8"/>
      <c r="Z23" s="8"/>
      <c r="AA23" s="8"/>
    </row>
    <row r="24" spans="1:27">
      <c r="A24" s="87"/>
      <c r="B24" s="8"/>
      <c r="C24" s="8"/>
      <c r="D24" s="8"/>
      <c r="E24" s="102"/>
      <c r="F24" s="8"/>
      <c r="G24" s="8"/>
      <c r="H24" s="8"/>
      <c r="I24" s="102"/>
      <c r="J24" s="8"/>
      <c r="K24" s="30" t="s">
        <v>87</v>
      </c>
      <c r="L24" s="247">
        <v>0.03</v>
      </c>
      <c r="M24" s="101" t="s">
        <v>73</v>
      </c>
      <c r="N24" s="8"/>
      <c r="O24" s="8"/>
      <c r="P24" s="102"/>
      <c r="Q24" s="8"/>
      <c r="R24" s="30" t="s">
        <v>102</v>
      </c>
      <c r="S24" s="28">
        <v>0.02</v>
      </c>
      <c r="T24" s="32" t="s">
        <v>73</v>
      </c>
      <c r="U24" s="93"/>
      <c r="V24" s="8"/>
      <c r="W24" s="8"/>
      <c r="X24" s="8"/>
      <c r="Y24" s="8"/>
      <c r="Z24" s="8"/>
      <c r="AA24" s="8"/>
    </row>
    <row r="25" spans="1:27">
      <c r="A25" s="87"/>
      <c r="B25" s="8"/>
      <c r="C25" s="8"/>
      <c r="D25" s="8"/>
      <c r="E25" s="102"/>
      <c r="F25" s="8"/>
      <c r="G25" s="8"/>
      <c r="H25" s="8"/>
      <c r="I25" s="102"/>
      <c r="J25" s="8"/>
      <c r="K25" s="13" t="str">
        <f>$G$30</f>
        <v>薑</v>
      </c>
      <c r="L25" s="247">
        <v>0.05</v>
      </c>
      <c r="M25" s="101" t="s">
        <v>73</v>
      </c>
      <c r="N25" s="8"/>
      <c r="O25" s="8"/>
      <c r="P25" s="102"/>
      <c r="Q25" s="8"/>
      <c r="S25" s="8"/>
      <c r="T25" s="32"/>
      <c r="U25" s="93"/>
      <c r="V25" s="8"/>
      <c r="W25" s="8"/>
      <c r="X25" s="8"/>
      <c r="Y25" s="8"/>
      <c r="Z25" s="8"/>
      <c r="AA25" s="8"/>
    </row>
    <row r="26" spans="1:27">
      <c r="A26" s="108"/>
      <c r="B26" s="109"/>
      <c r="C26" s="109"/>
      <c r="D26" s="109"/>
      <c r="E26" s="110"/>
      <c r="F26" s="109"/>
      <c r="G26" s="109"/>
      <c r="H26" s="109"/>
      <c r="I26" s="110"/>
      <c r="J26" s="109"/>
      <c r="K26" s="109"/>
      <c r="L26" s="109"/>
      <c r="M26" s="110"/>
      <c r="N26" s="109"/>
      <c r="O26" s="109"/>
      <c r="P26" s="110"/>
      <c r="Q26" s="109"/>
      <c r="R26" s="109"/>
      <c r="S26" s="109"/>
    </row>
    <row r="27" spans="1:27">
      <c r="A27" s="90">
        <f>國中!A5</f>
        <v>40605</v>
      </c>
      <c r="B27" s="8" t="str">
        <f>B6</f>
        <v>糙米飯</v>
      </c>
      <c r="C27" s="8" t="str">
        <f>LEFT(C6,1)</f>
        <v>米</v>
      </c>
      <c r="D27" s="8">
        <v>7</v>
      </c>
      <c r="E27" s="101" t="s">
        <v>73</v>
      </c>
      <c r="F27" s="8" t="str">
        <f>F6</f>
        <v>紅白麵腸</v>
      </c>
      <c r="G27" s="8" t="s">
        <v>240</v>
      </c>
      <c r="H27" s="8">
        <v>6</v>
      </c>
      <c r="I27" s="101" t="s">
        <v>73</v>
      </c>
      <c r="J27" s="8" t="str">
        <f>J6</f>
        <v>蔬香冬粉</v>
      </c>
      <c r="K27" s="8" t="s">
        <v>107</v>
      </c>
      <c r="L27" s="8">
        <v>1.2</v>
      </c>
      <c r="M27" s="101" t="s">
        <v>73</v>
      </c>
      <c r="N27" s="107" t="s">
        <v>10</v>
      </c>
      <c r="O27" s="8">
        <v>7</v>
      </c>
      <c r="P27" s="101" t="s">
        <v>73</v>
      </c>
      <c r="Q27" s="8" t="str">
        <f>Q6</f>
        <v>枸杞愛玉</v>
      </c>
      <c r="R27" s="8" t="s">
        <v>217</v>
      </c>
      <c r="S27" s="8">
        <v>5</v>
      </c>
      <c r="T27" s="244" t="s">
        <v>73</v>
      </c>
      <c r="U27" s="94">
        <v>5</v>
      </c>
      <c r="V27" s="94">
        <v>1.8</v>
      </c>
      <c r="W27" s="94">
        <v>3</v>
      </c>
      <c r="X27" s="94">
        <v>2.6</v>
      </c>
      <c r="Y27" s="94">
        <v>677</v>
      </c>
      <c r="Z27" s="94">
        <v>146</v>
      </c>
      <c r="AA27" s="94">
        <v>665</v>
      </c>
    </row>
    <row r="28" spans="1:27">
      <c r="A28" s="226">
        <f>WEEKDAY(A27,1)</f>
        <v>5</v>
      </c>
      <c r="B28" s="8"/>
      <c r="C28" s="8" t="str">
        <f>RIGHT(C6,2)</f>
        <v>糙米</v>
      </c>
      <c r="D28" s="8">
        <v>3</v>
      </c>
      <c r="E28" s="101" t="s">
        <v>73</v>
      </c>
      <c r="F28" s="8"/>
      <c r="G28" s="8" t="s">
        <v>95</v>
      </c>
      <c r="H28" s="84">
        <v>3</v>
      </c>
      <c r="I28" s="101" t="s">
        <v>73</v>
      </c>
      <c r="J28" s="105"/>
      <c r="K28" s="30" t="s">
        <v>89</v>
      </c>
      <c r="L28" s="30">
        <v>1</v>
      </c>
      <c r="M28" s="101" t="s">
        <v>73</v>
      </c>
      <c r="N28" s="13" t="str">
        <f>$G$30</f>
        <v>薑</v>
      </c>
      <c r="O28" s="28">
        <v>0.05</v>
      </c>
      <c r="P28" s="101" t="s">
        <v>73</v>
      </c>
      <c r="Q28" s="8"/>
      <c r="R28" s="8" t="s">
        <v>99</v>
      </c>
      <c r="S28" s="8">
        <v>1</v>
      </c>
      <c r="T28" s="32" t="s">
        <v>73</v>
      </c>
      <c r="U28" s="93"/>
      <c r="V28" s="8"/>
      <c r="W28" s="8"/>
      <c r="X28" s="8"/>
      <c r="Y28" s="8"/>
      <c r="Z28" s="8"/>
      <c r="AA28" s="8"/>
    </row>
    <row r="29" spans="1:27">
      <c r="A29" s="87" t="str">
        <f>A6</f>
        <v>D4</v>
      </c>
      <c r="B29" s="8"/>
      <c r="C29" s="8"/>
      <c r="D29" s="8"/>
      <c r="E29" s="102"/>
      <c r="F29" s="8"/>
      <c r="G29" s="30" t="s">
        <v>76</v>
      </c>
      <c r="H29" s="8">
        <v>0.5</v>
      </c>
      <c r="I29" s="101" t="s">
        <v>73</v>
      </c>
      <c r="J29" s="8"/>
      <c r="K29" s="30" t="s">
        <v>386</v>
      </c>
      <c r="L29" s="34">
        <v>1</v>
      </c>
      <c r="M29" s="101" t="s">
        <v>73</v>
      </c>
      <c r="N29" s="8"/>
      <c r="O29" s="8"/>
      <c r="P29" s="102"/>
      <c r="Q29" s="8"/>
      <c r="S29" s="8"/>
      <c r="T29" s="8"/>
      <c r="U29" s="93"/>
      <c r="V29" s="8"/>
      <c r="W29" s="8"/>
      <c r="X29" s="8"/>
      <c r="Y29" s="8"/>
      <c r="Z29" s="8"/>
      <c r="AA29" s="8"/>
    </row>
    <row r="30" spans="1:27">
      <c r="A30" s="87"/>
      <c r="B30" s="8"/>
      <c r="C30" s="8"/>
      <c r="D30" s="8"/>
      <c r="E30" s="102"/>
      <c r="F30" s="8"/>
      <c r="G30" s="13" t="s">
        <v>385</v>
      </c>
      <c r="H30" s="247">
        <v>0.05</v>
      </c>
      <c r="I30" s="101" t="s">
        <v>73</v>
      </c>
      <c r="J30" s="8"/>
      <c r="K30" s="8" t="s">
        <v>278</v>
      </c>
      <c r="L30" s="30">
        <v>1</v>
      </c>
      <c r="M30" s="101" t="s">
        <v>73</v>
      </c>
      <c r="N30" s="8"/>
      <c r="O30" s="8"/>
      <c r="P30" s="102"/>
      <c r="Q30" s="8"/>
      <c r="S30" s="8"/>
      <c r="T30" s="8"/>
      <c r="U30" s="93"/>
      <c r="V30" s="8"/>
      <c r="W30" s="8"/>
      <c r="X30" s="8"/>
      <c r="Y30" s="8"/>
      <c r="Z30" s="8"/>
      <c r="AA30" s="8"/>
    </row>
    <row r="31" spans="1:27">
      <c r="A31" s="108"/>
      <c r="B31" s="109"/>
      <c r="C31" s="109"/>
      <c r="D31" s="109"/>
      <c r="E31" s="110"/>
      <c r="F31" s="109"/>
      <c r="G31" s="109"/>
      <c r="H31" s="109"/>
      <c r="I31" s="110"/>
      <c r="J31" s="109"/>
      <c r="K31" s="13" t="str">
        <f>$G$30</f>
        <v>薑</v>
      </c>
      <c r="L31" s="248">
        <v>0.05</v>
      </c>
      <c r="M31" s="316" t="s">
        <v>73</v>
      </c>
      <c r="N31" s="109"/>
      <c r="O31" s="109"/>
      <c r="P31" s="110"/>
      <c r="Q31" s="109"/>
      <c r="R31" s="202"/>
      <c r="S31" s="8"/>
      <c r="T31" s="202"/>
    </row>
    <row r="32" spans="1:27">
      <c r="A32" s="88">
        <f>國中!A6</f>
        <v>40606</v>
      </c>
      <c r="B32" s="8" t="str">
        <f>B7</f>
        <v>紫米飯</v>
      </c>
      <c r="C32" s="8" t="str">
        <f>LEFT(C7,1)</f>
        <v>米</v>
      </c>
      <c r="D32" s="8">
        <v>10</v>
      </c>
      <c r="E32" s="101" t="s">
        <v>73</v>
      </c>
      <c r="F32" s="8" t="str">
        <f>F7</f>
        <v>三杯油腐</v>
      </c>
      <c r="G32" s="8" t="str">
        <f>LEFT(G7,2)</f>
        <v>油腐</v>
      </c>
      <c r="H32" s="8">
        <v>9</v>
      </c>
      <c r="I32" s="101" t="s">
        <v>73</v>
      </c>
      <c r="J32" s="8" t="str">
        <f>J7</f>
        <v>清炒玉菜</v>
      </c>
      <c r="K32" s="8" t="s">
        <v>97</v>
      </c>
      <c r="L32" s="30">
        <v>6</v>
      </c>
      <c r="M32" s="101" t="s">
        <v>73</v>
      </c>
      <c r="N32" s="86" t="s">
        <v>209</v>
      </c>
      <c r="O32" s="8">
        <v>7</v>
      </c>
      <c r="P32" s="101" t="s">
        <v>73</v>
      </c>
      <c r="Q32" s="8" t="str">
        <f>Q7</f>
        <v>針菇瓜湯</v>
      </c>
      <c r="R32" s="8" t="s">
        <v>98</v>
      </c>
      <c r="S32" s="246">
        <f>(4*$C$9)/25</f>
        <v>0</v>
      </c>
      <c r="T32" s="252" t="s">
        <v>73</v>
      </c>
      <c r="U32" s="251">
        <v>5.8</v>
      </c>
      <c r="V32" s="94">
        <v>2.2000000000000002</v>
      </c>
      <c r="W32" s="94">
        <v>2.6</v>
      </c>
      <c r="X32" s="94">
        <v>2.4</v>
      </c>
      <c r="Y32" s="94">
        <v>712</v>
      </c>
      <c r="Z32" s="94">
        <v>233</v>
      </c>
      <c r="AA32" s="94">
        <v>216</v>
      </c>
    </row>
    <row r="33" spans="1:27">
      <c r="A33" s="226">
        <f>WEEKDAY(A32,1)</f>
        <v>6</v>
      </c>
      <c r="B33" s="8"/>
      <c r="C33" s="8" t="str">
        <f>RIGHT(C7,2)</f>
        <v>紫米</v>
      </c>
      <c r="D33" s="29">
        <v>0.4</v>
      </c>
      <c r="E33" s="101" t="s">
        <v>73</v>
      </c>
      <c r="F33" s="8"/>
      <c r="G33" s="8" t="s">
        <v>105</v>
      </c>
      <c r="H33" s="8">
        <v>1</v>
      </c>
      <c r="I33" s="101" t="s">
        <v>73</v>
      </c>
      <c r="J33" s="8"/>
      <c r="K33" s="8" t="s">
        <v>63</v>
      </c>
      <c r="L33" s="33">
        <v>6</v>
      </c>
      <c r="M33" s="101" t="s">
        <v>73</v>
      </c>
      <c r="N33" s="13" t="str">
        <f>$G$30</f>
        <v>薑</v>
      </c>
      <c r="O33" s="28">
        <v>0.05</v>
      </c>
      <c r="P33" s="101" t="s">
        <v>73</v>
      </c>
      <c r="Q33" s="8"/>
      <c r="R33" t="s">
        <v>219</v>
      </c>
      <c r="S33" s="8">
        <v>1</v>
      </c>
      <c r="T33" s="32" t="s">
        <v>73</v>
      </c>
      <c r="U33" s="93"/>
      <c r="V33" s="8"/>
      <c r="W33" s="8"/>
      <c r="X33" s="8"/>
      <c r="Y33" s="8"/>
      <c r="Z33" s="8"/>
      <c r="AA33" s="8"/>
    </row>
    <row r="34" spans="1:27">
      <c r="A34" s="87" t="str">
        <f>A7</f>
        <v>D5</v>
      </c>
      <c r="B34" s="8"/>
      <c r="C34" s="8"/>
      <c r="D34" s="8"/>
      <c r="E34" s="101"/>
      <c r="F34" s="8"/>
      <c r="G34" s="13" t="str">
        <f>$G$30</f>
        <v>薑</v>
      </c>
      <c r="H34" s="247">
        <v>0.05</v>
      </c>
      <c r="I34" s="101" t="s">
        <v>73</v>
      </c>
      <c r="J34" s="8"/>
      <c r="K34" s="30" t="s">
        <v>388</v>
      </c>
      <c r="L34" s="247">
        <v>0.01</v>
      </c>
      <c r="M34" s="101" t="s">
        <v>73</v>
      </c>
      <c r="O34" s="28"/>
      <c r="P34" s="101"/>
      <c r="Q34" s="8"/>
      <c r="R34" s="8"/>
      <c r="S34" s="8">
        <v>1</v>
      </c>
      <c r="T34" s="32" t="s">
        <v>73</v>
      </c>
      <c r="U34" s="93"/>
      <c r="V34" s="8"/>
      <c r="W34" s="8"/>
      <c r="X34" s="8"/>
      <c r="Y34" s="8"/>
      <c r="Z34" s="8"/>
      <c r="AA34" s="8"/>
    </row>
    <row r="35" spans="1:27">
      <c r="A35" s="87"/>
      <c r="B35" s="8"/>
      <c r="C35" s="8"/>
      <c r="D35" s="8"/>
      <c r="E35" s="102"/>
      <c r="F35" s="8"/>
      <c r="G35" s="30" t="s">
        <v>192</v>
      </c>
      <c r="H35" s="8"/>
      <c r="I35" s="101" t="s">
        <v>73</v>
      </c>
      <c r="J35" s="8"/>
      <c r="K35" s="13" t="str">
        <f>$G$30</f>
        <v>薑</v>
      </c>
      <c r="L35" s="247">
        <v>0.05</v>
      </c>
      <c r="M35" s="101" t="s">
        <v>73</v>
      </c>
      <c r="N35" s="8"/>
      <c r="O35" s="8"/>
      <c r="P35" s="102"/>
      <c r="Q35" s="8"/>
      <c r="R35" s="30" t="s">
        <v>102</v>
      </c>
      <c r="S35" s="8"/>
      <c r="T35" s="25"/>
      <c r="U35" s="93"/>
      <c r="V35" s="8"/>
      <c r="W35" s="8"/>
      <c r="X35" s="8"/>
      <c r="Y35" s="8"/>
      <c r="Z35" s="8"/>
      <c r="AA35" s="8"/>
    </row>
    <row r="36" spans="1:27">
      <c r="U36" s="8"/>
      <c r="V36" s="8"/>
      <c r="W36" s="8"/>
      <c r="X36" s="8"/>
      <c r="Y36" s="8"/>
      <c r="Z36" s="8"/>
      <c r="AA36" s="8"/>
    </row>
  </sheetData>
  <mergeCells count="12">
    <mergeCell ref="G4:I4"/>
    <mergeCell ref="K4:M4"/>
    <mergeCell ref="R4:T4"/>
    <mergeCell ref="G5:I5"/>
    <mergeCell ref="K5:M5"/>
    <mergeCell ref="R5:T5"/>
    <mergeCell ref="G6:I6"/>
    <mergeCell ref="K6:M6"/>
    <mergeCell ref="R6:T6"/>
    <mergeCell ref="G7:I7"/>
    <mergeCell ref="K7:M7"/>
    <mergeCell ref="R7:T7"/>
  </mergeCells>
  <phoneticPr fontId="1" type="noConversion"/>
  <pageMargins left="0" right="0" top="0" bottom="0" header="0" footer="0"/>
  <pageSetup paperSize="9" scale="87" orientation="landscape" horizontalDpi="0" verticalDpi="0" r:id="rId1"/>
  <colBreaks count="1" manualBreakCount="1">
    <brk id="27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view="pageBreakPreview" zoomScale="80" zoomScaleNormal="100" zoomScaleSheetLayoutView="80" workbookViewId="0">
      <selection activeCell="N10" sqref="N10:T36"/>
    </sheetView>
  </sheetViews>
  <sheetFormatPr defaultRowHeight="16.5"/>
  <cols>
    <col min="1" max="1" width="5" customWidth="1"/>
    <col min="3" max="3" width="8.625" customWidth="1"/>
    <col min="4" max="4" width="2.75" customWidth="1"/>
    <col min="5" max="5" width="2.625" customWidth="1"/>
    <col min="6" max="6" width="9.375" customWidth="1"/>
    <col min="8" max="8" width="5.75" customWidth="1"/>
    <col min="9" max="9" width="2.625" customWidth="1"/>
    <col min="10" max="10" width="9.75" customWidth="1"/>
    <col min="11" max="11" width="10.875" customWidth="1"/>
    <col min="12" max="12" width="4.875" customWidth="1"/>
    <col min="13" max="13" width="3" customWidth="1"/>
    <col min="14" max="14" width="4.625" customWidth="1"/>
    <col min="15" max="15" width="2.875" customWidth="1"/>
    <col min="16" max="16" width="2.75" customWidth="1"/>
    <col min="18" max="18" width="8.875" customWidth="1"/>
    <col min="19" max="19" width="4.875" customWidth="1"/>
    <col min="20" max="20" width="2.625" customWidth="1"/>
    <col min="21" max="22" width="3.125" customWidth="1"/>
    <col min="23" max="23" width="2.75" customWidth="1"/>
    <col min="24" max="24" width="3.25" customWidth="1"/>
    <col min="25" max="25" width="2.875" customWidth="1"/>
    <col min="26" max="26" width="2.75" customWidth="1"/>
    <col min="27" max="27" width="2.625" customWidth="1"/>
  </cols>
  <sheetData>
    <row r="1" spans="1:27">
      <c r="A1" s="169">
        <v>110</v>
      </c>
      <c r="B1" s="169" t="s">
        <v>68</v>
      </c>
      <c r="C1" s="169" t="str">
        <f>國小!H1</f>
        <v>國民小學</v>
      </c>
      <c r="D1" s="169"/>
      <c r="E1" s="169" t="str">
        <f>國小!K1</f>
        <v>素食菜單</v>
      </c>
      <c r="F1" s="169"/>
      <c r="G1" s="169" t="s">
        <v>197</v>
      </c>
      <c r="H1" s="169"/>
      <c r="I1" s="170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</row>
    <row r="2" spans="1:27">
      <c r="A2" s="171" t="s">
        <v>20</v>
      </c>
      <c r="B2" s="172" t="s">
        <v>229</v>
      </c>
      <c r="C2" s="173" t="s">
        <v>230</v>
      </c>
      <c r="D2" s="174"/>
      <c r="E2" s="175"/>
      <c r="F2" s="176" t="s">
        <v>226</v>
      </c>
      <c r="G2" s="177" t="s">
        <v>227</v>
      </c>
      <c r="H2" s="178"/>
      <c r="I2" s="179"/>
      <c r="J2" s="180" t="s">
        <v>231</v>
      </c>
      <c r="K2" s="173" t="s">
        <v>228</v>
      </c>
      <c r="L2" s="174"/>
      <c r="M2" s="175"/>
      <c r="N2" s="184" t="s">
        <v>10</v>
      </c>
      <c r="O2" s="185"/>
      <c r="P2" s="184"/>
      <c r="Q2" s="183" t="s">
        <v>11</v>
      </c>
      <c r="R2" s="182" t="s">
        <v>12</v>
      </c>
      <c r="S2" s="186"/>
      <c r="T2" s="254"/>
      <c r="U2" s="169"/>
      <c r="V2" s="169"/>
      <c r="W2" s="169"/>
      <c r="X2" s="169"/>
      <c r="Y2" s="169"/>
      <c r="Z2" s="169"/>
      <c r="AA2" s="169"/>
    </row>
    <row r="3" spans="1:27" ht="28.5" customHeight="1">
      <c r="A3" s="187" t="str">
        <f>國中!C7</f>
        <v>E1</v>
      </c>
      <c r="B3" s="188" t="str">
        <f>國中!D7</f>
        <v>白米飯</v>
      </c>
      <c r="C3" s="189" t="str">
        <f>國中!E7</f>
        <v>米</v>
      </c>
      <c r="D3" s="190"/>
      <c r="E3" s="190"/>
      <c r="F3" s="99" t="str">
        <f>國中!F7</f>
        <v>紅燒豆包</v>
      </c>
      <c r="G3" s="443" t="str">
        <f>國中!G7</f>
        <v>豆包</v>
      </c>
      <c r="H3" s="444"/>
      <c r="I3" s="444"/>
      <c r="J3" s="99" t="str">
        <f>國中!H7</f>
        <v>清炒花椰</v>
      </c>
      <c r="K3" s="445" t="str">
        <f>國中!I7</f>
        <v>冷凍花椰菜 薑 紅蘿蔔</v>
      </c>
      <c r="L3" s="446"/>
      <c r="M3" s="447"/>
      <c r="N3" s="185" t="s">
        <v>10</v>
      </c>
      <c r="O3" s="185"/>
      <c r="P3" s="184"/>
      <c r="Q3" s="156" t="str">
        <f>國中!N7</f>
        <v>時蔬湯</v>
      </c>
      <c r="R3" s="449" t="str">
        <f>國中!O7</f>
        <v>時蔬 紅蘿蔔 薑</v>
      </c>
      <c r="S3" s="449"/>
      <c r="T3" s="450"/>
      <c r="U3" s="169"/>
      <c r="V3" s="169"/>
      <c r="W3" s="169"/>
      <c r="X3" s="169"/>
      <c r="Y3" s="169"/>
      <c r="Z3" s="169"/>
      <c r="AA3" s="169"/>
    </row>
    <row r="4" spans="1:27" ht="31.5" customHeight="1">
      <c r="A4" s="187" t="str">
        <f>國中!C8</f>
        <v>E2</v>
      </c>
      <c r="B4" s="188" t="str">
        <f>國中!D8</f>
        <v>糙米飯</v>
      </c>
      <c r="C4" s="190" t="str">
        <f>國中!E8</f>
        <v>米 糙米</v>
      </c>
      <c r="D4" s="190"/>
      <c r="E4" s="190"/>
      <c r="F4" s="99" t="str">
        <f>國中!F8</f>
        <v>香滷豆干</v>
      </c>
      <c r="G4" s="443" t="str">
        <f>國中!G8</f>
        <v>豆干</v>
      </c>
      <c r="H4" s="444"/>
      <c r="I4" s="444"/>
      <c r="J4" s="99" t="str">
        <f>國中!H8</f>
        <v>咖哩毛豆</v>
      </c>
      <c r="K4" s="451" t="str">
        <f>國中!I8</f>
        <v>冷凍毛豆仁 薑 咖哩粉</v>
      </c>
      <c r="L4" s="452"/>
      <c r="M4" s="453"/>
      <c r="N4" s="185" t="s">
        <v>10</v>
      </c>
      <c r="O4" s="185"/>
      <c r="P4" s="184"/>
      <c r="Q4" s="156" t="str">
        <f>國中!N8</f>
        <v>紫菜湯</v>
      </c>
      <c r="R4" s="449" t="str">
        <f>國中!O8</f>
        <v>乾海帶 薑</v>
      </c>
      <c r="S4" s="449"/>
      <c r="T4" s="450"/>
      <c r="U4" s="169"/>
      <c r="V4" s="169"/>
      <c r="W4" s="169"/>
      <c r="X4" s="169"/>
      <c r="Y4" s="169"/>
      <c r="Z4" s="169"/>
      <c r="AA4" s="169"/>
    </row>
    <row r="5" spans="1:27" ht="31.5" customHeight="1">
      <c r="A5" s="187" t="str">
        <f>國中!C9</f>
        <v>E3</v>
      </c>
      <c r="B5" s="188" t="str">
        <f>國中!D9</f>
        <v>西式特餐</v>
      </c>
      <c r="C5" s="190" t="str">
        <f>國中!E9</f>
        <v>義大利麵</v>
      </c>
      <c r="D5" s="190"/>
      <c r="E5" s="190"/>
      <c r="F5" s="99" t="str">
        <f>國中!F9</f>
        <v>滷煎蒸炒蛋</v>
      </c>
      <c r="G5" s="443" t="str">
        <f>國中!G9</f>
        <v>雞蛋</v>
      </c>
      <c r="H5" s="444"/>
      <c r="I5" s="444"/>
      <c r="J5" s="99" t="str">
        <f>國中!H9</f>
        <v>拌麵配料</v>
      </c>
      <c r="K5" s="445" t="str">
        <f>國中!I9</f>
        <v>素絞肉 薑 紅蘿蔔 蕃茄醬</v>
      </c>
      <c r="L5" s="446"/>
      <c r="M5" s="447"/>
      <c r="N5" s="185" t="s">
        <v>10</v>
      </c>
      <c r="O5" s="185"/>
      <c r="P5" s="184"/>
      <c r="Q5" s="156" t="str">
        <f>國中!N9</f>
        <v>玉米濃湯</v>
      </c>
      <c r="R5" s="449" t="str">
        <f>國中!O9</f>
        <v>蛋 玉米粒 玉米醬罐頭 玉米濃湯粉</v>
      </c>
      <c r="S5" s="449"/>
      <c r="T5" s="450"/>
      <c r="U5" s="169"/>
      <c r="V5" s="169"/>
      <c r="W5" s="169"/>
      <c r="X5" s="169"/>
      <c r="Y5" s="169"/>
      <c r="Z5" s="169"/>
      <c r="AA5" s="169"/>
    </row>
    <row r="6" spans="1:27" ht="36" customHeight="1">
      <c r="A6" s="187" t="str">
        <f>國中!C10</f>
        <v>E4</v>
      </c>
      <c r="B6" s="188" t="str">
        <f>國中!D10</f>
        <v>糙米飯</v>
      </c>
      <c r="C6" s="190" t="str">
        <f>國中!E10</f>
        <v>米 糙米</v>
      </c>
      <c r="D6" s="190"/>
      <c r="E6" s="190"/>
      <c r="F6" s="99" t="str">
        <f>國中!F10</f>
        <v>鳳梨麵腸</v>
      </c>
      <c r="G6" s="443" t="str">
        <f>國中!G10</f>
        <v>麵腸 鳳梨 乾木耳 薑</v>
      </c>
      <c r="H6" s="444"/>
      <c r="I6" s="444"/>
      <c r="J6" s="99" t="str">
        <f>國中!H10</f>
        <v>紅仁炒蛋</v>
      </c>
      <c r="K6" s="445" t="str">
        <f>國中!I10</f>
        <v>雞蛋 紅蘿蔔 薑</v>
      </c>
      <c r="L6" s="446"/>
      <c r="M6" s="447"/>
      <c r="N6" s="185" t="s">
        <v>10</v>
      </c>
      <c r="O6" s="185"/>
      <c r="P6" s="184"/>
      <c r="Q6" s="157" t="str">
        <f>國中!N10</f>
        <v>紅豆西米露</v>
      </c>
      <c r="R6" s="449" t="str">
        <f>國中!O10</f>
        <v>紅豆 西谷米 二砂糖</v>
      </c>
      <c r="S6" s="449"/>
      <c r="T6" s="450"/>
      <c r="U6" s="169"/>
      <c r="V6" s="169"/>
      <c r="W6" s="169"/>
      <c r="X6" s="169"/>
      <c r="Y6" s="169"/>
      <c r="Z6" s="169"/>
      <c r="AA6" s="169"/>
    </row>
    <row r="7" spans="1:27" ht="36" customHeight="1">
      <c r="A7" s="191" t="str">
        <f>國中!C11</f>
        <v>E5</v>
      </c>
      <c r="B7" s="192" t="str">
        <f>國中!D11</f>
        <v>燕麥飯</v>
      </c>
      <c r="C7" s="193" t="str">
        <f>國中!E11</f>
        <v>米 燕麥</v>
      </c>
      <c r="D7" s="193"/>
      <c r="E7" s="193"/>
      <c r="F7" s="159" t="str">
        <f>國中!F11</f>
        <v>筍干油腐</v>
      </c>
      <c r="G7" s="435" t="str">
        <f>國中!G11</f>
        <v>油豆腐 麻竹筍干 薑</v>
      </c>
      <c r="H7" s="436"/>
      <c r="I7" s="436"/>
      <c r="J7" s="159" t="str">
        <f>國中!H11</f>
        <v>蜜汁豆干</v>
      </c>
      <c r="K7" s="437" t="str">
        <f>國中!I11</f>
        <v>豆干 滷包</v>
      </c>
      <c r="L7" s="438"/>
      <c r="M7" s="439"/>
      <c r="N7" s="194" t="s">
        <v>209</v>
      </c>
      <c r="O7" s="195"/>
      <c r="P7" s="196"/>
      <c r="Q7" s="158" t="str">
        <f>國中!N11</f>
        <v>時瓜湯</v>
      </c>
      <c r="R7" s="441" t="str">
        <f>國中!O11</f>
        <v>時瓜 紅蘿蔔 薑</v>
      </c>
      <c r="S7" s="441"/>
      <c r="T7" s="442"/>
      <c r="U7" s="169"/>
      <c r="V7" s="169"/>
      <c r="W7" s="169"/>
      <c r="X7" s="169"/>
      <c r="Y7" s="169"/>
      <c r="Z7" s="169"/>
      <c r="AA7" s="169"/>
    </row>
    <row r="8" spans="1:27">
      <c r="A8" s="170"/>
      <c r="B8" s="197" t="s">
        <v>71</v>
      </c>
      <c r="C8" s="198" t="s">
        <v>72</v>
      </c>
      <c r="D8" s="199"/>
      <c r="E8" s="199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255"/>
      <c r="U8" s="169"/>
      <c r="V8" s="169"/>
      <c r="W8" s="169"/>
      <c r="X8" s="169"/>
      <c r="Y8" s="169"/>
      <c r="Z8" s="169"/>
      <c r="AA8" s="169"/>
    </row>
    <row r="9" spans="1:27" ht="24.75">
      <c r="A9" s="163" t="s">
        <v>20</v>
      </c>
      <c r="B9" s="117" t="s">
        <v>2</v>
      </c>
      <c r="C9" s="164"/>
      <c r="D9" s="109"/>
      <c r="E9" s="109"/>
      <c r="F9" s="165" t="s">
        <v>4</v>
      </c>
      <c r="G9" s="109"/>
      <c r="H9" s="109"/>
      <c r="I9" s="109"/>
      <c r="J9" s="165" t="s">
        <v>6</v>
      </c>
      <c r="K9" s="109"/>
      <c r="L9" s="109"/>
      <c r="M9" s="109"/>
      <c r="N9" s="167" t="s">
        <v>10</v>
      </c>
      <c r="O9" s="109"/>
      <c r="P9" s="110"/>
      <c r="Q9" s="118" t="s">
        <v>11</v>
      </c>
      <c r="R9" s="109"/>
      <c r="S9" s="109"/>
      <c r="T9" s="256"/>
      <c r="U9" s="42" t="s">
        <v>13</v>
      </c>
      <c r="V9" s="43" t="s">
        <v>81</v>
      </c>
      <c r="W9" s="44" t="s">
        <v>15</v>
      </c>
      <c r="X9" s="43" t="s">
        <v>18</v>
      </c>
      <c r="Y9" s="44" t="s">
        <v>19</v>
      </c>
      <c r="Z9" s="45" t="s">
        <v>79</v>
      </c>
      <c r="AA9" s="46" t="s">
        <v>80</v>
      </c>
    </row>
    <row r="10" spans="1:27">
      <c r="A10" s="150">
        <f>國中!A7</f>
        <v>40609</v>
      </c>
      <c r="B10" s="91" t="str">
        <f>B3</f>
        <v>白米飯</v>
      </c>
      <c r="C10" s="22" t="str">
        <f>C3</f>
        <v>米</v>
      </c>
      <c r="D10" s="92">
        <v>10</v>
      </c>
      <c r="E10" s="32" t="s">
        <v>73</v>
      </c>
      <c r="F10" s="168" t="str">
        <f>F3</f>
        <v>紅燒豆包</v>
      </c>
      <c r="G10" s="8" t="str">
        <f>LEFT(G3,2)</f>
        <v>豆包</v>
      </c>
      <c r="H10" s="34">
        <v>6</v>
      </c>
      <c r="I10" s="32" t="s">
        <v>73</v>
      </c>
      <c r="J10" s="168" t="str">
        <f>J3</f>
        <v>清炒花椰</v>
      </c>
      <c r="K10" s="8" t="str">
        <f>LEFT(K3,5)</f>
        <v>冷凍花椰菜</v>
      </c>
      <c r="L10" s="33">
        <v>6</v>
      </c>
      <c r="M10" s="32" t="s">
        <v>73</v>
      </c>
      <c r="N10" s="160" t="s">
        <v>10</v>
      </c>
      <c r="O10" s="8">
        <v>7</v>
      </c>
      <c r="P10" s="101" t="s">
        <v>73</v>
      </c>
      <c r="Q10" s="104" t="str">
        <f>Q3</f>
        <v>時蔬湯</v>
      </c>
      <c r="R10" s="8" t="s">
        <v>111</v>
      </c>
      <c r="S10" s="33">
        <v>3</v>
      </c>
      <c r="T10" s="252" t="s">
        <v>73</v>
      </c>
      <c r="U10" s="223">
        <v>5.5</v>
      </c>
      <c r="V10" s="223">
        <v>2.1</v>
      </c>
      <c r="W10" s="223">
        <v>2.5</v>
      </c>
      <c r="X10" s="223">
        <v>2.5</v>
      </c>
      <c r="Y10" s="223">
        <v>727</v>
      </c>
      <c r="Z10" s="223">
        <v>262</v>
      </c>
      <c r="AA10" s="223">
        <v>115</v>
      </c>
    </row>
    <row r="11" spans="1:27">
      <c r="A11" s="224">
        <f>WEEKDAY(A10,1)</f>
        <v>2</v>
      </c>
      <c r="B11" s="8"/>
      <c r="C11" s="8"/>
      <c r="D11" s="8"/>
      <c r="E11" s="8"/>
      <c r="F11" s="93"/>
      <c r="G11" s="13" t="str">
        <f>$G$30</f>
        <v>薑</v>
      </c>
      <c r="H11" s="247">
        <v>0.05</v>
      </c>
      <c r="I11" s="32" t="s">
        <v>73</v>
      </c>
      <c r="J11" s="93"/>
      <c r="K11" t="s">
        <v>112</v>
      </c>
      <c r="L11" s="30">
        <v>1</v>
      </c>
      <c r="M11" s="32" t="s">
        <v>73</v>
      </c>
      <c r="N11" s="13" t="str">
        <f>$G$30</f>
        <v>薑</v>
      </c>
      <c r="O11" s="28">
        <v>0.05</v>
      </c>
      <c r="P11" s="101" t="s">
        <v>73</v>
      </c>
      <c r="Q11" s="8"/>
      <c r="R11" s="30" t="s">
        <v>112</v>
      </c>
      <c r="S11" s="8">
        <v>1</v>
      </c>
      <c r="T11" s="87"/>
      <c r="U11" s="210"/>
      <c r="V11" s="8"/>
      <c r="W11" s="8"/>
      <c r="X11" s="8"/>
      <c r="Y11" s="8"/>
      <c r="Z11" s="8"/>
      <c r="AA11" s="27"/>
    </row>
    <row r="12" spans="1:27">
      <c r="A12" s="151" t="str">
        <f>A3</f>
        <v>E1</v>
      </c>
      <c r="B12" s="8"/>
      <c r="C12" s="8"/>
      <c r="D12" s="8"/>
      <c r="E12" s="8"/>
      <c r="F12" s="93"/>
      <c r="I12" s="32" t="s">
        <v>73</v>
      </c>
      <c r="J12" s="93"/>
      <c r="K12" s="13" t="str">
        <f>$G$30</f>
        <v>薑</v>
      </c>
      <c r="L12" s="247">
        <v>0.05</v>
      </c>
      <c r="M12" s="32" t="s">
        <v>73</v>
      </c>
      <c r="N12" s="102"/>
      <c r="O12" s="8"/>
      <c r="P12" s="102"/>
      <c r="Q12" s="8"/>
      <c r="R12" s="30"/>
      <c r="S12" s="8">
        <v>1</v>
      </c>
      <c r="T12" s="87"/>
      <c r="U12" s="210"/>
      <c r="V12" s="8"/>
      <c r="W12" s="8"/>
      <c r="X12" s="8"/>
      <c r="Y12" s="8"/>
      <c r="Z12" s="8"/>
      <c r="AA12" s="27"/>
    </row>
    <row r="13" spans="1:27">
      <c r="A13" s="151"/>
      <c r="B13" s="8"/>
      <c r="C13" s="8"/>
      <c r="D13" s="8"/>
      <c r="E13" s="8"/>
      <c r="F13" s="93"/>
      <c r="I13" s="32" t="s">
        <v>73</v>
      </c>
      <c r="J13" s="93"/>
      <c r="K13" s="13"/>
      <c r="L13" s="30"/>
      <c r="M13" s="32"/>
      <c r="N13" s="102"/>
      <c r="O13" s="8"/>
      <c r="P13" s="102"/>
      <c r="Q13" s="8"/>
      <c r="R13" s="30" t="s">
        <v>102</v>
      </c>
      <c r="S13" s="8"/>
      <c r="T13" s="87"/>
      <c r="U13" s="210"/>
      <c r="V13" s="8"/>
      <c r="W13" s="8"/>
      <c r="X13" s="8"/>
      <c r="Y13" s="8"/>
      <c r="Z13" s="8"/>
      <c r="AA13" s="27"/>
    </row>
    <row r="14" spans="1:27">
      <c r="A14" s="102"/>
      <c r="B14" s="8"/>
      <c r="C14" s="8"/>
      <c r="D14" s="8"/>
      <c r="E14" s="8"/>
      <c r="F14" s="93"/>
      <c r="J14" s="93"/>
      <c r="K14" s="13"/>
      <c r="L14" s="28"/>
      <c r="M14" s="32" t="s">
        <v>73</v>
      </c>
      <c r="N14" s="102"/>
      <c r="O14" s="8"/>
      <c r="P14" s="102"/>
      <c r="Q14" s="8"/>
      <c r="R14" s="8"/>
      <c r="S14" s="8"/>
      <c r="T14" s="225"/>
      <c r="U14" s="210"/>
      <c r="V14" s="8"/>
      <c r="W14" s="8"/>
      <c r="X14" s="8"/>
      <c r="Y14" s="8"/>
      <c r="Z14" s="8"/>
      <c r="AA14" s="27"/>
    </row>
    <row r="15" spans="1:27">
      <c r="A15" s="110"/>
      <c r="B15" s="109"/>
      <c r="C15" s="109"/>
      <c r="D15" s="109"/>
      <c r="E15" s="109"/>
      <c r="F15" s="115"/>
      <c r="G15" s="109"/>
      <c r="H15" s="109"/>
      <c r="I15" s="109"/>
      <c r="J15" s="115"/>
      <c r="K15" s="109"/>
      <c r="L15" s="109"/>
      <c r="M15" s="162" t="s">
        <v>73</v>
      </c>
      <c r="N15" s="110"/>
      <c r="O15" s="109"/>
      <c r="P15" s="110"/>
      <c r="Q15" s="109"/>
      <c r="R15" s="109"/>
      <c r="S15" s="109"/>
      <c r="T15" s="87"/>
      <c r="U15" s="210"/>
      <c r="V15" s="8"/>
      <c r="W15" s="8"/>
      <c r="X15" s="8"/>
      <c r="Y15" s="8"/>
      <c r="Z15" s="8"/>
      <c r="AA15" s="27"/>
    </row>
    <row r="16" spans="1:27">
      <c r="A16" s="152">
        <f>國中!A8</f>
        <v>40610</v>
      </c>
      <c r="B16" s="8" t="str">
        <f>B4</f>
        <v>糙米飯</v>
      </c>
      <c r="C16" s="8" t="s">
        <v>82</v>
      </c>
      <c r="D16" s="8">
        <v>7</v>
      </c>
      <c r="E16" s="32" t="s">
        <v>73</v>
      </c>
      <c r="F16" s="93" t="str">
        <f>F4</f>
        <v>香滷豆干</v>
      </c>
      <c r="G16" s="8" t="str">
        <f>G4</f>
        <v>豆干</v>
      </c>
      <c r="H16" s="8">
        <v>9</v>
      </c>
      <c r="I16" s="32" t="s">
        <v>73</v>
      </c>
      <c r="J16" s="93" t="str">
        <f>J4</f>
        <v>咖哩毛豆</v>
      </c>
      <c r="K16" s="92" t="s">
        <v>94</v>
      </c>
      <c r="L16" s="8">
        <v>6</v>
      </c>
      <c r="M16" s="32" t="s">
        <v>73</v>
      </c>
      <c r="N16" s="160" t="s">
        <v>10</v>
      </c>
      <c r="O16" s="8">
        <v>7</v>
      </c>
      <c r="P16" s="101" t="s">
        <v>73</v>
      </c>
      <c r="Q16" s="8" t="str">
        <f>Q4</f>
        <v>紫菜湯</v>
      </c>
      <c r="R16" s="8" t="s">
        <v>105</v>
      </c>
      <c r="S16" s="29">
        <v>0.1</v>
      </c>
      <c r="T16" s="252" t="s">
        <v>73</v>
      </c>
      <c r="U16" s="223">
        <v>6</v>
      </c>
      <c r="V16" s="223">
        <v>1.4</v>
      </c>
      <c r="W16" s="223">
        <v>2.8</v>
      </c>
      <c r="X16" s="223">
        <v>2.6</v>
      </c>
      <c r="Y16" s="223">
        <v>726</v>
      </c>
      <c r="Z16" s="223">
        <v>190</v>
      </c>
      <c r="AA16" s="223">
        <v>100</v>
      </c>
    </row>
    <row r="17" spans="1:27">
      <c r="A17" s="224">
        <f>WEEKDAY(A16,1)</f>
        <v>3</v>
      </c>
      <c r="B17" s="8"/>
      <c r="C17" s="8" t="s">
        <v>83</v>
      </c>
      <c r="D17" s="8">
        <v>3</v>
      </c>
      <c r="E17" s="32" t="s">
        <v>73</v>
      </c>
      <c r="F17" s="93"/>
      <c r="G17" s="8"/>
      <c r="H17" s="8"/>
      <c r="J17" s="93"/>
      <c r="K17" s="8"/>
      <c r="L17" s="34"/>
      <c r="M17" s="32" t="s">
        <v>73</v>
      </c>
      <c r="N17" s="13" t="str">
        <f>$G$30</f>
        <v>薑</v>
      </c>
      <c r="O17" s="28">
        <v>0.05</v>
      </c>
      <c r="P17" s="101" t="s">
        <v>73</v>
      </c>
      <c r="Q17" s="8"/>
      <c r="R17" s="30"/>
      <c r="S17" s="8"/>
      <c r="T17" s="225" t="s">
        <v>73</v>
      </c>
      <c r="U17" s="210"/>
      <c r="V17" s="8"/>
      <c r="W17" s="8"/>
      <c r="X17" s="8"/>
      <c r="Y17" s="8"/>
      <c r="Z17" s="8"/>
      <c r="AA17" s="27"/>
    </row>
    <row r="18" spans="1:27">
      <c r="A18" s="102" t="str">
        <f>A4</f>
        <v>E2</v>
      </c>
      <c r="B18" s="8"/>
      <c r="C18" s="8"/>
      <c r="D18" s="8"/>
      <c r="E18" s="8"/>
      <c r="F18" s="93"/>
      <c r="G18" s="8"/>
      <c r="H18" s="8"/>
      <c r="I18" s="8"/>
      <c r="J18" s="93"/>
      <c r="K18" s="30"/>
      <c r="L18" s="30"/>
      <c r="M18" s="32" t="s">
        <v>73</v>
      </c>
      <c r="N18" s="102"/>
      <c r="O18" s="8"/>
      <c r="P18" s="102"/>
      <c r="Q18" s="8"/>
      <c r="R18" s="30" t="s">
        <v>102</v>
      </c>
      <c r="S18" s="8"/>
      <c r="T18" s="225" t="s">
        <v>73</v>
      </c>
      <c r="U18" s="210"/>
      <c r="V18" s="8"/>
      <c r="W18" s="8"/>
      <c r="X18" s="8"/>
      <c r="Y18" s="8"/>
      <c r="Z18" s="8"/>
      <c r="AA18" s="27"/>
    </row>
    <row r="19" spans="1:27">
      <c r="A19" s="102"/>
      <c r="B19" s="8"/>
      <c r="C19" s="8"/>
      <c r="D19" s="8"/>
      <c r="E19" s="8"/>
      <c r="F19" s="93"/>
      <c r="G19" s="8"/>
      <c r="H19" s="8"/>
      <c r="I19" s="8"/>
      <c r="J19" s="93"/>
      <c r="K19" s="30"/>
      <c r="L19" s="30"/>
      <c r="M19" s="32" t="s">
        <v>73</v>
      </c>
      <c r="N19" s="102"/>
      <c r="O19" s="8"/>
      <c r="P19" s="102"/>
      <c r="Q19" s="8"/>
      <c r="T19" s="87"/>
      <c r="U19" s="210"/>
      <c r="V19" s="8"/>
      <c r="W19" s="8"/>
      <c r="X19" s="8"/>
      <c r="Y19" s="8"/>
      <c r="Z19" s="8"/>
      <c r="AA19" s="27"/>
    </row>
    <row r="20" spans="1:27">
      <c r="A20" s="102"/>
      <c r="B20" s="8"/>
      <c r="C20" s="8"/>
      <c r="D20" s="8"/>
      <c r="E20" s="8"/>
      <c r="F20" s="93"/>
      <c r="G20" s="8"/>
      <c r="H20" s="8"/>
      <c r="I20" s="8"/>
      <c r="J20" s="93"/>
      <c r="K20" s="8" t="s">
        <v>110</v>
      </c>
      <c r="L20" s="8"/>
      <c r="M20" s="8"/>
      <c r="N20" s="102"/>
      <c r="O20" s="8"/>
      <c r="P20" s="102"/>
      <c r="Q20" s="8"/>
      <c r="R20" s="8"/>
      <c r="S20" s="8"/>
      <c r="T20" s="87"/>
      <c r="U20" s="210"/>
      <c r="V20" s="8"/>
      <c r="W20" s="8"/>
      <c r="X20" s="8"/>
      <c r="Y20" s="8"/>
      <c r="Z20" s="8"/>
      <c r="AA20" s="27"/>
    </row>
    <row r="21" spans="1:27">
      <c r="A21" s="110"/>
      <c r="B21" s="109"/>
      <c r="C21" s="109"/>
      <c r="D21" s="109"/>
      <c r="E21" s="109"/>
      <c r="F21" s="115"/>
      <c r="G21" s="109"/>
      <c r="H21" s="109"/>
      <c r="I21" s="109"/>
      <c r="J21" s="115"/>
      <c r="K21" s="109"/>
      <c r="L21" s="109"/>
      <c r="M21" s="109"/>
      <c r="N21" s="110"/>
      <c r="O21" s="109"/>
      <c r="P21" s="110"/>
      <c r="Q21" s="109"/>
      <c r="R21" s="109"/>
      <c r="S21" s="109"/>
      <c r="T21" s="87"/>
      <c r="U21" s="210"/>
      <c r="V21" s="8"/>
      <c r="W21" s="8"/>
      <c r="X21" s="8"/>
      <c r="Y21" s="8"/>
      <c r="Z21" s="8"/>
      <c r="AA21" s="27"/>
    </row>
    <row r="22" spans="1:27">
      <c r="A22" s="152">
        <f>國中!A9</f>
        <v>40611</v>
      </c>
      <c r="B22" s="8" t="str">
        <f>B5</f>
        <v>西式特餐</v>
      </c>
      <c r="C22" s="8" t="str">
        <f>C5</f>
        <v>義大利麵</v>
      </c>
      <c r="D22" s="8">
        <v>5</v>
      </c>
      <c r="E22" s="32" t="s">
        <v>73</v>
      </c>
      <c r="F22" s="93" t="str">
        <f>F5</f>
        <v>滷煎蒸炒蛋</v>
      </c>
      <c r="G22" s="13" t="str">
        <f>G5</f>
        <v>雞蛋</v>
      </c>
      <c r="H22" s="8">
        <v>6</v>
      </c>
      <c r="I22" s="32" t="s">
        <v>73</v>
      </c>
      <c r="J22" s="93" t="str">
        <f>J5</f>
        <v>拌麵配料</v>
      </c>
      <c r="K22" s="8" t="s">
        <v>390</v>
      </c>
      <c r="L22" s="245">
        <v>1.5</v>
      </c>
      <c r="M22" s="32" t="s">
        <v>73</v>
      </c>
      <c r="N22" s="160" t="s">
        <v>10</v>
      </c>
      <c r="O22" s="8">
        <v>7</v>
      </c>
      <c r="P22" s="101" t="s">
        <v>73</v>
      </c>
      <c r="Q22" s="8" t="str">
        <f>Q5</f>
        <v>玉米濃湯</v>
      </c>
      <c r="R22" s="8" t="s">
        <v>93</v>
      </c>
      <c r="S22" s="8">
        <v>0.6</v>
      </c>
      <c r="T22" s="252" t="s">
        <v>73</v>
      </c>
      <c r="U22" s="223">
        <v>5</v>
      </c>
      <c r="V22" s="223">
        <v>1.6</v>
      </c>
      <c r="W22" s="223">
        <v>3.3</v>
      </c>
      <c r="X22" s="223">
        <v>2.5</v>
      </c>
      <c r="Y22" s="223">
        <v>684</v>
      </c>
      <c r="Z22" s="223">
        <v>245</v>
      </c>
      <c r="AA22" s="223">
        <v>326</v>
      </c>
    </row>
    <row r="23" spans="1:27">
      <c r="A23" s="224">
        <f>WEEKDAY(A22,1)</f>
        <v>4</v>
      </c>
      <c r="B23" s="8"/>
      <c r="C23" s="8"/>
      <c r="D23" s="8"/>
      <c r="E23" s="32" t="s">
        <v>73</v>
      </c>
      <c r="F23" s="93"/>
      <c r="G23" s="8"/>
      <c r="H23" s="8"/>
      <c r="J23" s="93"/>
      <c r="K23" s="30" t="s">
        <v>391</v>
      </c>
      <c r="L23" s="245">
        <v>1.5</v>
      </c>
      <c r="M23" s="32" t="s">
        <v>73</v>
      </c>
      <c r="N23" s="13" t="str">
        <f>$G$30</f>
        <v>薑</v>
      </c>
      <c r="O23" s="28">
        <v>0.05</v>
      </c>
      <c r="P23" s="101" t="s">
        <v>73</v>
      </c>
      <c r="Q23" s="8"/>
      <c r="R23" s="8" t="s">
        <v>100</v>
      </c>
      <c r="S23" s="8">
        <v>2</v>
      </c>
      <c r="T23" s="225" t="s">
        <v>73</v>
      </c>
      <c r="U23" s="210"/>
      <c r="V23" s="8"/>
      <c r="W23" s="8"/>
      <c r="X23" s="8"/>
      <c r="Y23" s="8"/>
      <c r="Z23" s="8"/>
      <c r="AA23" s="27"/>
    </row>
    <row r="24" spans="1:27">
      <c r="A24" s="102" t="str">
        <f>A5</f>
        <v>E3</v>
      </c>
      <c r="B24" s="8"/>
      <c r="C24" s="8"/>
      <c r="D24" s="8"/>
      <c r="E24" s="8"/>
      <c r="F24" s="93"/>
      <c r="G24" s="8"/>
      <c r="H24" s="8"/>
      <c r="J24" s="93"/>
      <c r="K24" s="30" t="s">
        <v>112</v>
      </c>
      <c r="L24" s="245">
        <v>1.5</v>
      </c>
      <c r="M24" s="32" t="s">
        <v>73</v>
      </c>
      <c r="N24" s="155"/>
      <c r="O24" s="28"/>
      <c r="P24" s="101"/>
      <c r="Q24" s="8"/>
      <c r="R24" s="13" t="s">
        <v>101</v>
      </c>
      <c r="S24" s="8">
        <v>2</v>
      </c>
      <c r="T24" s="225" t="s">
        <v>73</v>
      </c>
      <c r="U24" s="210"/>
      <c r="V24" s="8"/>
      <c r="W24" s="8"/>
      <c r="X24" s="8"/>
      <c r="Y24" s="8"/>
      <c r="Z24" s="8"/>
      <c r="AA24" s="27"/>
    </row>
    <row r="25" spans="1:27">
      <c r="A25" s="102"/>
      <c r="B25" s="8"/>
      <c r="C25" s="8"/>
      <c r="D25" s="8"/>
      <c r="E25" s="8"/>
      <c r="F25" s="93"/>
      <c r="G25" s="8"/>
      <c r="H25" s="8"/>
      <c r="I25" s="8"/>
      <c r="J25" s="93"/>
      <c r="K25" s="13" t="str">
        <f>$G$30</f>
        <v>薑</v>
      </c>
      <c r="L25" s="247">
        <v>0.05</v>
      </c>
      <c r="M25" s="32" t="s">
        <v>73</v>
      </c>
      <c r="N25" s="102"/>
      <c r="O25" s="8"/>
      <c r="P25" s="102"/>
      <c r="Q25" s="8"/>
      <c r="R25" s="13" t="s">
        <v>103</v>
      </c>
      <c r="S25" s="29">
        <v>0.1</v>
      </c>
      <c r="T25" s="87"/>
      <c r="U25" s="210"/>
      <c r="V25" s="8"/>
      <c r="W25" s="8"/>
      <c r="X25" s="8"/>
      <c r="Y25" s="8"/>
      <c r="Z25" s="8"/>
      <c r="AA25" s="27"/>
    </row>
    <row r="26" spans="1:27">
      <c r="A26" s="110"/>
      <c r="B26" s="109"/>
      <c r="C26" s="109"/>
      <c r="D26" s="109"/>
      <c r="E26" s="109"/>
      <c r="F26" s="115"/>
      <c r="G26" s="109"/>
      <c r="H26" s="109"/>
      <c r="I26" s="109"/>
      <c r="J26" s="115"/>
      <c r="K26" s="161" t="s">
        <v>108</v>
      </c>
      <c r="L26" s="109"/>
      <c r="M26" s="109"/>
      <c r="N26" s="110"/>
      <c r="O26" s="109"/>
      <c r="P26" s="110"/>
      <c r="Q26" s="109"/>
      <c r="R26" s="109"/>
      <c r="S26" s="109"/>
      <c r="T26" s="238"/>
      <c r="U26" s="210"/>
      <c r="V26" s="8"/>
      <c r="W26" s="8"/>
      <c r="X26" s="8"/>
      <c r="Y26" s="8"/>
      <c r="Z26" s="8"/>
      <c r="AA26" s="27"/>
    </row>
    <row r="27" spans="1:27">
      <c r="A27" s="152">
        <f>國中!A10</f>
        <v>40612</v>
      </c>
      <c r="B27" s="8" t="str">
        <f>B6</f>
        <v>糙米飯</v>
      </c>
      <c r="C27" s="8" t="s">
        <v>27</v>
      </c>
      <c r="D27" s="8">
        <v>7</v>
      </c>
      <c r="E27" s="32" t="s">
        <v>73</v>
      </c>
      <c r="F27" s="93" t="str">
        <f>F6</f>
        <v>鳳梨麵腸</v>
      </c>
      <c r="G27" s="8" t="str">
        <f>LEFT(G6,2)</f>
        <v>麵腸</v>
      </c>
      <c r="H27" s="33">
        <v>9</v>
      </c>
      <c r="I27" s="32" t="s">
        <v>73</v>
      </c>
      <c r="J27" s="93" t="str">
        <f>J6</f>
        <v>紅仁炒蛋</v>
      </c>
      <c r="K27" s="8" t="s">
        <v>93</v>
      </c>
      <c r="L27" s="84">
        <v>2.7</v>
      </c>
      <c r="M27" s="32" t="s">
        <v>73</v>
      </c>
      <c r="N27" s="160" t="s">
        <v>10</v>
      </c>
      <c r="O27" s="8">
        <v>7</v>
      </c>
      <c r="P27" s="101" t="s">
        <v>73</v>
      </c>
      <c r="Q27" s="8" t="str">
        <f>Q6</f>
        <v>紅豆西米露</v>
      </c>
      <c r="R27" s="8"/>
      <c r="S27" s="8"/>
      <c r="T27" s="87"/>
      <c r="U27" s="223">
        <v>5.5</v>
      </c>
      <c r="V27" s="223">
        <v>1.7</v>
      </c>
      <c r="W27" s="223">
        <v>2.1</v>
      </c>
      <c r="X27" s="223">
        <v>3</v>
      </c>
      <c r="Y27" s="223">
        <v>678</v>
      </c>
      <c r="Z27" s="223">
        <v>152</v>
      </c>
      <c r="AA27" s="223">
        <v>186</v>
      </c>
    </row>
    <row r="28" spans="1:27">
      <c r="A28" s="224">
        <f>WEEKDAY(A27,1)</f>
        <v>5</v>
      </c>
      <c r="B28" s="8"/>
      <c r="C28" s="8" t="s">
        <v>83</v>
      </c>
      <c r="D28" s="8">
        <v>3</v>
      </c>
      <c r="E28" s="32" t="s">
        <v>73</v>
      </c>
      <c r="F28" s="93"/>
      <c r="G28" s="30" t="s">
        <v>95</v>
      </c>
      <c r="H28" s="84">
        <v>4</v>
      </c>
      <c r="I28" s="32" t="s">
        <v>73</v>
      </c>
      <c r="J28" s="93"/>
      <c r="K28" t="s">
        <v>112</v>
      </c>
      <c r="L28" s="34">
        <v>4</v>
      </c>
      <c r="M28" s="32" t="s">
        <v>73</v>
      </c>
      <c r="N28" s="13" t="str">
        <f>$G$30</f>
        <v>薑</v>
      </c>
      <c r="O28" s="28">
        <v>0.05</v>
      </c>
      <c r="P28" s="101" t="s">
        <v>73</v>
      </c>
      <c r="Q28" s="8"/>
      <c r="R28" s="30" t="str">
        <f>LEFT(R6,2)</f>
        <v>紅豆</v>
      </c>
      <c r="S28" s="8">
        <v>1</v>
      </c>
      <c r="T28" s="225" t="s">
        <v>73</v>
      </c>
      <c r="U28" s="210"/>
      <c r="V28" s="8"/>
      <c r="W28" s="8"/>
      <c r="X28" s="8"/>
      <c r="Y28" s="8"/>
      <c r="Z28" s="8"/>
      <c r="AA28" s="27"/>
    </row>
    <row r="29" spans="1:27">
      <c r="A29" s="102" t="str">
        <f>A6</f>
        <v>E4</v>
      </c>
      <c r="B29" s="8"/>
      <c r="C29" s="8"/>
      <c r="D29" s="8"/>
      <c r="E29" s="32"/>
      <c r="F29" s="93"/>
      <c r="G29" s="8" t="s">
        <v>206</v>
      </c>
      <c r="H29" s="36">
        <v>1</v>
      </c>
      <c r="I29" s="32" t="s">
        <v>73</v>
      </c>
      <c r="J29" s="93"/>
      <c r="K29" s="13" t="str">
        <f>$G$30</f>
        <v>薑</v>
      </c>
      <c r="L29" s="30">
        <v>2</v>
      </c>
      <c r="M29" s="32"/>
      <c r="N29" s="155"/>
      <c r="O29" s="28"/>
      <c r="P29" s="101"/>
      <c r="Q29" s="8"/>
      <c r="R29" s="30" t="s">
        <v>116</v>
      </c>
      <c r="S29" s="8">
        <v>1</v>
      </c>
      <c r="T29" s="225" t="s">
        <v>73</v>
      </c>
      <c r="U29" s="210"/>
      <c r="V29" s="8"/>
      <c r="W29" s="8"/>
      <c r="X29" s="8"/>
      <c r="Y29" s="8"/>
      <c r="Z29" s="8"/>
      <c r="AA29" s="27"/>
    </row>
    <row r="30" spans="1:27">
      <c r="A30" s="102"/>
      <c r="B30" s="8"/>
      <c r="C30" s="8"/>
      <c r="D30" s="8"/>
      <c r="E30" s="32"/>
      <c r="F30" s="93"/>
      <c r="G30" s="13" t="s">
        <v>385</v>
      </c>
      <c r="H30" s="247">
        <v>0.05</v>
      </c>
      <c r="I30" s="162" t="s">
        <v>73</v>
      </c>
      <c r="J30" s="93"/>
      <c r="K30" s="13"/>
      <c r="L30" s="28"/>
      <c r="M30" s="32"/>
      <c r="N30" s="155"/>
      <c r="O30" s="28"/>
      <c r="P30" s="101"/>
      <c r="Q30" s="8"/>
      <c r="R30" s="8" t="s">
        <v>99</v>
      </c>
      <c r="S30" s="8">
        <v>1</v>
      </c>
      <c r="T30" s="225" t="s">
        <v>73</v>
      </c>
      <c r="U30" s="210"/>
      <c r="V30" s="8"/>
      <c r="W30" s="8"/>
      <c r="X30" s="8"/>
      <c r="Y30" s="8"/>
      <c r="Z30" s="8"/>
      <c r="AA30" s="27"/>
    </row>
    <row r="31" spans="1:27">
      <c r="A31" s="102"/>
      <c r="B31" s="8"/>
      <c r="C31" s="8"/>
      <c r="D31" s="8"/>
      <c r="E31" s="8"/>
      <c r="F31" s="93"/>
      <c r="J31" s="93"/>
      <c r="L31" s="8"/>
      <c r="M31" s="8"/>
      <c r="N31" s="102"/>
      <c r="O31" s="8"/>
      <c r="P31" s="102"/>
      <c r="Q31" s="8"/>
      <c r="R31" s="8"/>
      <c r="S31" s="8"/>
      <c r="T31" s="87"/>
      <c r="U31" s="210"/>
      <c r="V31" s="8"/>
      <c r="W31" s="8"/>
      <c r="X31" s="8"/>
      <c r="Y31" s="8"/>
      <c r="Z31" s="8"/>
      <c r="AA31" s="27"/>
    </row>
    <row r="32" spans="1:27">
      <c r="A32" s="110"/>
      <c r="B32" s="109"/>
      <c r="C32" s="109"/>
      <c r="D32" s="109"/>
      <c r="E32" s="109"/>
      <c r="F32" s="115"/>
      <c r="G32" s="109"/>
      <c r="H32" s="109"/>
      <c r="J32" s="115"/>
      <c r="K32" s="109"/>
      <c r="L32" s="109"/>
      <c r="M32" s="109"/>
      <c r="N32" s="110"/>
      <c r="O32" s="109"/>
      <c r="P32" s="110"/>
      <c r="Q32" s="109"/>
      <c r="R32" s="109"/>
      <c r="S32" s="109"/>
      <c r="T32" s="87"/>
      <c r="U32" s="210"/>
      <c r="V32" s="8"/>
      <c r="W32" s="8"/>
      <c r="X32" s="8"/>
      <c r="Y32" s="8"/>
      <c r="Z32" s="8"/>
      <c r="AA32" s="27"/>
    </row>
    <row r="33" spans="1:27">
      <c r="A33" s="152">
        <f>國中!A11</f>
        <v>40613</v>
      </c>
      <c r="B33" s="8" t="str">
        <f>B7</f>
        <v>燕麥飯</v>
      </c>
      <c r="C33" s="8" t="s">
        <v>27</v>
      </c>
      <c r="D33" s="92">
        <v>10</v>
      </c>
      <c r="E33" s="32" t="s">
        <v>73</v>
      </c>
      <c r="F33" s="93" t="str">
        <f>F7</f>
        <v>筍干油腐</v>
      </c>
      <c r="G33" s="8" t="str">
        <f>LEFT(G7,3)</f>
        <v>油豆腐</v>
      </c>
      <c r="H33" s="8">
        <v>6</v>
      </c>
      <c r="I33" s="318" t="s">
        <v>73</v>
      </c>
      <c r="J33" s="93" t="str">
        <f>J7</f>
        <v>蜜汁豆干</v>
      </c>
      <c r="K33" t="str">
        <f>LEFT(K7,2)</f>
        <v>豆干</v>
      </c>
      <c r="L33" s="33">
        <v>5</v>
      </c>
      <c r="M33" s="32" t="s">
        <v>73</v>
      </c>
      <c r="N33" s="160" t="str">
        <f>N7</f>
        <v>有機</v>
      </c>
      <c r="O33" s="8">
        <v>7</v>
      </c>
      <c r="P33" s="101" t="s">
        <v>73</v>
      </c>
      <c r="Q33" s="8" t="str">
        <f>Q7</f>
        <v>時瓜湯</v>
      </c>
      <c r="R33" s="8" t="s">
        <v>98</v>
      </c>
      <c r="S33" s="33">
        <v>4</v>
      </c>
      <c r="T33" s="252" t="s">
        <v>73</v>
      </c>
      <c r="U33" s="223">
        <v>6.5</v>
      </c>
      <c r="V33" s="223">
        <v>2</v>
      </c>
      <c r="W33" s="223">
        <v>2.4</v>
      </c>
      <c r="X33" s="223">
        <v>2.9</v>
      </c>
      <c r="Y33" s="223">
        <v>768</v>
      </c>
      <c r="Z33" s="223">
        <v>159</v>
      </c>
      <c r="AA33" s="223">
        <v>145</v>
      </c>
    </row>
    <row r="34" spans="1:27">
      <c r="A34" s="224">
        <f>WEEKDAY(A33,1)</f>
        <v>6</v>
      </c>
      <c r="B34" s="8"/>
      <c r="C34" s="8" t="str">
        <f>LEFT(B33,2)</f>
        <v>燕麥</v>
      </c>
      <c r="D34" s="310">
        <v>0.4</v>
      </c>
      <c r="E34" s="32" t="s">
        <v>73</v>
      </c>
      <c r="F34" s="93"/>
      <c r="G34" s="8" t="s">
        <v>201</v>
      </c>
      <c r="H34" s="34">
        <v>2</v>
      </c>
      <c r="I34" s="32" t="s">
        <v>73</v>
      </c>
      <c r="J34" s="93"/>
      <c r="M34" s="32" t="s">
        <v>73</v>
      </c>
      <c r="N34" s="13" t="str">
        <f>$G$30</f>
        <v>薑</v>
      </c>
      <c r="O34" s="28">
        <v>0.05</v>
      </c>
      <c r="P34" s="101" t="s">
        <v>73</v>
      </c>
      <c r="Q34" s="8"/>
      <c r="R34" s="30" t="s">
        <v>112</v>
      </c>
      <c r="S34" s="8">
        <v>1</v>
      </c>
      <c r="T34" s="225" t="s">
        <v>73</v>
      </c>
      <c r="U34" s="210"/>
      <c r="V34" s="8"/>
      <c r="W34" s="8"/>
      <c r="X34" s="8"/>
      <c r="Y34" s="8"/>
      <c r="Z34" s="8"/>
      <c r="AA34" s="27"/>
    </row>
    <row r="35" spans="1:27">
      <c r="A35" s="102" t="str">
        <f>A7</f>
        <v>E5</v>
      </c>
      <c r="B35" s="8"/>
      <c r="C35" s="8"/>
      <c r="D35" s="8"/>
      <c r="E35" s="8"/>
      <c r="F35" s="93"/>
      <c r="G35" s="13" t="str">
        <f>$G$30</f>
        <v>薑</v>
      </c>
      <c r="H35" s="247">
        <v>0.05</v>
      </c>
      <c r="I35" s="32" t="s">
        <v>73</v>
      </c>
      <c r="J35" s="93"/>
      <c r="M35" s="32" t="s">
        <v>73</v>
      </c>
      <c r="N35" s="102"/>
      <c r="O35" s="8"/>
      <c r="P35" s="102"/>
      <c r="Q35" s="8"/>
      <c r="R35" s="30"/>
      <c r="S35" s="8">
        <v>1</v>
      </c>
      <c r="T35" s="225" t="s">
        <v>73</v>
      </c>
      <c r="U35" s="210"/>
      <c r="V35" s="8"/>
      <c r="W35" s="8"/>
      <c r="X35" s="8"/>
      <c r="Y35" s="8"/>
      <c r="Z35" s="8"/>
      <c r="AA35" s="27"/>
    </row>
    <row r="36" spans="1:27">
      <c r="A36" s="102"/>
      <c r="B36" s="8"/>
      <c r="C36" s="8"/>
      <c r="D36" s="8"/>
      <c r="E36" s="8"/>
      <c r="F36" s="93"/>
      <c r="G36" s="30"/>
      <c r="H36" s="8"/>
      <c r="I36" s="8"/>
      <c r="J36" s="93"/>
      <c r="M36" s="32" t="s">
        <v>73</v>
      </c>
      <c r="N36" s="102"/>
      <c r="O36" s="8"/>
      <c r="P36" s="102"/>
      <c r="Q36" s="8"/>
      <c r="R36" s="30" t="s">
        <v>102</v>
      </c>
      <c r="S36" s="8"/>
      <c r="T36" s="87"/>
      <c r="U36" s="210"/>
      <c r="V36" s="8"/>
      <c r="W36" s="8"/>
      <c r="X36" s="8"/>
      <c r="Y36" s="8"/>
      <c r="Z36" s="8"/>
      <c r="AA36" s="27"/>
    </row>
    <row r="37" spans="1:27">
      <c r="A37" s="102"/>
      <c r="B37" s="8"/>
      <c r="C37" s="8"/>
      <c r="D37" s="25"/>
      <c r="E37" s="25"/>
      <c r="F37" s="93"/>
      <c r="H37" s="8"/>
      <c r="I37" s="25"/>
      <c r="J37" s="210"/>
      <c r="M37" s="32" t="s">
        <v>73</v>
      </c>
      <c r="N37" s="102"/>
      <c r="O37" s="25"/>
      <c r="P37" s="103"/>
      <c r="Q37" s="8"/>
      <c r="R37" s="8"/>
      <c r="S37" s="8"/>
      <c r="T37" s="257"/>
      <c r="U37" s="253"/>
      <c r="V37" s="25"/>
      <c r="W37" s="25"/>
      <c r="X37" s="25"/>
      <c r="Y37" s="25"/>
      <c r="Z37" s="25"/>
      <c r="AA37" s="24"/>
    </row>
    <row r="38" spans="1:27">
      <c r="A38" s="8"/>
      <c r="F38" s="8"/>
      <c r="J38" s="8"/>
      <c r="K38" s="30"/>
      <c r="L38" s="8"/>
      <c r="M38" s="21"/>
      <c r="N38" s="8"/>
      <c r="Q38" s="8"/>
    </row>
  </sheetData>
  <mergeCells count="15">
    <mergeCell ref="G3:I3"/>
    <mergeCell ref="K3:M3"/>
    <mergeCell ref="R3:T3"/>
    <mergeCell ref="G4:I4"/>
    <mergeCell ref="K4:M4"/>
    <mergeCell ref="R4:T4"/>
    <mergeCell ref="G7:I7"/>
    <mergeCell ref="K7:M7"/>
    <mergeCell ref="R7:T7"/>
    <mergeCell ref="G5:I5"/>
    <mergeCell ref="K5:M5"/>
    <mergeCell ref="R5:T5"/>
    <mergeCell ref="G6:I6"/>
    <mergeCell ref="K6:M6"/>
    <mergeCell ref="R6:T6"/>
  </mergeCells>
  <phoneticPr fontId="1" type="noConversion"/>
  <pageMargins left="0" right="0" top="0" bottom="0" header="0" footer="0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11</vt:i4>
      </vt:variant>
    </vt:vector>
  </HeadingPairs>
  <TitlesOfParts>
    <vt:vector size="23" baseType="lpstr">
      <vt:lpstr>國中</vt:lpstr>
      <vt:lpstr>國中D</vt:lpstr>
      <vt:lpstr>國中E</vt:lpstr>
      <vt:lpstr>國中F</vt:lpstr>
      <vt:lpstr>國中G</vt:lpstr>
      <vt:lpstr>國中H</vt:lpstr>
      <vt:lpstr>國小</vt:lpstr>
      <vt:lpstr>國小D</vt:lpstr>
      <vt:lpstr>國小E</vt:lpstr>
      <vt:lpstr>國小F</vt:lpstr>
      <vt:lpstr>國小G</vt:lpstr>
      <vt:lpstr>國小H</vt:lpstr>
      <vt:lpstr>國小D!Print_Area</vt:lpstr>
      <vt:lpstr>國小E!Print_Area</vt:lpstr>
      <vt:lpstr>國小F!Print_Area</vt:lpstr>
      <vt:lpstr>國小G!Print_Area</vt:lpstr>
      <vt:lpstr>國小H!Print_Area</vt:lpstr>
      <vt:lpstr>國中!Print_Area</vt:lpstr>
      <vt:lpstr>國中D!Print_Area</vt:lpstr>
      <vt:lpstr>國中E!Print_Area</vt:lpstr>
      <vt:lpstr>國中F!Print_Area</vt:lpstr>
      <vt:lpstr>國中G!Print_Area</vt:lpstr>
      <vt:lpstr>國中H!Print_Area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2022-02-21T00:24:26Z</cp:lastPrinted>
  <dcterms:created xsi:type="dcterms:W3CDTF">2022-01-05T23:56:40Z</dcterms:created>
  <dcterms:modified xsi:type="dcterms:W3CDTF">2022-02-21T00:24:30Z</dcterms:modified>
</cp:coreProperties>
</file>